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defaultThemeVersion="124226"/>
  <mc:AlternateContent xmlns:mc="http://schemas.openxmlformats.org/markup-compatibility/2006">
    <mc:Choice Requires="x15">
      <x15ac:absPath xmlns:x15ac="http://schemas.microsoft.com/office/spreadsheetml/2010/11/ac" url="C:\Users\Laptop_33\Desktop\Carpeta año 2025\POA´s 2025 SRS Cibao Nordeste al 21-02-2025  VFA2\"/>
    </mc:Choice>
  </mc:AlternateContent>
  <xr:revisionPtr revIDLastSave="0" documentId="13_ncr:1_{106F5FC0-7D72-4C9A-98C0-4D2819AE2EC6}" xr6:coauthVersionLast="47" xr6:coauthVersionMax="47" xr10:uidLastSave="{00000000-0000-0000-0000-000000000000}"/>
  <bookViews>
    <workbookView xWindow="-108" yWindow="-108" windowWidth="23256" windowHeight="12456" activeTab="2" xr2:uid="{00000000-000D-0000-FFFF-FFFF00000000}"/>
  </bookViews>
  <sheets>
    <sheet name="Resumen" sheetId="40" r:id="rId1"/>
    <sheet name="Formulario PPGR1" sheetId="1" r:id="rId2"/>
    <sheet name="Formulario PPGR2" sheetId="12" r:id="rId3"/>
    <sheet name="Formulario PPGR3 " sheetId="41" r:id="rId4"/>
    <sheet name="Formulario PPGR4" sheetId="42" r:id="rId5"/>
    <sheet name="Formulario PPGR5" sheetId="43"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Obj" sheetId="34" state="hidden" r:id="rId14"/>
    <sheet name="Catalogo" sheetId="33" state="hidden" r:id="rId15"/>
  </sheets>
  <externalReferences>
    <externalReference r:id="rId16"/>
  </externalReferences>
  <definedNames>
    <definedName name="_xlnm._FilterDatabase" localSheetId="7" hidden="1">'Formulario PPGR7'!$A$16:$K$327</definedName>
    <definedName name="_xlnm._FilterDatabase" localSheetId="8" hidden="1">'Formulario PPGR8'!$A$16:$K$329</definedName>
    <definedName name="_xlnm._FilterDatabase" localSheetId="11" hidden="1">Insumos!$A$1:$E$528</definedName>
    <definedName name="_xlcn.WorksheetConnection_PlantillaPOADCSNSySRS25112024.xlsxTabla61" hidden="1">Tabla6[]</definedName>
    <definedName name="_xlcn.WorksheetConnection_PlantillaPOADCSNSySRS25112024.xlsxTabla81" hidden="1">Tabla8[]</definedName>
    <definedName name="_xlnm.Print_Area" localSheetId="1">'Formulario PPGR1'!$A$1:$AP$164</definedName>
    <definedName name="_xlnm.Print_Area" localSheetId="3">'Formulario PPGR3 '!$C$1:$AV$1681</definedName>
    <definedName name="Azua">Prov!$C$3:$C$12</definedName>
    <definedName name="Bahoruco">Prov!$C$13:$C$17</definedName>
    <definedName name="Barahona">Prov!$C$18:$C$28</definedName>
    <definedName name="CodigoActividad">'Formulario PPGR2'!$H$109:$H$276</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structura">Catalogo!$B$24:$B$29</definedName>
    <definedName name="Ls_GerenciasSRS">Catalogo!$E$164:$E$166</definedName>
    <definedName name="Ls_LinesEstategica" localSheetId="3">[1]Obj!$B$6:$B$8</definedName>
    <definedName name="Ls_LinesEstategica" localSheetId="4">[1]Obj!$B$6:$B$8</definedName>
    <definedName name="Ls_LinesEstategica" localSheetId="5">[1]Obj!$B$6:$B$8</definedName>
    <definedName name="Ls_LinesEstategica">Obj!$B$6:$B$8</definedName>
    <definedName name="Ls_Medio_Verificacion" localSheetId="3">[1]Catalogo!$B$188:$B$207</definedName>
    <definedName name="Ls_Medio_Verificacion" localSheetId="4">[1]Catalogo!$B$188:$B$207</definedName>
    <definedName name="Ls_Medio_Verificacion" localSheetId="5">[1]Catalogo!$B$188:$B$207</definedName>
    <definedName name="Ls_Medio_Verificacion">Catalogo!$B$188:$B$207</definedName>
    <definedName name="Ls_ObjEstrategico">Obj!$G$6:$G$21</definedName>
    <definedName name="Ls_Oficina">Catalogo!$D$127:$D$130</definedName>
    <definedName name="Ls_OficinasSRS">Catalogo!$E$179:$E$181</definedName>
    <definedName name="ls_Regiones" localSheetId="3">[1]Catalogo!$B$10:$B$20</definedName>
    <definedName name="ls_Regiones" localSheetId="4">[1]Catalogo!$B$10:$B$20</definedName>
    <definedName name="ls_Regiones" localSheetId="5">[1]Catalogo!$B$10:$B$20</definedName>
    <definedName name="ls_Regiones">Catalogo!$B$10:$B$20</definedName>
    <definedName name="ls_SubDireccion">Catalogo!$D$100:$D$120</definedName>
    <definedName name="ls_TiposAcciones" localSheetId="3">[1]Catalogo!$G$11:$G$14</definedName>
    <definedName name="ls_TiposAcciones" localSheetId="4">[1]Catalogo!$G$11:$G$14</definedName>
    <definedName name="ls_TiposAcciones" localSheetId="5">[1]Catalogo!$G$11:$G$14</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 localSheetId="3">[1]LSIns!$F$5:$F$8</definedName>
    <definedName name="lsFuentesFinanciamiento" localSheetId="4">[1]LSIns!$F$5:$F$8</definedName>
    <definedName name="lsFuentesFinanciamiento" localSheetId="5">[1]LSIns!$F$5:$F$8</definedName>
    <definedName name="lsFuentesFinanciamiento">LSIns!$F$5:$F$8</definedName>
    <definedName name="lsGasoil">Insumos!$C$142:$C$149</definedName>
    <definedName name="lsHerramientasMenores">Insumos!$C$150:$C$179</definedName>
    <definedName name="lsImpresionyEncuadernacion">Insumos!$C$180</definedName>
    <definedName name="lsInsumos" localSheetId="3">[1]LSIns!$B$5:$B$45</definedName>
    <definedName name="lsInsumos">LSIns!$B$5:$B$45</definedName>
    <definedName name="lsInsumosEquipos" localSheetId="3">[1]LSIns!$F$16:$F$31</definedName>
    <definedName name="lsInsumosEquipos" localSheetId="4">[1]LSIns!$F$16:$F$31</definedName>
    <definedName name="lsInsumosEquipos" localSheetId="5">[1]LSIns!$F$16:$F$31</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3">[1]Catalogo!$D$11:$D$16</definedName>
    <definedName name="LsTipoEESS" localSheetId="4">[1]Catalogo!$D$11:$D$16</definedName>
    <definedName name="LsTipoEESS" localSheetId="5">[1]Catalogo!$D$11:$D$16</definedName>
    <definedName name="LsTipoEESS">Catalogo!$D$11:$D$16</definedName>
    <definedName name="lsTipoIntervencion" localSheetId="3">[1]Catalogo!$G$20:$G$25</definedName>
    <definedName name="lsTipoIntervencion" localSheetId="4">[1]Catalogo!$G$20:$G$25</definedName>
    <definedName name="lsTipoIntervencion" localSheetId="5">[1]Catalogo!$G$20:$G$25</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 localSheetId="3">[1]Obj!#REF!</definedName>
    <definedName name="Obj1.10" localSheetId="4">[1]Obj!#REF!</definedName>
    <definedName name="Obj1.10" localSheetId="5">[1]Obj!#REF!</definedName>
    <definedName name="Obj1.10">Obj!#REF!</definedName>
    <definedName name="Obj1.2">Obj!$F$61:$F$65</definedName>
    <definedName name="Obj1.3">Obj!$F$66:$F$69</definedName>
    <definedName name="Obj1.4" localSheetId="3">[1]Obj!#REF!</definedName>
    <definedName name="Obj1.4" localSheetId="4">[1]Obj!#REF!</definedName>
    <definedName name="Obj1.4" localSheetId="5">[1]Obj!#REF!</definedName>
    <definedName name="Obj1.4">Obj!#REF!</definedName>
    <definedName name="Obj1.5" localSheetId="3">[1]Obj!#REF!</definedName>
    <definedName name="Obj1.5" localSheetId="4">[1]Obj!#REF!</definedName>
    <definedName name="Obj1.5" localSheetId="5">[1]Obj!#REF!</definedName>
    <definedName name="Obj1.5">Obj!#REF!</definedName>
    <definedName name="Obj1.6" localSheetId="3">[1]Obj!#REF!</definedName>
    <definedName name="Obj1.6" localSheetId="4">[1]Obj!#REF!</definedName>
    <definedName name="Obj1.6" localSheetId="5">[1]Obj!#REF!</definedName>
    <definedName name="Obj1.6">Obj!#REF!</definedName>
    <definedName name="Obj1.7" localSheetId="3">[1]Obj!#REF!</definedName>
    <definedName name="Obj1.7" localSheetId="4">[1]Obj!#REF!</definedName>
    <definedName name="Obj1.7" localSheetId="5">[1]Obj!#REF!</definedName>
    <definedName name="Obj1.7">Obj!#REF!</definedName>
    <definedName name="Obj1.8" localSheetId="3">[1]Obj!#REF!</definedName>
    <definedName name="Obj1.8" localSheetId="4">[1]Obj!#REF!</definedName>
    <definedName name="Obj1.8" localSheetId="5">[1]Obj!#REF!</definedName>
    <definedName name="Obj1.8">Obj!#REF!</definedName>
    <definedName name="Obj1.9" localSheetId="3">[1]Obj!#REF!</definedName>
    <definedName name="Obj1.9" localSheetId="4">[1]Obj!#REF!</definedName>
    <definedName name="Obj1.9" localSheetId="5">[1]Obj!#REF!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 localSheetId="3">[1]Catalogo!$B$3:$B$6</definedName>
    <definedName name="Periodo_POA" localSheetId="4">[1]Catalogo!$B$3:$B$6</definedName>
    <definedName name="Periodo_POA" localSheetId="5">[1]Catalogo!$B$3:$B$6</definedName>
    <definedName name="Periodo_POA">Catalogo!$B$3:$B$6</definedName>
    <definedName name="Productos" localSheetId="3">'[1]Formulario PPGR1'!$K$35:$K$84</definedName>
    <definedName name="Productos" localSheetId="4">'[1]Formulario PPGR1'!$K$35:$K$84</definedName>
    <definedName name="Productos" localSheetId="5">'[1]Formulario PPGR1'!$K$35:$K$84</definedName>
    <definedName name="Productos">'Formulario PPGR1'!$K$22:$K$160</definedName>
    <definedName name="Provincias" localSheetId="3">[1]Prov!$F$2:$F$33</definedName>
    <definedName name="Provincias" localSheetId="4">[1]Prov!$F$2:$F$33</definedName>
    <definedName name="Provincias" localSheetId="5">[1]Prov!$F$2:$F$33</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8" name="Tabla8" connection="WorksheetConnection_Plantilla POA DCSNS y SRS 25112024.xlsx!Tabla8"/>
          <x15:modelTable id="Tabla6" name="Tabla6" connection="WorksheetConnection_Plantilla POA DCSNS y SRS 25112024.xlsx!Tabla6"/>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9" i="12" l="1"/>
  <c r="D194" i="12" l="1"/>
  <c r="D195" i="12"/>
  <c r="D196" i="12"/>
  <c r="D197" i="12"/>
  <c r="D198" i="12"/>
  <c r="D199" i="12"/>
  <c r="D200" i="12"/>
  <c r="D201" i="12"/>
  <c r="D202" i="12"/>
  <c r="D203" i="12"/>
  <c r="D204" i="12"/>
  <c r="E194" i="12"/>
  <c r="E195" i="12"/>
  <c r="E196" i="12"/>
  <c r="E197" i="12"/>
  <c r="E198" i="12"/>
  <c r="E199" i="12"/>
  <c r="E200" i="12"/>
  <c r="E201" i="12"/>
  <c r="E202" i="12"/>
  <c r="E203" i="12"/>
  <c r="E204" i="12"/>
  <c r="F194" i="12"/>
  <c r="F195" i="12"/>
  <c r="F196" i="12"/>
  <c r="F197" i="12"/>
  <c r="F198" i="12"/>
  <c r="F199" i="12"/>
  <c r="F200" i="12"/>
  <c r="F201" i="12"/>
  <c r="F202" i="12"/>
  <c r="F203" i="12"/>
  <c r="F204" i="12"/>
  <c r="V194" i="12"/>
  <c r="V195" i="12"/>
  <c r="V196" i="12"/>
  <c r="V197" i="12"/>
  <c r="V198" i="12"/>
  <c r="V199" i="12"/>
  <c r="V200" i="12"/>
  <c r="V201" i="12"/>
  <c r="V202" i="12"/>
  <c r="V203" i="12"/>
  <c r="V204" i="12"/>
  <c r="D193" i="12"/>
  <c r="E193" i="12"/>
  <c r="F193" i="12"/>
  <c r="V193" i="12"/>
  <c r="B201" i="12" l="1"/>
  <c r="B193" i="12"/>
  <c r="B204" i="12"/>
  <c r="B196" i="12"/>
  <c r="B195" i="12"/>
  <c r="B203" i="12"/>
  <c r="B200" i="12"/>
  <c r="B202" i="12"/>
  <c r="B199" i="12"/>
  <c r="B194" i="12"/>
  <c r="B198" i="12"/>
  <c r="B197" i="12"/>
  <c r="B277" i="12" l="1"/>
  <c r="D277" i="12"/>
  <c r="E277" i="12"/>
  <c r="F277" i="12"/>
  <c r="V277" i="12"/>
  <c r="B278" i="12"/>
  <c r="D278" i="12"/>
  <c r="E278" i="12"/>
  <c r="F278" i="12"/>
  <c r="V278" i="12"/>
  <c r="H326" i="31"/>
  <c r="H325" i="31" s="1"/>
  <c r="H324" i="31" s="1"/>
  <c r="I326" i="31"/>
  <c r="I325" i="31" s="1"/>
  <c r="I324" i="31" s="1"/>
  <c r="H322" i="31"/>
  <c r="I322" i="31"/>
  <c r="H320" i="31"/>
  <c r="I320" i="31"/>
  <c r="H318" i="31"/>
  <c r="I318" i="31"/>
  <c r="I314" i="31" s="1"/>
  <c r="H315" i="31"/>
  <c r="H314" i="31" s="1"/>
  <c r="I315" i="31"/>
  <c r="H311" i="31"/>
  <c r="H312" i="31"/>
  <c r="I312" i="31"/>
  <c r="I311" i="31" s="1"/>
  <c r="H309" i="31"/>
  <c r="I309" i="31"/>
  <c r="H307" i="31"/>
  <c r="I307" i="31"/>
  <c r="H305" i="31"/>
  <c r="I305" i="31"/>
  <c r="H303" i="31"/>
  <c r="I303" i="31"/>
  <c r="H300" i="31"/>
  <c r="I300" i="31"/>
  <c r="H298" i="31"/>
  <c r="I298" i="31"/>
  <c r="H296" i="31"/>
  <c r="I296" i="31"/>
  <c r="H293" i="31"/>
  <c r="I293" i="31"/>
  <c r="H291" i="31"/>
  <c r="H290" i="31" s="1"/>
  <c r="I291" i="31"/>
  <c r="I290" i="31" s="1"/>
  <c r="H288" i="31"/>
  <c r="I288" i="31"/>
  <c r="I283" i="31" s="1"/>
  <c r="H286" i="31"/>
  <c r="I286" i="31"/>
  <c r="H284" i="31"/>
  <c r="I284" i="31"/>
  <c r="H283" i="31"/>
  <c r="H281" i="31"/>
  <c r="I281" i="31"/>
  <c r="H279" i="31"/>
  <c r="I279" i="31"/>
  <c r="H277" i="31"/>
  <c r="I277" i="31"/>
  <c r="H275" i="31"/>
  <c r="I275" i="31"/>
  <c r="H273" i="31"/>
  <c r="H272" i="31" s="1"/>
  <c r="I273" i="31"/>
  <c r="H269" i="31"/>
  <c r="I269" i="31"/>
  <c r="H267" i="31"/>
  <c r="I267" i="31"/>
  <c r="H264" i="31"/>
  <c r="H263" i="31" s="1"/>
  <c r="I264" i="31"/>
  <c r="I263" i="31" s="1"/>
  <c r="H261" i="31"/>
  <c r="I261" i="31"/>
  <c r="H259" i="31"/>
  <c r="I259" i="31"/>
  <c r="H256" i="31"/>
  <c r="I256" i="31"/>
  <c r="H253" i="31"/>
  <c r="I253" i="31"/>
  <c r="H251" i="31"/>
  <c r="I251" i="31"/>
  <c r="H249" i="31"/>
  <c r="I249" i="31"/>
  <c r="H247" i="31"/>
  <c r="I247" i="31"/>
  <c r="H245" i="31"/>
  <c r="I245" i="31"/>
  <c r="H242" i="31"/>
  <c r="I242" i="31"/>
  <c r="H239" i="31"/>
  <c r="I239" i="31"/>
  <c r="H232" i="31"/>
  <c r="I232" i="31"/>
  <c r="H225" i="31"/>
  <c r="I225" i="31"/>
  <c r="I224" i="31" s="1"/>
  <c r="H222" i="31"/>
  <c r="I222" i="31"/>
  <c r="H218" i="31"/>
  <c r="I218" i="31"/>
  <c r="H214" i="31"/>
  <c r="I214" i="31"/>
  <c r="H210" i="31"/>
  <c r="I210" i="31"/>
  <c r="H207" i="31"/>
  <c r="I207" i="31"/>
  <c r="H205" i="31"/>
  <c r="I205" i="31"/>
  <c r="H203" i="31"/>
  <c r="I203" i="31"/>
  <c r="H201" i="31"/>
  <c r="I201" i="31"/>
  <c r="H198" i="31"/>
  <c r="H197" i="31" s="1"/>
  <c r="I198" i="31"/>
  <c r="I197" i="31" s="1"/>
  <c r="H195" i="31"/>
  <c r="I195" i="31"/>
  <c r="H193" i="31"/>
  <c r="I193" i="31"/>
  <c r="H191" i="31"/>
  <c r="I191" i="31"/>
  <c r="H189" i="31"/>
  <c r="I189" i="31"/>
  <c r="H186" i="31"/>
  <c r="I186" i="31"/>
  <c r="H184" i="31"/>
  <c r="I184" i="31"/>
  <c r="H182" i="31"/>
  <c r="I182" i="31"/>
  <c r="H180" i="31"/>
  <c r="I180" i="31"/>
  <c r="H177" i="31"/>
  <c r="I177" i="31"/>
  <c r="H174" i="31"/>
  <c r="I174" i="31"/>
  <c r="H172" i="31"/>
  <c r="I172" i="31"/>
  <c r="H167" i="31"/>
  <c r="I167" i="31"/>
  <c r="H164" i="31"/>
  <c r="I164" i="31"/>
  <c r="H157" i="31"/>
  <c r="I157" i="31"/>
  <c r="H154" i="31"/>
  <c r="I154" i="31"/>
  <c r="H150" i="31"/>
  <c r="I150" i="31"/>
  <c r="H148" i="31"/>
  <c r="I148" i="31"/>
  <c r="H146" i="31"/>
  <c r="I146" i="31"/>
  <c r="H144" i="31"/>
  <c r="I144" i="31"/>
  <c r="I143" i="31" s="1"/>
  <c r="H141" i="31"/>
  <c r="I141" i="31"/>
  <c r="H131" i="31"/>
  <c r="I131" i="31"/>
  <c r="H126" i="31"/>
  <c r="I126" i="31"/>
  <c r="H123" i="31"/>
  <c r="I123" i="31"/>
  <c r="H121" i="31"/>
  <c r="I121" i="31"/>
  <c r="H119" i="31"/>
  <c r="I119" i="31"/>
  <c r="H117" i="31"/>
  <c r="I117" i="31"/>
  <c r="H114" i="31"/>
  <c r="I114" i="31"/>
  <c r="H112" i="31"/>
  <c r="I112" i="31"/>
  <c r="H110" i="31"/>
  <c r="I110" i="31"/>
  <c r="H104" i="31"/>
  <c r="I104" i="31"/>
  <c r="H102" i="31"/>
  <c r="I102" i="31"/>
  <c r="H100" i="31"/>
  <c r="H99" i="31" s="1"/>
  <c r="I100" i="31"/>
  <c r="I99" i="31" s="1"/>
  <c r="H97" i="31"/>
  <c r="H92" i="31" s="1"/>
  <c r="I97" i="31"/>
  <c r="H95" i="31"/>
  <c r="I95" i="31"/>
  <c r="H93" i="31"/>
  <c r="I93" i="31"/>
  <c r="I92" i="31" s="1"/>
  <c r="H90" i="31"/>
  <c r="I90" i="31"/>
  <c r="H88" i="31"/>
  <c r="I88" i="31"/>
  <c r="H85" i="31"/>
  <c r="I85" i="31"/>
  <c r="H83" i="31"/>
  <c r="I83" i="31"/>
  <c r="I82" i="31" s="1"/>
  <c r="H80" i="31"/>
  <c r="I80" i="31"/>
  <c r="H78" i="31"/>
  <c r="I78" i="31"/>
  <c r="H75" i="31"/>
  <c r="I75" i="31"/>
  <c r="H73" i="31"/>
  <c r="I73" i="31"/>
  <c r="H71" i="31"/>
  <c r="I71" i="31"/>
  <c r="H69" i="31"/>
  <c r="I69" i="31"/>
  <c r="H65" i="31"/>
  <c r="I65" i="31"/>
  <c r="H63" i="31"/>
  <c r="I63" i="31"/>
  <c r="H61" i="31"/>
  <c r="I61" i="31"/>
  <c r="H59" i="31"/>
  <c r="H58" i="31" s="1"/>
  <c r="I59" i="31"/>
  <c r="H55" i="31"/>
  <c r="H54" i="31" s="1"/>
  <c r="I55" i="31"/>
  <c r="I54" i="31" s="1"/>
  <c r="H45" i="31"/>
  <c r="I45" i="31"/>
  <c r="H43" i="31"/>
  <c r="H42" i="31" s="1"/>
  <c r="I43" i="31"/>
  <c r="I42" i="31" s="1"/>
  <c r="H37" i="31"/>
  <c r="I37" i="31"/>
  <c r="H35" i="31"/>
  <c r="I35" i="31"/>
  <c r="H33" i="31"/>
  <c r="I33" i="31"/>
  <c r="H26" i="31"/>
  <c r="I26" i="31"/>
  <c r="H21" i="31"/>
  <c r="I21" i="31"/>
  <c r="G281" i="32"/>
  <c r="G211" i="32"/>
  <c r="G204" i="32"/>
  <c r="I302" i="31" l="1"/>
  <c r="I58" i="31"/>
  <c r="I116" i="31"/>
  <c r="I125" i="31"/>
  <c r="I266" i="31"/>
  <c r="I255" i="31" s="1"/>
  <c r="H266" i="31"/>
  <c r="H255" i="31" s="1"/>
  <c r="I295" i="31"/>
  <c r="I68" i="31"/>
  <c r="H116" i="31"/>
  <c r="H125" i="31"/>
  <c r="H68" i="31"/>
  <c r="H295" i="31"/>
  <c r="H271" i="31" s="1"/>
  <c r="I238" i="31"/>
  <c r="I272" i="31"/>
  <c r="H302" i="31"/>
  <c r="H238" i="31"/>
  <c r="I20" i="31"/>
  <c r="I271" i="31"/>
  <c r="H224" i="31"/>
  <c r="I209" i="31"/>
  <c r="H209" i="31"/>
  <c r="I200" i="31"/>
  <c r="H200" i="31"/>
  <c r="I188" i="31"/>
  <c r="H188" i="31"/>
  <c r="I179" i="31"/>
  <c r="H179" i="31"/>
  <c r="I171" i="31"/>
  <c r="H171" i="31"/>
  <c r="H170" i="31" s="1"/>
  <c r="H143" i="31"/>
  <c r="I87" i="31"/>
  <c r="H87" i="31"/>
  <c r="H82" i="31"/>
  <c r="I67" i="31"/>
  <c r="I19" i="31"/>
  <c r="H20" i="31"/>
  <c r="H19" i="31" s="1"/>
  <c r="F71" i="43"/>
  <c r="E71" i="43"/>
  <c r="D71" i="43"/>
  <c r="C71" i="43"/>
  <c r="B71" i="43"/>
  <c r="F70" i="43"/>
  <c r="E70" i="43"/>
  <c r="D70" i="43"/>
  <c r="C70" i="43"/>
  <c r="B70" i="43"/>
  <c r="F69" i="43"/>
  <c r="E69" i="43"/>
  <c r="D69" i="43"/>
  <c r="C69" i="43"/>
  <c r="B69" i="43"/>
  <c r="F68" i="43"/>
  <c r="E68" i="43"/>
  <c r="D68" i="43"/>
  <c r="C68" i="43"/>
  <c r="B68" i="43"/>
  <c r="F67" i="43"/>
  <c r="E67" i="43"/>
  <c r="D67" i="43"/>
  <c r="B67" i="43"/>
  <c r="F66" i="43"/>
  <c r="E66" i="43"/>
  <c r="D66" i="43"/>
  <c r="B66" i="43"/>
  <c r="F65" i="43"/>
  <c r="E65" i="43"/>
  <c r="D65" i="43"/>
  <c r="B65" i="43"/>
  <c r="F64" i="43"/>
  <c r="E64" i="43"/>
  <c r="D64" i="43"/>
  <c r="B64" i="43"/>
  <c r="F63" i="43"/>
  <c r="E63" i="43"/>
  <c r="D63" i="43"/>
  <c r="B63" i="43"/>
  <c r="F62" i="43"/>
  <c r="E62" i="43"/>
  <c r="D62" i="43"/>
  <c r="B62" i="43"/>
  <c r="F61" i="43"/>
  <c r="E61" i="43"/>
  <c r="D61" i="43"/>
  <c r="B61" i="43"/>
  <c r="F60" i="43"/>
  <c r="E60" i="43"/>
  <c r="D60" i="43"/>
  <c r="C60" i="43"/>
  <c r="B60" i="43" s="1"/>
  <c r="F59" i="43"/>
  <c r="B59" i="43" s="1"/>
  <c r="E59" i="43"/>
  <c r="D59" i="43"/>
  <c r="C59" i="43"/>
  <c r="F58" i="43"/>
  <c r="E58" i="43"/>
  <c r="D58" i="43"/>
  <c r="C58" i="43"/>
  <c r="B58" i="43" s="1"/>
  <c r="F57" i="43"/>
  <c r="E57" i="43"/>
  <c r="D57" i="43"/>
  <c r="B57" i="43" s="1"/>
  <c r="C57" i="43"/>
  <c r="F56" i="43"/>
  <c r="E56" i="43"/>
  <c r="D56" i="43"/>
  <c r="C56" i="43"/>
  <c r="B56" i="43" s="1"/>
  <c r="F55" i="43"/>
  <c r="E55" i="43"/>
  <c r="D55" i="43"/>
  <c r="C55" i="43"/>
  <c r="B55" i="43" s="1"/>
  <c r="F54" i="43"/>
  <c r="E54" i="43"/>
  <c r="D54" i="43"/>
  <c r="C54" i="43"/>
  <c r="B54" i="43" s="1"/>
  <c r="F53" i="43"/>
  <c r="E53" i="43"/>
  <c r="D53" i="43"/>
  <c r="C53" i="43"/>
  <c r="B53" i="43"/>
  <c r="F52" i="43"/>
  <c r="E52" i="43"/>
  <c r="D52" i="43"/>
  <c r="C52" i="43"/>
  <c r="B52" i="43" s="1"/>
  <c r="F51" i="43"/>
  <c r="E51" i="43"/>
  <c r="D51" i="43"/>
  <c r="C51" i="43"/>
  <c r="B51" i="43"/>
  <c r="F50" i="43"/>
  <c r="E50" i="43"/>
  <c r="D50" i="43"/>
  <c r="C50" i="43"/>
  <c r="B50" i="43" s="1"/>
  <c r="F49" i="43"/>
  <c r="E49" i="43"/>
  <c r="D49" i="43"/>
  <c r="B49" i="43" s="1"/>
  <c r="C49" i="43"/>
  <c r="F48" i="43"/>
  <c r="E48" i="43"/>
  <c r="D48" i="43"/>
  <c r="C48" i="43"/>
  <c r="B48" i="43" s="1"/>
  <c r="F47" i="43"/>
  <c r="B47" i="43" s="1"/>
  <c r="E47" i="43"/>
  <c r="D47" i="43"/>
  <c r="C47" i="43"/>
  <c r="F46" i="43"/>
  <c r="E46" i="43"/>
  <c r="D46" i="43"/>
  <c r="C46" i="43"/>
  <c r="B46" i="43" s="1"/>
  <c r="F45" i="43"/>
  <c r="E45" i="43"/>
  <c r="D45" i="43"/>
  <c r="B45" i="43" s="1"/>
  <c r="C45" i="43"/>
  <c r="F44" i="43"/>
  <c r="E44" i="43"/>
  <c r="D44" i="43"/>
  <c r="C44" i="43"/>
  <c r="B44" i="43" s="1"/>
  <c r="F43" i="43"/>
  <c r="E43" i="43"/>
  <c r="D43" i="43"/>
  <c r="C43" i="43"/>
  <c r="B43" i="43" s="1"/>
  <c r="F42" i="43"/>
  <c r="E42" i="43"/>
  <c r="D42" i="43"/>
  <c r="C42" i="43"/>
  <c r="B42" i="43" s="1"/>
  <c r="F41" i="43"/>
  <c r="E41" i="43"/>
  <c r="D41" i="43"/>
  <c r="C41" i="43"/>
  <c r="B41" i="43"/>
  <c r="F40" i="43"/>
  <c r="E40" i="43"/>
  <c r="D40" i="43"/>
  <c r="C40" i="43"/>
  <c r="B40" i="43" s="1"/>
  <c r="F39" i="43"/>
  <c r="E39" i="43"/>
  <c r="D39" i="43"/>
  <c r="C39" i="43"/>
  <c r="B39" i="43"/>
  <c r="F38" i="43"/>
  <c r="E38" i="43"/>
  <c r="D38" i="43"/>
  <c r="C38" i="43"/>
  <c r="B38" i="43" s="1"/>
  <c r="F37" i="43"/>
  <c r="E37" i="43"/>
  <c r="D37" i="43"/>
  <c r="B37" i="43" s="1"/>
  <c r="C37" i="43"/>
  <c r="F36" i="43"/>
  <c r="E36" i="43"/>
  <c r="D36" i="43"/>
  <c r="C36" i="43"/>
  <c r="B36" i="43" s="1"/>
  <c r="F35" i="43"/>
  <c r="B35" i="43" s="1"/>
  <c r="E35" i="43"/>
  <c r="D35" i="43"/>
  <c r="C35" i="43"/>
  <c r="F34" i="43"/>
  <c r="E34" i="43"/>
  <c r="D34" i="43"/>
  <c r="C34" i="43"/>
  <c r="B34" i="43" s="1"/>
  <c r="F33" i="43"/>
  <c r="E33" i="43"/>
  <c r="D33" i="43"/>
  <c r="B33" i="43" s="1"/>
  <c r="C33" i="43"/>
  <c r="F32" i="43"/>
  <c r="E32" i="43"/>
  <c r="D32" i="43"/>
  <c r="C32" i="43"/>
  <c r="B32" i="43" s="1"/>
  <c r="F31" i="43"/>
  <c r="E31" i="43"/>
  <c r="D31" i="43"/>
  <c r="C31" i="43"/>
  <c r="B31" i="43" s="1"/>
  <c r="F30" i="43"/>
  <c r="E30" i="43"/>
  <c r="D30" i="43"/>
  <c r="C30" i="43"/>
  <c r="B30" i="43" s="1"/>
  <c r="F29" i="43"/>
  <c r="E29" i="43"/>
  <c r="D29" i="43"/>
  <c r="C29" i="43"/>
  <c r="B29" i="43"/>
  <c r="F28" i="43"/>
  <c r="E28" i="43"/>
  <c r="D28" i="43"/>
  <c r="C28" i="43"/>
  <c r="B28" i="43"/>
  <c r="F27" i="43"/>
  <c r="E27" i="43"/>
  <c r="D27" i="43"/>
  <c r="C27" i="43"/>
  <c r="B27" i="43"/>
  <c r="F26" i="43"/>
  <c r="E26" i="43"/>
  <c r="D26" i="43"/>
  <c r="C26" i="43"/>
  <c r="B26" i="43"/>
  <c r="F25" i="43"/>
  <c r="E25" i="43"/>
  <c r="D25" i="43"/>
  <c r="C25" i="43"/>
  <c r="B25" i="43"/>
  <c r="F24" i="43"/>
  <c r="E24" i="43"/>
  <c r="D24" i="43"/>
  <c r="C24" i="43"/>
  <c r="B24" i="43"/>
  <c r="F23" i="43"/>
  <c r="E23" i="43"/>
  <c r="D23" i="43"/>
  <c r="C23" i="43"/>
  <c r="B23" i="43"/>
  <c r="F22" i="43"/>
  <c r="E22" i="43"/>
  <c r="D22" i="43"/>
  <c r="C22" i="43"/>
  <c r="B22" i="43"/>
  <c r="F21" i="43"/>
  <c r="E21" i="43"/>
  <c r="D21" i="43"/>
  <c r="C21" i="43"/>
  <c r="B21" i="43"/>
  <c r="F20" i="43"/>
  <c r="E20" i="43"/>
  <c r="D20" i="43"/>
  <c r="C20" i="43"/>
  <c r="B20" i="43"/>
  <c r="F19" i="43"/>
  <c r="E19" i="43"/>
  <c r="D19" i="43"/>
  <c r="C19" i="43"/>
  <c r="B19" i="43"/>
  <c r="F18" i="43"/>
  <c r="E18" i="43"/>
  <c r="D18" i="43"/>
  <c r="C18" i="43"/>
  <c r="B18" i="43"/>
  <c r="F17" i="43"/>
  <c r="E17" i="43"/>
  <c r="D17" i="43"/>
  <c r="C17" i="43"/>
  <c r="B17" i="43"/>
  <c r="F16" i="43"/>
  <c r="E16" i="43"/>
  <c r="D16" i="43"/>
  <c r="C16" i="43"/>
  <c r="B16" i="43"/>
  <c r="F15" i="43"/>
  <c r="E15" i="43"/>
  <c r="D15" i="43"/>
  <c r="C15" i="43"/>
  <c r="B15" i="43"/>
  <c r="F14" i="43"/>
  <c r="E14" i="43"/>
  <c r="D14" i="43"/>
  <c r="B14" i="43"/>
  <c r="F13" i="43"/>
  <c r="E13" i="43"/>
  <c r="D13" i="43"/>
  <c r="C13" i="43"/>
  <c r="B13" i="43"/>
  <c r="F12" i="43"/>
  <c r="E12" i="43"/>
  <c r="D12" i="43"/>
  <c r="C12" i="43"/>
  <c r="B12" i="43"/>
  <c r="F11" i="43"/>
  <c r="E11" i="43"/>
  <c r="D11" i="43"/>
  <c r="C11" i="43"/>
  <c r="B11" i="43"/>
  <c r="F10" i="43"/>
  <c r="E10" i="43"/>
  <c r="D10" i="43"/>
  <c r="C10" i="43"/>
  <c r="B10" i="43"/>
  <c r="F9" i="43"/>
  <c r="E9" i="43"/>
  <c r="D9" i="43"/>
  <c r="C9" i="43"/>
  <c r="B9" i="43" s="1"/>
  <c r="H6" i="43"/>
  <c r="H4" i="43"/>
  <c r="H3" i="43"/>
  <c r="H2" i="43"/>
  <c r="O68" i="42"/>
  <c r="K68" i="42"/>
  <c r="F68" i="42"/>
  <c r="E68" i="42"/>
  <c r="D68" i="42"/>
  <c r="C68" i="42"/>
  <c r="B68" i="42"/>
  <c r="O67" i="42"/>
  <c r="K67" i="42"/>
  <c r="F67" i="42"/>
  <c r="E67" i="42"/>
  <c r="D67" i="42"/>
  <c r="C67" i="42"/>
  <c r="B67" i="42"/>
  <c r="O66" i="42"/>
  <c r="K66" i="42"/>
  <c r="F66" i="42"/>
  <c r="E66" i="42"/>
  <c r="D66" i="42"/>
  <c r="C66" i="42"/>
  <c r="B66" i="42"/>
  <c r="O65" i="42"/>
  <c r="K65" i="42"/>
  <c r="F65" i="42"/>
  <c r="E65" i="42"/>
  <c r="D65" i="42"/>
  <c r="C65" i="42"/>
  <c r="B65" i="42"/>
  <c r="O64" i="42"/>
  <c r="K64" i="42"/>
  <c r="F64" i="42"/>
  <c r="E64" i="42"/>
  <c r="D64" i="42"/>
  <c r="C64" i="42"/>
  <c r="B64" i="42"/>
  <c r="O63" i="42"/>
  <c r="K63" i="42"/>
  <c r="F63" i="42"/>
  <c r="E63" i="42"/>
  <c r="D63" i="42"/>
  <c r="C63" i="42"/>
  <c r="B63" i="42"/>
  <c r="O62" i="42"/>
  <c r="K62" i="42"/>
  <c r="F62" i="42"/>
  <c r="E62" i="42"/>
  <c r="D62" i="42"/>
  <c r="C62" i="42"/>
  <c r="B62" i="42"/>
  <c r="O61" i="42"/>
  <c r="K61" i="42"/>
  <c r="F61" i="42"/>
  <c r="E61" i="42"/>
  <c r="D61" i="42"/>
  <c r="C61" i="42"/>
  <c r="B61" i="42"/>
  <c r="O60" i="42"/>
  <c r="K60" i="42"/>
  <c r="F60" i="42"/>
  <c r="E60" i="42"/>
  <c r="D60" i="42"/>
  <c r="C60" i="42"/>
  <c r="B60" i="42"/>
  <c r="O59" i="42"/>
  <c r="K59" i="42"/>
  <c r="F59" i="42"/>
  <c r="E59" i="42"/>
  <c r="D59" i="42"/>
  <c r="C59" i="42"/>
  <c r="B59" i="42"/>
  <c r="O58" i="42"/>
  <c r="K58" i="42"/>
  <c r="F58" i="42"/>
  <c r="E58" i="42"/>
  <c r="D58" i="42"/>
  <c r="C58" i="42"/>
  <c r="B58" i="42"/>
  <c r="O57" i="42"/>
  <c r="K57" i="42"/>
  <c r="F57" i="42"/>
  <c r="E57" i="42"/>
  <c r="D57" i="42"/>
  <c r="C57" i="42"/>
  <c r="B57" i="42"/>
  <c r="O56" i="42"/>
  <c r="K56" i="42"/>
  <c r="F56" i="42"/>
  <c r="E56" i="42"/>
  <c r="D56" i="42"/>
  <c r="C56" i="42"/>
  <c r="B56" i="42"/>
  <c r="O55" i="42"/>
  <c r="K55" i="42"/>
  <c r="F55" i="42"/>
  <c r="E55" i="42"/>
  <c r="D55" i="42"/>
  <c r="C55" i="42"/>
  <c r="B55" i="42"/>
  <c r="O54" i="42"/>
  <c r="K54" i="42"/>
  <c r="F54" i="42"/>
  <c r="E54" i="42"/>
  <c r="D54" i="42"/>
  <c r="C54" i="42"/>
  <c r="B54" i="42"/>
  <c r="O53" i="42"/>
  <c r="K53" i="42"/>
  <c r="F53" i="42"/>
  <c r="E53" i="42"/>
  <c r="D53" i="42"/>
  <c r="C53" i="42"/>
  <c r="B53" i="42"/>
  <c r="O52" i="42"/>
  <c r="K52" i="42"/>
  <c r="F52" i="42"/>
  <c r="E52" i="42"/>
  <c r="D52" i="42"/>
  <c r="C52" i="42"/>
  <c r="B52" i="42" s="1"/>
  <c r="O51" i="42"/>
  <c r="K51" i="42"/>
  <c r="F51" i="42"/>
  <c r="E51" i="42"/>
  <c r="D51" i="42"/>
  <c r="C51" i="42"/>
  <c r="B51" i="42"/>
  <c r="K50" i="42"/>
  <c r="F50" i="42"/>
  <c r="E50" i="42"/>
  <c r="D50" i="42"/>
  <c r="B50" i="42" s="1"/>
  <c r="C50" i="42"/>
  <c r="O49" i="42"/>
  <c r="K49" i="42"/>
  <c r="F49" i="42"/>
  <c r="E49" i="42"/>
  <c r="D49" i="42"/>
  <c r="C49" i="42"/>
  <c r="B49" i="42" s="1"/>
  <c r="O48" i="42"/>
  <c r="F48" i="42"/>
  <c r="E48" i="42"/>
  <c r="D48" i="42"/>
  <c r="C48" i="42"/>
  <c r="B48" i="42"/>
  <c r="O47" i="42"/>
  <c r="K47" i="42"/>
  <c r="F47" i="42"/>
  <c r="E47" i="42"/>
  <c r="D47" i="42"/>
  <c r="C47" i="42"/>
  <c r="B47" i="42" s="1"/>
  <c r="O46" i="42"/>
  <c r="K46" i="42"/>
  <c r="F46" i="42"/>
  <c r="E46" i="42"/>
  <c r="D46" i="42"/>
  <c r="C46" i="42"/>
  <c r="B46" i="42" s="1"/>
  <c r="O45" i="42"/>
  <c r="K45" i="42"/>
  <c r="F45" i="42"/>
  <c r="B45" i="42" s="1"/>
  <c r="E45" i="42"/>
  <c r="D45" i="42"/>
  <c r="C45" i="42"/>
  <c r="O44" i="42"/>
  <c r="K44" i="42"/>
  <c r="F44" i="42"/>
  <c r="E44" i="42"/>
  <c r="B44" i="42" s="1"/>
  <c r="D44" i="42"/>
  <c r="C44" i="42"/>
  <c r="O43" i="42"/>
  <c r="K43" i="42"/>
  <c r="F43" i="42"/>
  <c r="E43" i="42"/>
  <c r="D43" i="42"/>
  <c r="B43" i="42" s="1"/>
  <c r="C43" i="42"/>
  <c r="O42" i="42"/>
  <c r="K42" i="42"/>
  <c r="F42" i="42"/>
  <c r="E42" i="42"/>
  <c r="D42" i="42"/>
  <c r="C42" i="42"/>
  <c r="B42" i="42" s="1"/>
  <c r="O41" i="42"/>
  <c r="K41" i="42"/>
  <c r="F41" i="42"/>
  <c r="E41" i="42"/>
  <c r="D41" i="42"/>
  <c r="C41" i="42"/>
  <c r="B41" i="42"/>
  <c r="O40" i="42"/>
  <c r="K40" i="42"/>
  <c r="F40" i="42"/>
  <c r="E40" i="42"/>
  <c r="B40" i="42" s="1"/>
  <c r="D40" i="42"/>
  <c r="C40" i="42"/>
  <c r="O39" i="42"/>
  <c r="K39" i="42"/>
  <c r="F39" i="42"/>
  <c r="E39" i="42"/>
  <c r="D39" i="42"/>
  <c r="B39" i="42" s="1"/>
  <c r="C39" i="42"/>
  <c r="O38" i="42"/>
  <c r="K38" i="42"/>
  <c r="F38" i="42"/>
  <c r="E38" i="42"/>
  <c r="D38" i="42"/>
  <c r="C38" i="42"/>
  <c r="B38" i="42" s="1"/>
  <c r="O37" i="42"/>
  <c r="K37" i="42"/>
  <c r="F37" i="42"/>
  <c r="E37" i="42"/>
  <c r="D37" i="42"/>
  <c r="C37" i="42"/>
  <c r="B37" i="42"/>
  <c r="O36" i="42"/>
  <c r="K36" i="42"/>
  <c r="F36" i="42"/>
  <c r="E36" i="42"/>
  <c r="D36" i="42"/>
  <c r="C36" i="42"/>
  <c r="B36" i="42"/>
  <c r="O35" i="42"/>
  <c r="K35" i="42"/>
  <c r="F35" i="42"/>
  <c r="E35" i="42"/>
  <c r="D35" i="42"/>
  <c r="C35" i="42"/>
  <c r="B35" i="42" s="1"/>
  <c r="O34" i="42"/>
  <c r="K34" i="42"/>
  <c r="F34" i="42"/>
  <c r="E34" i="42"/>
  <c r="D34" i="42"/>
  <c r="C34" i="42"/>
  <c r="B34" i="42" s="1"/>
  <c r="O33" i="42"/>
  <c r="K33" i="42"/>
  <c r="F33" i="42"/>
  <c r="B33" i="42" s="1"/>
  <c r="E33" i="42"/>
  <c r="D33" i="42"/>
  <c r="C33" i="42"/>
  <c r="O32" i="42"/>
  <c r="K32" i="42"/>
  <c r="F32" i="42"/>
  <c r="E32" i="42"/>
  <c r="B32" i="42" s="1"/>
  <c r="D32" i="42"/>
  <c r="C32" i="42"/>
  <c r="O31" i="42"/>
  <c r="K31" i="42"/>
  <c r="F31" i="42"/>
  <c r="E31" i="42"/>
  <c r="D31" i="42"/>
  <c r="B31" i="42" s="1"/>
  <c r="C31" i="42"/>
  <c r="O30" i="42"/>
  <c r="K30" i="42"/>
  <c r="F30" i="42"/>
  <c r="E30" i="42"/>
  <c r="D30" i="42"/>
  <c r="C30" i="42"/>
  <c r="B30" i="42" s="1"/>
  <c r="O29" i="42"/>
  <c r="K29" i="42"/>
  <c r="F29" i="42"/>
  <c r="E29" i="42"/>
  <c r="D29" i="42"/>
  <c r="C29" i="42"/>
  <c r="B29" i="42"/>
  <c r="O28" i="42"/>
  <c r="K28" i="42"/>
  <c r="F28" i="42"/>
  <c r="E28" i="42"/>
  <c r="B28" i="42" s="1"/>
  <c r="D28" i="42"/>
  <c r="C28" i="42"/>
  <c r="O27" i="42"/>
  <c r="K27" i="42"/>
  <c r="F27" i="42"/>
  <c r="E27" i="42"/>
  <c r="D27" i="42"/>
  <c r="B27" i="42" s="1"/>
  <c r="C27" i="42"/>
  <c r="O26" i="42"/>
  <c r="K26" i="42"/>
  <c r="F26" i="42"/>
  <c r="E26" i="42"/>
  <c r="D26" i="42"/>
  <c r="C26" i="42"/>
  <c r="B26" i="42" s="1"/>
  <c r="O25" i="42"/>
  <c r="K25" i="42"/>
  <c r="F25" i="42"/>
  <c r="E25" i="42"/>
  <c r="D25" i="42"/>
  <c r="C25" i="42"/>
  <c r="B25" i="42"/>
  <c r="O24" i="42"/>
  <c r="K24" i="42"/>
  <c r="F24" i="42"/>
  <c r="E24" i="42"/>
  <c r="D24" i="42"/>
  <c r="C24" i="42"/>
  <c r="B24" i="42"/>
  <c r="O23" i="42"/>
  <c r="K23" i="42"/>
  <c r="F23" i="42"/>
  <c r="E23" i="42"/>
  <c r="D23" i="42"/>
  <c r="C23" i="42"/>
  <c r="B23" i="42" s="1"/>
  <c r="O22" i="42"/>
  <c r="K22" i="42"/>
  <c r="F22" i="42"/>
  <c r="E22" i="42"/>
  <c r="D22" i="42"/>
  <c r="C22" i="42"/>
  <c r="B22" i="42" s="1"/>
  <c r="O21" i="42"/>
  <c r="K21" i="42"/>
  <c r="F21" i="42"/>
  <c r="B21" i="42" s="1"/>
  <c r="E21" i="42"/>
  <c r="D21" i="42"/>
  <c r="C21" i="42"/>
  <c r="O20" i="42"/>
  <c r="K20" i="42"/>
  <c r="F20" i="42"/>
  <c r="E20" i="42"/>
  <c r="B20" i="42" s="1"/>
  <c r="D20" i="42"/>
  <c r="C20" i="42"/>
  <c r="O19" i="42"/>
  <c r="K19" i="42"/>
  <c r="F19" i="42"/>
  <c r="E19" i="42"/>
  <c r="D19" i="42"/>
  <c r="B19" i="42" s="1"/>
  <c r="C19" i="42"/>
  <c r="O18" i="42"/>
  <c r="K18" i="42"/>
  <c r="F18" i="42"/>
  <c r="E18" i="42"/>
  <c r="D18" i="42"/>
  <c r="C18" i="42"/>
  <c r="B18" i="42" s="1"/>
  <c r="O17" i="42"/>
  <c r="K17" i="42"/>
  <c r="F17" i="42"/>
  <c r="E17" i="42"/>
  <c r="D17" i="42"/>
  <c r="C17" i="42"/>
  <c r="B17" i="42"/>
  <c r="O16" i="42"/>
  <c r="K16" i="42"/>
  <c r="F16" i="42"/>
  <c r="E16" i="42"/>
  <c r="B16" i="42" s="1"/>
  <c r="D16" i="42"/>
  <c r="C16" i="42"/>
  <c r="O15" i="42"/>
  <c r="K15" i="42"/>
  <c r="F15" i="42"/>
  <c r="E15" i="42"/>
  <c r="D15" i="42"/>
  <c r="B15" i="42" s="1"/>
  <c r="C15" i="42"/>
  <c r="O14" i="42"/>
  <c r="K14" i="42"/>
  <c r="F14" i="42"/>
  <c r="E14" i="42"/>
  <c r="D14" i="42"/>
  <c r="C14" i="42"/>
  <c r="B14" i="42" s="1"/>
  <c r="O13" i="42"/>
  <c r="K13" i="42"/>
  <c r="F13" i="42"/>
  <c r="E13" i="42"/>
  <c r="D13" i="42"/>
  <c r="C13" i="42"/>
  <c r="B13" i="42"/>
  <c r="O12" i="42"/>
  <c r="K12" i="42"/>
  <c r="F12" i="42"/>
  <c r="E12" i="42"/>
  <c r="D12" i="42"/>
  <c r="C12" i="42"/>
  <c r="B12" i="42"/>
  <c r="O11" i="42"/>
  <c r="K11" i="42"/>
  <c r="F11" i="42"/>
  <c r="E11" i="42"/>
  <c r="D11" i="42"/>
  <c r="B11" i="42" s="1"/>
  <c r="C11" i="42"/>
  <c r="O10" i="42"/>
  <c r="K10" i="42"/>
  <c r="F10" i="42"/>
  <c r="E10" i="42"/>
  <c r="D10" i="42"/>
  <c r="C10" i="42"/>
  <c r="B10" i="42" s="1"/>
  <c r="O9" i="42"/>
  <c r="K9" i="42"/>
  <c r="F9" i="42"/>
  <c r="B9" i="42" s="1"/>
  <c r="E9" i="42"/>
  <c r="D9" i="42"/>
  <c r="C9" i="42"/>
  <c r="H6" i="42"/>
  <c r="H4" i="42"/>
  <c r="H3" i="42"/>
  <c r="H2" i="42"/>
  <c r="Q1681" i="41"/>
  <c r="P1681" i="41"/>
  <c r="O1681" i="41"/>
  <c r="M1681" i="41"/>
  <c r="K1681" i="41"/>
  <c r="I1681" i="41"/>
  <c r="H1681" i="41"/>
  <c r="F1681" i="41"/>
  <c r="E1681" i="41"/>
  <c r="D1681" i="41"/>
  <c r="C1681" i="41"/>
  <c r="B1681" i="41"/>
  <c r="Q1680" i="41"/>
  <c r="P1680" i="41"/>
  <c r="O1680" i="41"/>
  <c r="M1680" i="41"/>
  <c r="K1680" i="41"/>
  <c r="I1680" i="41"/>
  <c r="H1680" i="41"/>
  <c r="F1680" i="41"/>
  <c r="E1680" i="41"/>
  <c r="D1680" i="41"/>
  <c r="C1680" i="41"/>
  <c r="B1680" i="41"/>
  <c r="Q1679" i="41"/>
  <c r="P1679" i="41"/>
  <c r="O1679" i="41"/>
  <c r="M1679" i="41"/>
  <c r="K1679" i="41"/>
  <c r="I1679" i="41"/>
  <c r="H1679" i="41"/>
  <c r="F1679" i="41"/>
  <c r="E1679" i="41"/>
  <c r="D1679" i="41"/>
  <c r="C1679" i="41"/>
  <c r="B1679" i="41"/>
  <c r="Q1678" i="41"/>
  <c r="P1678" i="41"/>
  <c r="O1678" i="41"/>
  <c r="M1678" i="41"/>
  <c r="K1678" i="41"/>
  <c r="I1678" i="41"/>
  <c r="H1678" i="41"/>
  <c r="F1678" i="41"/>
  <c r="E1678" i="41"/>
  <c r="D1678" i="41"/>
  <c r="C1678" i="41"/>
  <c r="B1678" i="41"/>
  <c r="Q1677" i="41"/>
  <c r="P1677" i="41"/>
  <c r="O1677" i="41"/>
  <c r="M1677" i="41"/>
  <c r="K1677" i="41"/>
  <c r="I1677" i="41"/>
  <c r="H1677" i="41"/>
  <c r="F1677" i="41"/>
  <c r="E1677" i="41"/>
  <c r="D1677" i="41"/>
  <c r="C1677" i="41"/>
  <c r="B1677" i="41"/>
  <c r="Q1676" i="41"/>
  <c r="P1676" i="41"/>
  <c r="O1676" i="41"/>
  <c r="M1676" i="41"/>
  <c r="K1676" i="41"/>
  <c r="I1676" i="41"/>
  <c r="H1676" i="41"/>
  <c r="F1676" i="41"/>
  <c r="E1676" i="41"/>
  <c r="D1676" i="41"/>
  <c r="C1676" i="41"/>
  <c r="B1676" i="41"/>
  <c r="Q1675" i="41"/>
  <c r="P1675" i="41"/>
  <c r="O1675" i="41"/>
  <c r="M1675" i="41"/>
  <c r="K1675" i="41"/>
  <c r="I1675" i="41"/>
  <c r="H1675" i="41"/>
  <c r="F1675" i="41"/>
  <c r="E1675" i="41"/>
  <c r="D1675" i="41"/>
  <c r="C1675" i="41"/>
  <c r="B1675" i="41"/>
  <c r="Q1674" i="41"/>
  <c r="P1674" i="41"/>
  <c r="O1674" i="41"/>
  <c r="M1674" i="41"/>
  <c r="K1674" i="41"/>
  <c r="I1674" i="41"/>
  <c r="H1674" i="41"/>
  <c r="F1674" i="41"/>
  <c r="E1674" i="41"/>
  <c r="D1674" i="41"/>
  <c r="C1674" i="41"/>
  <c r="B1674" i="41"/>
  <c r="Q1673" i="41"/>
  <c r="P1673" i="41"/>
  <c r="O1673" i="41"/>
  <c r="M1673" i="41"/>
  <c r="K1673" i="41"/>
  <c r="I1673" i="41"/>
  <c r="H1673" i="41"/>
  <c r="F1673" i="41"/>
  <c r="E1673" i="41"/>
  <c r="D1673" i="41"/>
  <c r="C1673" i="41"/>
  <c r="B1673" i="41"/>
  <c r="Q1672" i="41"/>
  <c r="P1672" i="41"/>
  <c r="O1672" i="41"/>
  <c r="M1672" i="41"/>
  <c r="K1672" i="41"/>
  <c r="I1672" i="41"/>
  <c r="H1672" i="41"/>
  <c r="F1672" i="41"/>
  <c r="E1672" i="41"/>
  <c r="D1672" i="41"/>
  <c r="C1672" i="41"/>
  <c r="B1672" i="41"/>
  <c r="Q1671" i="41"/>
  <c r="P1671" i="41"/>
  <c r="O1671" i="41"/>
  <c r="M1671" i="41"/>
  <c r="K1671" i="41"/>
  <c r="I1671" i="41"/>
  <c r="H1671" i="41"/>
  <c r="F1671" i="41"/>
  <c r="E1671" i="41"/>
  <c r="D1671" i="41"/>
  <c r="C1671" i="41"/>
  <c r="B1671" i="41"/>
  <c r="Q1670" i="41"/>
  <c r="P1670" i="41"/>
  <c r="O1670" i="41"/>
  <c r="M1670" i="41"/>
  <c r="K1670" i="41"/>
  <c r="I1670" i="41"/>
  <c r="H1670" i="41"/>
  <c r="F1670" i="41"/>
  <c r="E1670" i="41"/>
  <c r="D1670" i="41"/>
  <c r="C1670" i="41"/>
  <c r="B1670" i="41"/>
  <c r="Q1669" i="41"/>
  <c r="P1669" i="41"/>
  <c r="O1669" i="41"/>
  <c r="M1669" i="41"/>
  <c r="K1669" i="41"/>
  <c r="I1669" i="41"/>
  <c r="H1669" i="41"/>
  <c r="F1669" i="41"/>
  <c r="E1669" i="41"/>
  <c r="D1669" i="41"/>
  <c r="C1669" i="41"/>
  <c r="B1669" i="41"/>
  <c r="Q1668" i="41"/>
  <c r="P1668" i="41"/>
  <c r="O1668" i="41"/>
  <c r="M1668" i="41"/>
  <c r="K1668" i="41"/>
  <c r="I1668" i="41"/>
  <c r="H1668" i="41"/>
  <c r="F1668" i="41"/>
  <c r="E1668" i="41"/>
  <c r="D1668" i="41"/>
  <c r="C1668" i="41"/>
  <c r="B1668" i="41"/>
  <c r="Q1667" i="41"/>
  <c r="P1667" i="41"/>
  <c r="O1667" i="41"/>
  <c r="M1667" i="41"/>
  <c r="K1667" i="41"/>
  <c r="I1667" i="41"/>
  <c r="H1667" i="41"/>
  <c r="F1667" i="41"/>
  <c r="E1667" i="41"/>
  <c r="D1667" i="41"/>
  <c r="C1667" i="41"/>
  <c r="B1667" i="41"/>
  <c r="Q1666" i="41"/>
  <c r="P1666" i="41"/>
  <c r="O1666" i="41"/>
  <c r="M1666" i="41"/>
  <c r="K1666" i="41"/>
  <c r="I1666" i="41"/>
  <c r="H1666" i="41"/>
  <c r="F1666" i="41"/>
  <c r="E1666" i="41"/>
  <c r="D1666" i="41"/>
  <c r="C1666" i="41"/>
  <c r="B1666" i="41"/>
  <c r="Q1665" i="41"/>
  <c r="P1665" i="41"/>
  <c r="O1665" i="41"/>
  <c r="M1665" i="41"/>
  <c r="K1665" i="41"/>
  <c r="I1665" i="41"/>
  <c r="H1665" i="41"/>
  <c r="F1665" i="41"/>
  <c r="E1665" i="41"/>
  <c r="D1665" i="41"/>
  <c r="C1665" i="41"/>
  <c r="B1665" i="41"/>
  <c r="Q1664" i="41"/>
  <c r="P1664" i="41"/>
  <c r="O1664" i="41"/>
  <c r="M1664" i="41"/>
  <c r="K1664" i="41"/>
  <c r="I1664" i="41"/>
  <c r="H1664" i="41"/>
  <c r="F1664" i="41"/>
  <c r="E1664" i="41"/>
  <c r="D1664" i="41"/>
  <c r="C1664" i="41"/>
  <c r="B1664" i="41"/>
  <c r="Q1663" i="41"/>
  <c r="P1663" i="41"/>
  <c r="O1663" i="41"/>
  <c r="M1663" i="41"/>
  <c r="K1663" i="41"/>
  <c r="I1663" i="41"/>
  <c r="H1663" i="41"/>
  <c r="F1663" i="41"/>
  <c r="E1663" i="41"/>
  <c r="D1663" i="41"/>
  <c r="C1663" i="41"/>
  <c r="B1663" i="41"/>
  <c r="Q1662" i="41"/>
  <c r="P1662" i="41"/>
  <c r="O1662" i="41"/>
  <c r="M1662" i="41"/>
  <c r="K1662" i="41"/>
  <c r="I1662" i="41"/>
  <c r="H1662" i="41"/>
  <c r="F1662" i="41"/>
  <c r="E1662" i="41"/>
  <c r="D1662" i="41"/>
  <c r="C1662" i="41"/>
  <c r="B1662" i="41"/>
  <c r="Q1661" i="41"/>
  <c r="P1661" i="41"/>
  <c r="O1661" i="41"/>
  <c r="M1661" i="41"/>
  <c r="K1661" i="41"/>
  <c r="I1661" i="41"/>
  <c r="H1661" i="41"/>
  <c r="F1661" i="41"/>
  <c r="E1661" i="41"/>
  <c r="D1661" i="41"/>
  <c r="C1661" i="41"/>
  <c r="B1661" i="41"/>
  <c r="Q1660" i="41"/>
  <c r="P1660" i="41"/>
  <c r="O1660" i="41"/>
  <c r="M1660" i="41"/>
  <c r="K1660" i="41"/>
  <c r="I1660" i="41"/>
  <c r="H1660" i="41"/>
  <c r="F1660" i="41"/>
  <c r="E1660" i="41"/>
  <c r="D1660" i="41"/>
  <c r="C1660" i="41"/>
  <c r="B1660" i="41"/>
  <c r="Q1659" i="41"/>
  <c r="P1659" i="41"/>
  <c r="O1659" i="41"/>
  <c r="M1659" i="41"/>
  <c r="K1659" i="41"/>
  <c r="I1659" i="41"/>
  <c r="H1659" i="41"/>
  <c r="F1659" i="41"/>
  <c r="E1659" i="41"/>
  <c r="D1659" i="41"/>
  <c r="C1659" i="41"/>
  <c r="B1659" i="41"/>
  <c r="Q1658" i="41"/>
  <c r="P1658" i="41"/>
  <c r="O1658" i="41"/>
  <c r="M1658" i="41"/>
  <c r="K1658" i="41"/>
  <c r="I1658" i="41"/>
  <c r="H1658" i="41"/>
  <c r="F1658" i="41"/>
  <c r="E1658" i="41"/>
  <c r="D1658" i="41"/>
  <c r="C1658" i="41"/>
  <c r="B1658" i="41"/>
  <c r="Q1657" i="41"/>
  <c r="P1657" i="41"/>
  <c r="O1657" i="41"/>
  <c r="M1657" i="41"/>
  <c r="K1657" i="41"/>
  <c r="I1657" i="41"/>
  <c r="H1657" i="41"/>
  <c r="F1657" i="41"/>
  <c r="E1657" i="41"/>
  <c r="D1657" i="41"/>
  <c r="C1657" i="41"/>
  <c r="B1657" i="41"/>
  <c r="Q1656" i="41"/>
  <c r="P1656" i="41"/>
  <c r="O1656" i="41"/>
  <c r="M1656" i="41"/>
  <c r="K1656" i="41"/>
  <c r="I1656" i="41"/>
  <c r="H1656" i="41"/>
  <c r="F1656" i="41"/>
  <c r="E1656" i="41"/>
  <c r="D1656" i="41"/>
  <c r="C1656" i="41"/>
  <c r="B1656" i="41"/>
  <c r="Q1655" i="41"/>
  <c r="P1655" i="41"/>
  <c r="O1655" i="41"/>
  <c r="M1655" i="41"/>
  <c r="K1655" i="41"/>
  <c r="I1655" i="41"/>
  <c r="H1655" i="41"/>
  <c r="F1655" i="41"/>
  <c r="E1655" i="41"/>
  <c r="D1655" i="41"/>
  <c r="C1655" i="41"/>
  <c r="B1655" i="41"/>
  <c r="Q1654" i="41"/>
  <c r="P1654" i="41"/>
  <c r="O1654" i="41"/>
  <c r="M1654" i="41"/>
  <c r="K1654" i="41"/>
  <c r="I1654" i="41"/>
  <c r="H1654" i="41"/>
  <c r="F1654" i="41"/>
  <c r="E1654" i="41"/>
  <c r="D1654" i="41"/>
  <c r="C1654" i="41"/>
  <c r="B1654" i="41"/>
  <c r="Q1653" i="41"/>
  <c r="P1653" i="41"/>
  <c r="O1653" i="41"/>
  <c r="M1653" i="41"/>
  <c r="K1653" i="41"/>
  <c r="I1653" i="41"/>
  <c r="H1653" i="41"/>
  <c r="F1653" i="41"/>
  <c r="E1653" i="41"/>
  <c r="D1653" i="41"/>
  <c r="C1653" i="41"/>
  <c r="B1653" i="41"/>
  <c r="Q1652" i="41"/>
  <c r="P1652" i="41"/>
  <c r="O1652" i="41"/>
  <c r="M1652" i="41"/>
  <c r="K1652" i="41"/>
  <c r="I1652" i="41"/>
  <c r="H1652" i="41"/>
  <c r="F1652" i="41"/>
  <c r="E1652" i="41"/>
  <c r="D1652" i="41"/>
  <c r="C1652" i="41"/>
  <c r="B1652" i="41"/>
  <c r="Q1651" i="41"/>
  <c r="P1651" i="41"/>
  <c r="O1651" i="41"/>
  <c r="M1651" i="41"/>
  <c r="K1651" i="41"/>
  <c r="I1651" i="41"/>
  <c r="H1651" i="41"/>
  <c r="F1651" i="41"/>
  <c r="E1651" i="41"/>
  <c r="D1651" i="41"/>
  <c r="C1651" i="41"/>
  <c r="B1651" i="41"/>
  <c r="Q1650" i="41"/>
  <c r="P1650" i="41"/>
  <c r="O1650" i="41"/>
  <c r="M1650" i="41"/>
  <c r="K1650" i="41"/>
  <c r="I1650" i="41"/>
  <c r="H1650" i="41"/>
  <c r="F1650" i="41"/>
  <c r="E1650" i="41"/>
  <c r="D1650" i="41"/>
  <c r="C1650" i="41"/>
  <c r="B1650" i="41"/>
  <c r="Q1649" i="41"/>
  <c r="P1649" i="41"/>
  <c r="O1649" i="41"/>
  <c r="M1649" i="41"/>
  <c r="K1649" i="41"/>
  <c r="I1649" i="41"/>
  <c r="H1649" i="41"/>
  <c r="F1649" i="41"/>
  <c r="E1649" i="41"/>
  <c r="D1649" i="41"/>
  <c r="C1649" i="41"/>
  <c r="B1649" i="41"/>
  <c r="Q1648" i="41"/>
  <c r="P1648" i="41"/>
  <c r="O1648" i="41"/>
  <c r="M1648" i="41"/>
  <c r="K1648" i="41"/>
  <c r="I1648" i="41"/>
  <c r="H1648" i="41"/>
  <c r="F1648" i="41"/>
  <c r="E1648" i="41"/>
  <c r="D1648" i="41"/>
  <c r="C1648" i="41"/>
  <c r="B1648" i="41"/>
  <c r="Q1647" i="41"/>
  <c r="P1647" i="41"/>
  <c r="O1647" i="41"/>
  <c r="M1647" i="41"/>
  <c r="K1647" i="41"/>
  <c r="I1647" i="41"/>
  <c r="H1647" i="41"/>
  <c r="F1647" i="41"/>
  <c r="E1647" i="41"/>
  <c r="D1647" i="41"/>
  <c r="C1647" i="41"/>
  <c r="B1647" i="41"/>
  <c r="Q1646" i="41"/>
  <c r="P1646" i="41"/>
  <c r="O1646" i="41"/>
  <c r="M1646" i="41"/>
  <c r="K1646" i="41"/>
  <c r="I1646" i="41"/>
  <c r="H1646" i="41"/>
  <c r="F1646" i="41"/>
  <c r="E1646" i="41"/>
  <c r="D1646" i="41"/>
  <c r="C1646" i="41"/>
  <c r="B1646" i="41"/>
  <c r="Q1645" i="41"/>
  <c r="P1645" i="41"/>
  <c r="O1645" i="41"/>
  <c r="M1645" i="41"/>
  <c r="K1645" i="41"/>
  <c r="I1645" i="41"/>
  <c r="H1645" i="41"/>
  <c r="F1645" i="41"/>
  <c r="E1645" i="41"/>
  <c r="D1645" i="41"/>
  <c r="C1645" i="41"/>
  <c r="B1645" i="41"/>
  <c r="Q1644" i="41"/>
  <c r="P1644" i="41"/>
  <c r="O1644" i="41"/>
  <c r="M1644" i="41"/>
  <c r="K1644" i="41"/>
  <c r="I1644" i="41"/>
  <c r="H1644" i="41"/>
  <c r="F1644" i="41"/>
  <c r="E1644" i="41"/>
  <c r="D1644" i="41"/>
  <c r="C1644" i="41"/>
  <c r="B1644" i="41"/>
  <c r="Q1643" i="41"/>
  <c r="P1643" i="41"/>
  <c r="O1643" i="41"/>
  <c r="M1643" i="41"/>
  <c r="K1643" i="41"/>
  <c r="I1643" i="41"/>
  <c r="H1643" i="41"/>
  <c r="F1643" i="41"/>
  <c r="E1643" i="41"/>
  <c r="D1643" i="41"/>
  <c r="C1643" i="41"/>
  <c r="B1643" i="41"/>
  <c r="Q1642" i="41"/>
  <c r="P1642" i="41"/>
  <c r="O1642" i="41"/>
  <c r="M1642" i="41"/>
  <c r="K1642" i="41"/>
  <c r="I1642" i="41"/>
  <c r="H1642" i="41"/>
  <c r="F1642" i="41"/>
  <c r="E1642" i="41"/>
  <c r="D1642" i="41"/>
  <c r="C1642" i="41"/>
  <c r="B1642" i="41"/>
  <c r="Q1641" i="41"/>
  <c r="P1641" i="41"/>
  <c r="O1641" i="41"/>
  <c r="M1641" i="41"/>
  <c r="K1641" i="41"/>
  <c r="I1641" i="41"/>
  <c r="H1641" i="41"/>
  <c r="F1641" i="41"/>
  <c r="E1641" i="41"/>
  <c r="D1641" i="41"/>
  <c r="C1641" i="41"/>
  <c r="B1641" i="41"/>
  <c r="Q1640" i="41"/>
  <c r="P1640" i="41"/>
  <c r="O1640" i="41"/>
  <c r="M1640" i="41"/>
  <c r="K1640" i="41"/>
  <c r="I1640" i="41"/>
  <c r="H1640" i="41"/>
  <c r="F1640" i="41"/>
  <c r="E1640" i="41"/>
  <c r="D1640" i="41"/>
  <c r="C1640" i="41"/>
  <c r="B1640" i="41"/>
  <c r="Q1639" i="41"/>
  <c r="P1639" i="41"/>
  <c r="O1639" i="41"/>
  <c r="M1639" i="41"/>
  <c r="K1639" i="41"/>
  <c r="I1639" i="41"/>
  <c r="H1639" i="41"/>
  <c r="F1639" i="41"/>
  <c r="E1639" i="41"/>
  <c r="D1639" i="41"/>
  <c r="C1639" i="41"/>
  <c r="B1639" i="41"/>
  <c r="Q1638" i="41"/>
  <c r="P1638" i="41"/>
  <c r="O1638" i="41"/>
  <c r="M1638" i="41"/>
  <c r="K1638" i="41"/>
  <c r="I1638" i="41"/>
  <c r="H1638" i="41"/>
  <c r="F1638" i="41"/>
  <c r="E1638" i="41"/>
  <c r="D1638" i="41"/>
  <c r="C1638" i="41"/>
  <c r="B1638" i="41"/>
  <c r="Q1637" i="41"/>
  <c r="P1637" i="41"/>
  <c r="O1637" i="41"/>
  <c r="M1637" i="41"/>
  <c r="K1637" i="41"/>
  <c r="I1637" i="41"/>
  <c r="H1637" i="41"/>
  <c r="F1637" i="41"/>
  <c r="E1637" i="41"/>
  <c r="D1637" i="41"/>
  <c r="C1637" i="41"/>
  <c r="B1637" i="41"/>
  <c r="Q1636" i="41"/>
  <c r="P1636" i="41"/>
  <c r="O1636" i="41"/>
  <c r="M1636" i="41"/>
  <c r="K1636" i="41"/>
  <c r="I1636" i="41"/>
  <c r="H1636" i="41"/>
  <c r="F1636" i="41"/>
  <c r="E1636" i="41"/>
  <c r="D1636" i="41"/>
  <c r="C1636" i="41"/>
  <c r="B1636" i="41"/>
  <c r="Q1635" i="41"/>
  <c r="P1635" i="41"/>
  <c r="O1635" i="41"/>
  <c r="M1635" i="41"/>
  <c r="K1635" i="41"/>
  <c r="I1635" i="41"/>
  <c r="H1635" i="41"/>
  <c r="F1635" i="41"/>
  <c r="E1635" i="41"/>
  <c r="D1635" i="41"/>
  <c r="C1635" i="41"/>
  <c r="B1635" i="41"/>
  <c r="Q1634" i="41"/>
  <c r="P1634" i="41"/>
  <c r="O1634" i="41"/>
  <c r="M1634" i="41"/>
  <c r="K1634" i="41"/>
  <c r="I1634" i="41"/>
  <c r="H1634" i="41"/>
  <c r="F1634" i="41"/>
  <c r="E1634" i="41"/>
  <c r="D1634" i="41"/>
  <c r="C1634" i="41"/>
  <c r="B1634" i="41"/>
  <c r="Q1633" i="41"/>
  <c r="P1633" i="41"/>
  <c r="O1633" i="41"/>
  <c r="M1633" i="41"/>
  <c r="K1633" i="41"/>
  <c r="I1633" i="41"/>
  <c r="H1633" i="41"/>
  <c r="F1633" i="41"/>
  <c r="E1633" i="41"/>
  <c r="D1633" i="41"/>
  <c r="C1633" i="41"/>
  <c r="B1633" i="41"/>
  <c r="Q1632" i="41"/>
  <c r="P1632" i="41"/>
  <c r="O1632" i="41"/>
  <c r="M1632" i="41"/>
  <c r="K1632" i="41"/>
  <c r="I1632" i="41"/>
  <c r="H1632" i="41"/>
  <c r="F1632" i="41"/>
  <c r="E1632" i="41"/>
  <c r="D1632" i="41"/>
  <c r="C1632" i="41"/>
  <c r="B1632" i="41"/>
  <c r="Q1631" i="41"/>
  <c r="P1631" i="41"/>
  <c r="O1631" i="41"/>
  <c r="M1631" i="41"/>
  <c r="K1631" i="41"/>
  <c r="I1631" i="41"/>
  <c r="H1631" i="41"/>
  <c r="F1631" i="41"/>
  <c r="E1631" i="41"/>
  <c r="D1631" i="41"/>
  <c r="C1631" i="41"/>
  <c r="B1631" i="41"/>
  <c r="Q1630" i="41"/>
  <c r="P1630" i="41"/>
  <c r="O1630" i="41"/>
  <c r="M1630" i="41"/>
  <c r="K1630" i="41"/>
  <c r="I1630" i="41"/>
  <c r="H1630" i="41"/>
  <c r="F1630" i="41"/>
  <c r="E1630" i="41"/>
  <c r="D1630" i="41"/>
  <c r="C1630" i="41"/>
  <c r="B1630" i="41"/>
  <c r="Q1629" i="41"/>
  <c r="P1629" i="41"/>
  <c r="O1629" i="41"/>
  <c r="M1629" i="41"/>
  <c r="K1629" i="41"/>
  <c r="I1629" i="41"/>
  <c r="H1629" i="41"/>
  <c r="F1629" i="41"/>
  <c r="E1629" i="41"/>
  <c r="D1629" i="41"/>
  <c r="C1629" i="41"/>
  <c r="B1629" i="41"/>
  <c r="Q1628" i="41"/>
  <c r="P1628" i="41"/>
  <c r="O1628" i="41"/>
  <c r="M1628" i="41"/>
  <c r="K1628" i="41"/>
  <c r="I1628" i="41"/>
  <c r="H1628" i="41"/>
  <c r="F1628" i="41"/>
  <c r="E1628" i="41"/>
  <c r="D1628" i="41"/>
  <c r="C1628" i="41"/>
  <c r="B1628" i="41"/>
  <c r="Q1627" i="41"/>
  <c r="P1627" i="41"/>
  <c r="O1627" i="41"/>
  <c r="M1627" i="41"/>
  <c r="K1627" i="41"/>
  <c r="I1627" i="41"/>
  <c r="H1627" i="41"/>
  <c r="F1627" i="41"/>
  <c r="E1627" i="41"/>
  <c r="D1627" i="41"/>
  <c r="C1627" i="41"/>
  <c r="B1627" i="41"/>
  <c r="Q1626" i="41"/>
  <c r="P1626" i="41"/>
  <c r="O1626" i="41"/>
  <c r="M1626" i="41"/>
  <c r="K1626" i="41"/>
  <c r="I1626" i="41"/>
  <c r="H1626" i="41"/>
  <c r="F1626" i="41"/>
  <c r="E1626" i="41"/>
  <c r="D1626" i="41"/>
  <c r="C1626" i="41"/>
  <c r="B1626" i="41"/>
  <c r="Q1625" i="41"/>
  <c r="P1625" i="41"/>
  <c r="O1625" i="41"/>
  <c r="M1625" i="41"/>
  <c r="K1625" i="41"/>
  <c r="I1625" i="41"/>
  <c r="H1625" i="41"/>
  <c r="F1625" i="41"/>
  <c r="E1625" i="41"/>
  <c r="D1625" i="41"/>
  <c r="C1625" i="41"/>
  <c r="B1625" i="41"/>
  <c r="Q1624" i="41"/>
  <c r="P1624" i="41"/>
  <c r="O1624" i="41"/>
  <c r="M1624" i="41"/>
  <c r="K1624" i="41"/>
  <c r="I1624" i="41"/>
  <c r="H1624" i="41"/>
  <c r="F1624" i="41"/>
  <c r="E1624" i="41"/>
  <c r="D1624" i="41"/>
  <c r="C1624" i="41"/>
  <c r="B1624" i="41"/>
  <c r="Q1623" i="41"/>
  <c r="P1623" i="41"/>
  <c r="O1623" i="41"/>
  <c r="M1623" i="41"/>
  <c r="K1623" i="41"/>
  <c r="I1623" i="41"/>
  <c r="H1623" i="41"/>
  <c r="F1623" i="41"/>
  <c r="E1623" i="41"/>
  <c r="D1623" i="41"/>
  <c r="C1623" i="41"/>
  <c r="B1623" i="41"/>
  <c r="Q1622" i="41"/>
  <c r="P1622" i="41"/>
  <c r="O1622" i="41"/>
  <c r="M1622" i="41"/>
  <c r="K1622" i="41"/>
  <c r="I1622" i="41"/>
  <c r="H1622" i="41"/>
  <c r="F1622" i="41"/>
  <c r="E1622" i="41"/>
  <c r="D1622" i="41"/>
  <c r="C1622" i="41"/>
  <c r="B1622" i="41"/>
  <c r="Q1621" i="41"/>
  <c r="P1621" i="41"/>
  <c r="O1621" i="41"/>
  <c r="M1621" i="41"/>
  <c r="K1621" i="41"/>
  <c r="I1621" i="41"/>
  <c r="H1621" i="41"/>
  <c r="F1621" i="41"/>
  <c r="E1621" i="41"/>
  <c r="D1621" i="41"/>
  <c r="C1621" i="41"/>
  <c r="B1621" i="41"/>
  <c r="Q1620" i="41"/>
  <c r="P1620" i="41"/>
  <c r="O1620" i="41"/>
  <c r="M1620" i="41"/>
  <c r="K1620" i="41"/>
  <c r="I1620" i="41"/>
  <c r="H1620" i="41"/>
  <c r="F1620" i="41"/>
  <c r="E1620" i="41"/>
  <c r="D1620" i="41"/>
  <c r="C1620" i="41"/>
  <c r="B1620" i="41"/>
  <c r="Q1619" i="41"/>
  <c r="P1619" i="41"/>
  <c r="O1619" i="41"/>
  <c r="M1619" i="41"/>
  <c r="K1619" i="41"/>
  <c r="I1619" i="41"/>
  <c r="H1619" i="41"/>
  <c r="F1619" i="41"/>
  <c r="E1619" i="41"/>
  <c r="D1619" i="41"/>
  <c r="C1619" i="41"/>
  <c r="B1619" i="41"/>
  <c r="Q1618" i="41"/>
  <c r="P1618" i="41"/>
  <c r="O1618" i="41"/>
  <c r="M1618" i="41"/>
  <c r="K1618" i="41"/>
  <c r="I1618" i="41"/>
  <c r="H1618" i="41"/>
  <c r="F1618" i="41"/>
  <c r="E1618" i="41"/>
  <c r="D1618" i="41"/>
  <c r="C1618" i="41"/>
  <c r="B1618" i="41"/>
  <c r="Q1617" i="41"/>
  <c r="P1617" i="41"/>
  <c r="O1617" i="41"/>
  <c r="M1617" i="41"/>
  <c r="K1617" i="41"/>
  <c r="I1617" i="41"/>
  <c r="H1617" i="41"/>
  <c r="F1617" i="41"/>
  <c r="E1617" i="41"/>
  <c r="D1617" i="41"/>
  <c r="C1617" i="41"/>
  <c r="B1617" i="41"/>
  <c r="Q1616" i="41"/>
  <c r="P1616" i="41"/>
  <c r="O1616" i="41"/>
  <c r="M1616" i="41"/>
  <c r="K1616" i="41"/>
  <c r="I1616" i="41"/>
  <c r="H1616" i="41"/>
  <c r="F1616" i="41"/>
  <c r="E1616" i="41"/>
  <c r="D1616" i="41"/>
  <c r="C1616" i="41"/>
  <c r="B1616" i="41"/>
  <c r="Q1615" i="41"/>
  <c r="P1615" i="41"/>
  <c r="O1615" i="41"/>
  <c r="M1615" i="41"/>
  <c r="K1615" i="41"/>
  <c r="I1615" i="41"/>
  <c r="H1615" i="41"/>
  <c r="F1615" i="41"/>
  <c r="E1615" i="41"/>
  <c r="D1615" i="41"/>
  <c r="C1615" i="41"/>
  <c r="B1615" i="41"/>
  <c r="Q1614" i="41"/>
  <c r="P1614" i="41"/>
  <c r="O1614" i="41"/>
  <c r="M1614" i="41"/>
  <c r="K1614" i="41"/>
  <c r="I1614" i="41"/>
  <c r="H1614" i="41"/>
  <c r="F1614" i="41"/>
  <c r="E1614" i="41"/>
  <c r="D1614" i="41"/>
  <c r="C1614" i="41"/>
  <c r="B1614" i="41"/>
  <c r="Q1613" i="41"/>
  <c r="P1613" i="41"/>
  <c r="O1613" i="41"/>
  <c r="M1613" i="41"/>
  <c r="K1613" i="41"/>
  <c r="I1613" i="41"/>
  <c r="H1613" i="41"/>
  <c r="F1613" i="41"/>
  <c r="E1613" i="41"/>
  <c r="D1613" i="41"/>
  <c r="C1613" i="41"/>
  <c r="B1613" i="41"/>
  <c r="Q1612" i="41"/>
  <c r="P1612" i="41"/>
  <c r="O1612" i="41"/>
  <c r="M1612" i="41"/>
  <c r="K1612" i="41"/>
  <c r="I1612" i="41"/>
  <c r="H1612" i="41"/>
  <c r="F1612" i="41"/>
  <c r="E1612" i="41"/>
  <c r="D1612" i="41"/>
  <c r="C1612" i="41"/>
  <c r="B1612" i="41"/>
  <c r="Q1611" i="41"/>
  <c r="P1611" i="41"/>
  <c r="O1611" i="41"/>
  <c r="M1611" i="41"/>
  <c r="K1611" i="41"/>
  <c r="I1611" i="41"/>
  <c r="H1611" i="41"/>
  <c r="F1611" i="41"/>
  <c r="E1611" i="41"/>
  <c r="D1611" i="41"/>
  <c r="C1611" i="41"/>
  <c r="B1611" i="41"/>
  <c r="Q1610" i="41"/>
  <c r="P1610" i="41"/>
  <c r="O1610" i="41"/>
  <c r="M1610" i="41"/>
  <c r="K1610" i="41"/>
  <c r="I1610" i="41"/>
  <c r="H1610" i="41"/>
  <c r="F1610" i="41"/>
  <c r="E1610" i="41"/>
  <c r="D1610" i="41"/>
  <c r="C1610" i="41"/>
  <c r="B1610" i="41"/>
  <c r="Q1609" i="41"/>
  <c r="P1609" i="41"/>
  <c r="O1609" i="41"/>
  <c r="M1609" i="41"/>
  <c r="K1609" i="41"/>
  <c r="I1609" i="41"/>
  <c r="H1609" i="41"/>
  <c r="F1609" i="41"/>
  <c r="E1609" i="41"/>
  <c r="D1609" i="41"/>
  <c r="C1609" i="41"/>
  <c r="B1609" i="41"/>
  <c r="Q1608" i="41"/>
  <c r="P1608" i="41"/>
  <c r="O1608" i="41"/>
  <c r="M1608" i="41"/>
  <c r="K1608" i="41"/>
  <c r="I1608" i="41"/>
  <c r="H1608" i="41"/>
  <c r="F1608" i="41"/>
  <c r="E1608" i="41"/>
  <c r="D1608" i="41"/>
  <c r="C1608" i="41"/>
  <c r="B1608" i="41"/>
  <c r="Q1607" i="41"/>
  <c r="P1607" i="41"/>
  <c r="O1607" i="41"/>
  <c r="M1607" i="41"/>
  <c r="K1607" i="41"/>
  <c r="I1607" i="41"/>
  <c r="H1607" i="41"/>
  <c r="F1607" i="41"/>
  <c r="E1607" i="41"/>
  <c r="D1607" i="41"/>
  <c r="C1607" i="41"/>
  <c r="B1607" i="41"/>
  <c r="Q1606" i="41"/>
  <c r="P1606" i="41"/>
  <c r="O1606" i="41"/>
  <c r="M1606" i="41"/>
  <c r="K1606" i="41"/>
  <c r="I1606" i="41"/>
  <c r="H1606" i="41"/>
  <c r="F1606" i="41"/>
  <c r="E1606" i="41"/>
  <c r="D1606" i="41"/>
  <c r="C1606" i="41"/>
  <c r="B1606" i="41"/>
  <c r="Q1605" i="41"/>
  <c r="P1605" i="41"/>
  <c r="O1605" i="41"/>
  <c r="M1605" i="41"/>
  <c r="K1605" i="41"/>
  <c r="I1605" i="41"/>
  <c r="H1605" i="41"/>
  <c r="F1605" i="41"/>
  <c r="E1605" i="41"/>
  <c r="D1605" i="41"/>
  <c r="C1605" i="41"/>
  <c r="B1605" i="41"/>
  <c r="Q1604" i="41"/>
  <c r="P1604" i="41"/>
  <c r="O1604" i="41"/>
  <c r="M1604" i="41"/>
  <c r="K1604" i="41"/>
  <c r="I1604" i="41"/>
  <c r="H1604" i="41"/>
  <c r="F1604" i="41"/>
  <c r="E1604" i="41"/>
  <c r="D1604" i="41"/>
  <c r="C1604" i="41"/>
  <c r="B1604" i="41"/>
  <c r="Q1603" i="41"/>
  <c r="P1603" i="41"/>
  <c r="O1603" i="41"/>
  <c r="M1603" i="41"/>
  <c r="K1603" i="41"/>
  <c r="I1603" i="41"/>
  <c r="H1603" i="41"/>
  <c r="F1603" i="41"/>
  <c r="E1603" i="41"/>
  <c r="D1603" i="41"/>
  <c r="C1603" i="41"/>
  <c r="B1603" i="41"/>
  <c r="Q1602" i="41"/>
  <c r="P1602" i="41"/>
  <c r="O1602" i="41"/>
  <c r="M1602" i="41"/>
  <c r="K1602" i="41"/>
  <c r="I1602" i="41"/>
  <c r="H1602" i="41"/>
  <c r="F1602" i="41"/>
  <c r="E1602" i="41"/>
  <c r="D1602" i="41"/>
  <c r="C1602" i="41"/>
  <c r="B1602" i="41"/>
  <c r="Q1601" i="41"/>
  <c r="P1601" i="41"/>
  <c r="O1601" i="41"/>
  <c r="M1601" i="41"/>
  <c r="K1601" i="41"/>
  <c r="I1601" i="41"/>
  <c r="H1601" i="41"/>
  <c r="F1601" i="41"/>
  <c r="E1601" i="41"/>
  <c r="D1601" i="41"/>
  <c r="C1601" i="41"/>
  <c r="B1601" i="41"/>
  <c r="Q1600" i="41"/>
  <c r="P1600" i="41"/>
  <c r="O1600" i="41"/>
  <c r="M1600" i="41"/>
  <c r="K1600" i="41"/>
  <c r="I1600" i="41"/>
  <c r="H1600" i="41"/>
  <c r="F1600" i="41"/>
  <c r="E1600" i="41"/>
  <c r="D1600" i="41"/>
  <c r="C1600" i="41"/>
  <c r="B1600" i="41"/>
  <c r="Q1599" i="41"/>
  <c r="P1599" i="41"/>
  <c r="O1599" i="41"/>
  <c r="M1599" i="41"/>
  <c r="K1599" i="41"/>
  <c r="I1599" i="41"/>
  <c r="H1599" i="41"/>
  <c r="F1599" i="41"/>
  <c r="E1599" i="41"/>
  <c r="D1599" i="41"/>
  <c r="C1599" i="41"/>
  <c r="B1599" i="41"/>
  <c r="Q1598" i="41"/>
  <c r="P1598" i="41"/>
  <c r="O1598" i="41"/>
  <c r="M1598" i="41"/>
  <c r="K1598" i="41"/>
  <c r="I1598" i="41"/>
  <c r="H1598" i="41"/>
  <c r="F1598" i="41"/>
  <c r="E1598" i="41"/>
  <c r="D1598" i="41"/>
  <c r="C1598" i="41"/>
  <c r="B1598" i="41"/>
  <c r="Q1597" i="41"/>
  <c r="P1597" i="41"/>
  <c r="O1597" i="41"/>
  <c r="M1597" i="41"/>
  <c r="K1597" i="41"/>
  <c r="I1597" i="41"/>
  <c r="H1597" i="41"/>
  <c r="F1597" i="41"/>
  <c r="E1597" i="41"/>
  <c r="D1597" i="41"/>
  <c r="C1597" i="41"/>
  <c r="B1597" i="41"/>
  <c r="Q1596" i="41"/>
  <c r="P1596" i="41"/>
  <c r="O1596" i="41"/>
  <c r="M1596" i="41"/>
  <c r="K1596" i="41"/>
  <c r="I1596" i="41"/>
  <c r="H1596" i="41"/>
  <c r="F1596" i="41"/>
  <c r="E1596" i="41"/>
  <c r="D1596" i="41"/>
  <c r="C1596" i="41"/>
  <c r="B1596" i="41"/>
  <c r="Q1595" i="41"/>
  <c r="P1595" i="41"/>
  <c r="O1595" i="41"/>
  <c r="M1595" i="41"/>
  <c r="K1595" i="41"/>
  <c r="I1595" i="41"/>
  <c r="H1595" i="41"/>
  <c r="F1595" i="41"/>
  <c r="E1595" i="41"/>
  <c r="D1595" i="41"/>
  <c r="C1595" i="41"/>
  <c r="B1595" i="41"/>
  <c r="Q1594" i="41"/>
  <c r="P1594" i="41"/>
  <c r="O1594" i="41"/>
  <c r="M1594" i="41"/>
  <c r="K1594" i="41"/>
  <c r="I1594" i="41"/>
  <c r="H1594" i="41"/>
  <c r="F1594" i="41"/>
  <c r="E1594" i="41"/>
  <c r="D1594" i="41"/>
  <c r="C1594" i="41"/>
  <c r="B1594" i="41"/>
  <c r="Q1593" i="41"/>
  <c r="P1593" i="41"/>
  <c r="O1593" i="41"/>
  <c r="M1593" i="41"/>
  <c r="K1593" i="41"/>
  <c r="I1593" i="41"/>
  <c r="H1593" i="41"/>
  <c r="F1593" i="41"/>
  <c r="E1593" i="41"/>
  <c r="D1593" i="41"/>
  <c r="C1593" i="41"/>
  <c r="B1593" i="41"/>
  <c r="Q1592" i="41"/>
  <c r="P1592" i="41"/>
  <c r="O1592" i="41"/>
  <c r="M1592" i="41"/>
  <c r="K1592" i="41"/>
  <c r="I1592" i="41"/>
  <c r="H1592" i="41"/>
  <c r="F1592" i="41"/>
  <c r="E1592" i="41"/>
  <c r="D1592" i="41"/>
  <c r="C1592" i="41"/>
  <c r="B1592" i="41"/>
  <c r="Q1591" i="41"/>
  <c r="P1591" i="41"/>
  <c r="O1591" i="41"/>
  <c r="M1591" i="41"/>
  <c r="K1591" i="41"/>
  <c r="I1591" i="41"/>
  <c r="H1591" i="41"/>
  <c r="F1591" i="41"/>
  <c r="E1591" i="41"/>
  <c r="D1591" i="41"/>
  <c r="C1591" i="41"/>
  <c r="B1591" i="41"/>
  <c r="Q1590" i="41"/>
  <c r="P1590" i="41"/>
  <c r="O1590" i="41"/>
  <c r="M1590" i="41"/>
  <c r="K1590" i="41"/>
  <c r="I1590" i="41"/>
  <c r="H1590" i="41"/>
  <c r="F1590" i="41"/>
  <c r="E1590" i="41"/>
  <c r="D1590" i="41"/>
  <c r="C1590" i="41"/>
  <c r="B1590" i="41"/>
  <c r="Q1589" i="41"/>
  <c r="P1589" i="41"/>
  <c r="O1589" i="41"/>
  <c r="M1589" i="41"/>
  <c r="K1589" i="41"/>
  <c r="I1589" i="41"/>
  <c r="H1589" i="41"/>
  <c r="F1589" i="41"/>
  <c r="E1589" i="41"/>
  <c r="D1589" i="41"/>
  <c r="C1589" i="41"/>
  <c r="B1589" i="41"/>
  <c r="Q1588" i="41"/>
  <c r="P1588" i="41"/>
  <c r="O1588" i="41"/>
  <c r="M1588" i="41"/>
  <c r="K1588" i="41"/>
  <c r="I1588" i="41"/>
  <c r="H1588" i="41"/>
  <c r="F1588" i="41"/>
  <c r="E1588" i="41"/>
  <c r="D1588" i="41"/>
  <c r="C1588" i="41"/>
  <c r="B1588" i="41"/>
  <c r="Q1587" i="41"/>
  <c r="P1587" i="41"/>
  <c r="O1587" i="41"/>
  <c r="M1587" i="41"/>
  <c r="K1587" i="41"/>
  <c r="I1587" i="41"/>
  <c r="H1587" i="41"/>
  <c r="F1587" i="41"/>
  <c r="E1587" i="41"/>
  <c r="D1587" i="41"/>
  <c r="C1587" i="41"/>
  <c r="B1587" i="41"/>
  <c r="Q1586" i="41"/>
  <c r="P1586" i="41"/>
  <c r="O1586" i="41"/>
  <c r="M1586" i="41"/>
  <c r="K1586" i="41"/>
  <c r="I1586" i="41"/>
  <c r="H1586" i="41"/>
  <c r="F1586" i="41"/>
  <c r="E1586" i="41"/>
  <c r="D1586" i="41"/>
  <c r="C1586" i="41"/>
  <c r="B1586" i="41"/>
  <c r="Q1585" i="41"/>
  <c r="P1585" i="41"/>
  <c r="O1585" i="41"/>
  <c r="M1585" i="41"/>
  <c r="K1585" i="41"/>
  <c r="I1585" i="41"/>
  <c r="H1585" i="41"/>
  <c r="F1585" i="41"/>
  <c r="E1585" i="41"/>
  <c r="D1585" i="41"/>
  <c r="C1585" i="41"/>
  <c r="B1585" i="41"/>
  <c r="Q1584" i="41"/>
  <c r="P1584" i="41"/>
  <c r="O1584" i="41"/>
  <c r="M1584" i="41"/>
  <c r="K1584" i="41"/>
  <c r="I1584" i="41"/>
  <c r="H1584" i="41"/>
  <c r="F1584" i="41"/>
  <c r="E1584" i="41"/>
  <c r="D1584" i="41"/>
  <c r="C1584" i="41"/>
  <c r="B1584" i="41"/>
  <c r="Q1583" i="41"/>
  <c r="P1583" i="41"/>
  <c r="O1583" i="41"/>
  <c r="M1583" i="41"/>
  <c r="K1583" i="41"/>
  <c r="I1583" i="41"/>
  <c r="H1583" i="41"/>
  <c r="F1583" i="41"/>
  <c r="E1583" i="41"/>
  <c r="D1583" i="41"/>
  <c r="C1583" i="41"/>
  <c r="B1583" i="41"/>
  <c r="Q1582" i="41"/>
  <c r="P1582" i="41"/>
  <c r="O1582" i="41"/>
  <c r="M1582" i="41"/>
  <c r="K1582" i="41"/>
  <c r="I1582" i="41"/>
  <c r="H1582" i="41"/>
  <c r="F1582" i="41"/>
  <c r="E1582" i="41"/>
  <c r="D1582" i="41"/>
  <c r="C1582" i="41"/>
  <c r="B1582" i="41"/>
  <c r="Q1581" i="41"/>
  <c r="P1581" i="41"/>
  <c r="O1581" i="41"/>
  <c r="M1581" i="41"/>
  <c r="K1581" i="41"/>
  <c r="I1581" i="41"/>
  <c r="H1581" i="41"/>
  <c r="F1581" i="41"/>
  <c r="E1581" i="41"/>
  <c r="D1581" i="41"/>
  <c r="C1581" i="41"/>
  <c r="B1581" i="41"/>
  <c r="Q1580" i="41"/>
  <c r="P1580" i="41"/>
  <c r="O1580" i="41"/>
  <c r="M1580" i="41"/>
  <c r="K1580" i="41"/>
  <c r="I1580" i="41"/>
  <c r="H1580" i="41"/>
  <c r="F1580" i="41"/>
  <c r="E1580" i="41"/>
  <c r="D1580" i="41"/>
  <c r="C1580" i="41"/>
  <c r="B1580" i="41"/>
  <c r="Q1579" i="41"/>
  <c r="P1579" i="41"/>
  <c r="O1579" i="41"/>
  <c r="M1579" i="41"/>
  <c r="K1579" i="41"/>
  <c r="I1579" i="41"/>
  <c r="H1579" i="41"/>
  <c r="F1579" i="41"/>
  <c r="E1579" i="41"/>
  <c r="D1579" i="41"/>
  <c r="C1579" i="41"/>
  <c r="B1579" i="41"/>
  <c r="Q1578" i="41"/>
  <c r="P1578" i="41"/>
  <c r="O1578" i="41"/>
  <c r="M1578" i="41"/>
  <c r="K1578" i="41"/>
  <c r="I1578" i="41"/>
  <c r="H1578" i="41"/>
  <c r="F1578" i="41"/>
  <c r="E1578" i="41"/>
  <c r="D1578" i="41"/>
  <c r="C1578" i="41"/>
  <c r="B1578" i="41"/>
  <c r="Q1577" i="41"/>
  <c r="P1577" i="41"/>
  <c r="O1577" i="41"/>
  <c r="M1577" i="41"/>
  <c r="K1577" i="41"/>
  <c r="I1577" i="41"/>
  <c r="H1577" i="41"/>
  <c r="F1577" i="41"/>
  <c r="E1577" i="41"/>
  <c r="D1577" i="41"/>
  <c r="C1577" i="41"/>
  <c r="B1577" i="41"/>
  <c r="Q1576" i="41"/>
  <c r="P1576" i="41"/>
  <c r="O1576" i="41"/>
  <c r="M1576" i="41"/>
  <c r="K1576" i="41"/>
  <c r="I1576" i="41"/>
  <c r="H1576" i="41"/>
  <c r="F1576" i="41"/>
  <c r="E1576" i="41"/>
  <c r="D1576" i="41"/>
  <c r="C1576" i="41"/>
  <c r="B1576" i="41"/>
  <c r="Q1575" i="41"/>
  <c r="P1575" i="41"/>
  <c r="O1575" i="41"/>
  <c r="M1575" i="41"/>
  <c r="K1575" i="41"/>
  <c r="I1575" i="41"/>
  <c r="H1575" i="41"/>
  <c r="F1575" i="41"/>
  <c r="E1575" i="41"/>
  <c r="D1575" i="41"/>
  <c r="C1575" i="41"/>
  <c r="B1575" i="41"/>
  <c r="Q1574" i="41"/>
  <c r="P1574" i="41"/>
  <c r="O1574" i="41"/>
  <c r="M1574" i="41"/>
  <c r="K1574" i="41"/>
  <c r="I1574" i="41"/>
  <c r="H1574" i="41"/>
  <c r="F1574" i="41"/>
  <c r="E1574" i="41"/>
  <c r="D1574" i="41"/>
  <c r="C1574" i="41"/>
  <c r="B1574" i="41"/>
  <c r="Q1573" i="41"/>
  <c r="P1573" i="41"/>
  <c r="O1573" i="41"/>
  <c r="M1573" i="41"/>
  <c r="K1573" i="41"/>
  <c r="I1573" i="41"/>
  <c r="H1573" i="41"/>
  <c r="F1573" i="41"/>
  <c r="E1573" i="41"/>
  <c r="D1573" i="41"/>
  <c r="C1573" i="41"/>
  <c r="B1573" i="41"/>
  <c r="Q1572" i="41"/>
  <c r="P1572" i="41"/>
  <c r="O1572" i="41"/>
  <c r="M1572" i="41"/>
  <c r="K1572" i="41"/>
  <c r="I1572" i="41"/>
  <c r="H1572" i="41"/>
  <c r="F1572" i="41"/>
  <c r="E1572" i="41"/>
  <c r="D1572" i="41"/>
  <c r="C1572" i="41"/>
  <c r="B1572" i="41"/>
  <c r="Q1571" i="41"/>
  <c r="P1571" i="41"/>
  <c r="O1571" i="41"/>
  <c r="M1571" i="41"/>
  <c r="K1571" i="41"/>
  <c r="I1571" i="41"/>
  <c r="H1571" i="41"/>
  <c r="F1571" i="41"/>
  <c r="E1571" i="41"/>
  <c r="D1571" i="41"/>
  <c r="C1571" i="41"/>
  <c r="B1571" i="41"/>
  <c r="Q1570" i="41"/>
  <c r="P1570" i="41"/>
  <c r="O1570" i="41"/>
  <c r="M1570" i="41"/>
  <c r="K1570" i="41"/>
  <c r="I1570" i="41"/>
  <c r="H1570" i="41"/>
  <c r="F1570" i="41"/>
  <c r="E1570" i="41"/>
  <c r="D1570" i="41"/>
  <c r="C1570" i="41"/>
  <c r="B1570" i="41"/>
  <c r="Q1569" i="41"/>
  <c r="P1569" i="41"/>
  <c r="O1569" i="41"/>
  <c r="M1569" i="41"/>
  <c r="K1569" i="41"/>
  <c r="I1569" i="41"/>
  <c r="H1569" i="41"/>
  <c r="F1569" i="41"/>
  <c r="E1569" i="41"/>
  <c r="D1569" i="41"/>
  <c r="C1569" i="41"/>
  <c r="B1569" i="41"/>
  <c r="Q1568" i="41"/>
  <c r="P1568" i="41"/>
  <c r="O1568" i="41"/>
  <c r="M1568" i="41"/>
  <c r="K1568" i="41"/>
  <c r="I1568" i="41"/>
  <c r="H1568" i="41"/>
  <c r="F1568" i="41"/>
  <c r="E1568" i="41"/>
  <c r="D1568" i="41"/>
  <c r="C1568" i="41"/>
  <c r="B1568" i="41"/>
  <c r="Q1567" i="41"/>
  <c r="P1567" i="41"/>
  <c r="O1567" i="41"/>
  <c r="M1567" i="41"/>
  <c r="K1567" i="41"/>
  <c r="I1567" i="41"/>
  <c r="H1567" i="41"/>
  <c r="F1567" i="41"/>
  <c r="E1567" i="41"/>
  <c r="D1567" i="41"/>
  <c r="C1567" i="41"/>
  <c r="B1567" i="41"/>
  <c r="Q1566" i="41"/>
  <c r="P1566" i="41"/>
  <c r="O1566" i="41"/>
  <c r="M1566" i="41"/>
  <c r="K1566" i="41"/>
  <c r="I1566" i="41"/>
  <c r="H1566" i="41"/>
  <c r="F1566" i="41"/>
  <c r="E1566" i="41"/>
  <c r="D1566" i="41"/>
  <c r="C1566" i="41"/>
  <c r="B1566" i="41"/>
  <c r="Q1565" i="41"/>
  <c r="P1565" i="41"/>
  <c r="O1565" i="41"/>
  <c r="M1565" i="41"/>
  <c r="K1565" i="41"/>
  <c r="I1565" i="41"/>
  <c r="H1565" i="41"/>
  <c r="F1565" i="41"/>
  <c r="E1565" i="41"/>
  <c r="D1565" i="41"/>
  <c r="C1565" i="41"/>
  <c r="B1565" i="41"/>
  <c r="Q1564" i="41"/>
  <c r="P1564" i="41"/>
  <c r="O1564" i="41"/>
  <c r="M1564" i="41"/>
  <c r="K1564" i="41"/>
  <c r="I1564" i="41"/>
  <c r="H1564" i="41"/>
  <c r="F1564" i="41"/>
  <c r="E1564" i="41"/>
  <c r="D1564" i="41"/>
  <c r="C1564" i="41"/>
  <c r="B1564" i="41"/>
  <c r="Q1563" i="41"/>
  <c r="P1563" i="41"/>
  <c r="O1563" i="41"/>
  <c r="M1563" i="41"/>
  <c r="K1563" i="41"/>
  <c r="I1563" i="41"/>
  <c r="H1563" i="41"/>
  <c r="F1563" i="41"/>
  <c r="E1563" i="41"/>
  <c r="D1563" i="41"/>
  <c r="C1563" i="41"/>
  <c r="B1563" i="41"/>
  <c r="Q1562" i="41"/>
  <c r="P1562" i="41"/>
  <c r="O1562" i="41"/>
  <c r="M1562" i="41"/>
  <c r="K1562" i="41"/>
  <c r="I1562" i="41"/>
  <c r="H1562" i="41"/>
  <c r="F1562" i="41"/>
  <c r="E1562" i="41"/>
  <c r="D1562" i="41"/>
  <c r="C1562" i="41"/>
  <c r="B1562" i="41"/>
  <c r="Q1561" i="41"/>
  <c r="P1561" i="41"/>
  <c r="O1561" i="41"/>
  <c r="M1561" i="41"/>
  <c r="K1561" i="41"/>
  <c r="I1561" i="41"/>
  <c r="H1561" i="41"/>
  <c r="F1561" i="41"/>
  <c r="E1561" i="41"/>
  <c r="D1561" i="41"/>
  <c r="C1561" i="41"/>
  <c r="B1561" i="41"/>
  <c r="Q1560" i="41"/>
  <c r="P1560" i="41"/>
  <c r="O1560" i="41"/>
  <c r="M1560" i="41"/>
  <c r="K1560" i="41"/>
  <c r="I1560" i="41"/>
  <c r="H1560" i="41"/>
  <c r="F1560" i="41"/>
  <c r="E1560" i="41"/>
  <c r="D1560" i="41"/>
  <c r="C1560" i="41"/>
  <c r="B1560" i="41"/>
  <c r="Q1559" i="41"/>
  <c r="P1559" i="41"/>
  <c r="O1559" i="41"/>
  <c r="M1559" i="41"/>
  <c r="K1559" i="41"/>
  <c r="I1559" i="41"/>
  <c r="H1559" i="41"/>
  <c r="F1559" i="41"/>
  <c r="E1559" i="41"/>
  <c r="D1559" i="41"/>
  <c r="C1559" i="41"/>
  <c r="B1559" i="41"/>
  <c r="Q1558" i="41"/>
  <c r="P1558" i="41"/>
  <c r="O1558" i="41"/>
  <c r="M1558" i="41"/>
  <c r="K1558" i="41"/>
  <c r="I1558" i="41"/>
  <c r="H1558" i="41"/>
  <c r="F1558" i="41"/>
  <c r="E1558" i="41"/>
  <c r="D1558" i="41"/>
  <c r="C1558" i="41"/>
  <c r="B1558" i="41"/>
  <c r="Q1557" i="41"/>
  <c r="P1557" i="41"/>
  <c r="O1557" i="41"/>
  <c r="M1557" i="41"/>
  <c r="K1557" i="41"/>
  <c r="I1557" i="41"/>
  <c r="H1557" i="41"/>
  <c r="F1557" i="41"/>
  <c r="E1557" i="41"/>
  <c r="D1557" i="41"/>
  <c r="C1557" i="41"/>
  <c r="B1557" i="41"/>
  <c r="Q1556" i="41"/>
  <c r="P1556" i="41"/>
  <c r="O1556" i="41"/>
  <c r="M1556" i="41"/>
  <c r="K1556" i="41"/>
  <c r="I1556" i="41"/>
  <c r="H1556" i="41"/>
  <c r="F1556" i="41"/>
  <c r="E1556" i="41"/>
  <c r="D1556" i="41"/>
  <c r="C1556" i="41"/>
  <c r="B1556" i="41"/>
  <c r="Q1555" i="41"/>
  <c r="P1555" i="41"/>
  <c r="O1555" i="41"/>
  <c r="M1555" i="41"/>
  <c r="K1555" i="41"/>
  <c r="I1555" i="41"/>
  <c r="H1555" i="41"/>
  <c r="F1555" i="41"/>
  <c r="E1555" i="41"/>
  <c r="D1555" i="41"/>
  <c r="C1555" i="41"/>
  <c r="B1555" i="41"/>
  <c r="Q1554" i="41"/>
  <c r="P1554" i="41"/>
  <c r="O1554" i="41"/>
  <c r="M1554" i="41"/>
  <c r="K1554" i="41"/>
  <c r="I1554" i="41"/>
  <c r="H1554" i="41"/>
  <c r="F1554" i="41"/>
  <c r="E1554" i="41"/>
  <c r="D1554" i="41"/>
  <c r="C1554" i="41"/>
  <c r="B1554" i="41"/>
  <c r="Q1553" i="41"/>
  <c r="P1553" i="41"/>
  <c r="O1553" i="41"/>
  <c r="M1553" i="41"/>
  <c r="K1553" i="41"/>
  <c r="I1553" i="41"/>
  <c r="H1553" i="41"/>
  <c r="F1553" i="41"/>
  <c r="E1553" i="41"/>
  <c r="D1553" i="41"/>
  <c r="C1553" i="41"/>
  <c r="B1553" i="41"/>
  <c r="Q1552" i="41"/>
  <c r="P1552" i="41"/>
  <c r="O1552" i="41"/>
  <c r="M1552" i="41"/>
  <c r="K1552" i="41"/>
  <c r="I1552" i="41"/>
  <c r="H1552" i="41"/>
  <c r="F1552" i="41"/>
  <c r="E1552" i="41"/>
  <c r="D1552" i="41"/>
  <c r="C1552" i="41"/>
  <c r="B1552" i="41"/>
  <c r="Q1551" i="41"/>
  <c r="P1551" i="41"/>
  <c r="O1551" i="41"/>
  <c r="M1551" i="41"/>
  <c r="K1551" i="41"/>
  <c r="I1551" i="41"/>
  <c r="H1551" i="41"/>
  <c r="F1551" i="41"/>
  <c r="E1551" i="41"/>
  <c r="D1551" i="41"/>
  <c r="C1551" i="41"/>
  <c r="B1551" i="41"/>
  <c r="Q1550" i="41"/>
  <c r="P1550" i="41"/>
  <c r="O1550" i="41"/>
  <c r="M1550" i="41"/>
  <c r="K1550" i="41"/>
  <c r="I1550" i="41"/>
  <c r="H1550" i="41"/>
  <c r="F1550" i="41"/>
  <c r="E1550" i="41"/>
  <c r="D1550" i="41"/>
  <c r="C1550" i="41"/>
  <c r="B1550" i="41"/>
  <c r="Q1549" i="41"/>
  <c r="P1549" i="41"/>
  <c r="O1549" i="41"/>
  <c r="M1549" i="41"/>
  <c r="K1549" i="41"/>
  <c r="I1549" i="41"/>
  <c r="H1549" i="41"/>
  <c r="F1549" i="41"/>
  <c r="E1549" i="41"/>
  <c r="D1549" i="41"/>
  <c r="C1549" i="41"/>
  <c r="B1549" i="41"/>
  <c r="Q1548" i="41"/>
  <c r="P1548" i="41"/>
  <c r="O1548" i="41"/>
  <c r="M1548" i="41"/>
  <c r="K1548" i="41"/>
  <c r="I1548" i="41"/>
  <c r="H1548" i="41"/>
  <c r="F1548" i="41"/>
  <c r="E1548" i="41"/>
  <c r="D1548" i="41"/>
  <c r="C1548" i="41"/>
  <c r="B1548" i="41"/>
  <c r="Q1547" i="41"/>
  <c r="P1547" i="41"/>
  <c r="O1547" i="41"/>
  <c r="M1547" i="41"/>
  <c r="K1547" i="41"/>
  <c r="I1547" i="41"/>
  <c r="H1547" i="41"/>
  <c r="F1547" i="41"/>
  <c r="E1547" i="41"/>
  <c r="D1547" i="41"/>
  <c r="C1547" i="41"/>
  <c r="B1547" i="41"/>
  <c r="Q1546" i="41"/>
  <c r="P1546" i="41"/>
  <c r="O1546" i="41"/>
  <c r="M1546" i="41"/>
  <c r="K1546" i="41"/>
  <c r="I1546" i="41"/>
  <c r="H1546" i="41"/>
  <c r="F1546" i="41"/>
  <c r="E1546" i="41"/>
  <c r="D1546" i="41"/>
  <c r="C1546" i="41"/>
  <c r="B1546" i="41"/>
  <c r="Q1545" i="41"/>
  <c r="P1545" i="41"/>
  <c r="O1545" i="41"/>
  <c r="M1545" i="41"/>
  <c r="K1545" i="41"/>
  <c r="I1545" i="41"/>
  <c r="H1545" i="41"/>
  <c r="F1545" i="41"/>
  <c r="E1545" i="41"/>
  <c r="D1545" i="41"/>
  <c r="C1545" i="41"/>
  <c r="B1545" i="41"/>
  <c r="Q1544" i="41"/>
  <c r="P1544" i="41"/>
  <c r="O1544" i="41"/>
  <c r="M1544" i="41"/>
  <c r="K1544" i="41"/>
  <c r="I1544" i="41"/>
  <c r="H1544" i="41"/>
  <c r="F1544" i="41"/>
  <c r="E1544" i="41"/>
  <c r="D1544" i="41"/>
  <c r="C1544" i="41"/>
  <c r="B1544" i="41"/>
  <c r="Q1543" i="41"/>
  <c r="P1543" i="41"/>
  <c r="O1543" i="41"/>
  <c r="M1543" i="41"/>
  <c r="K1543" i="41"/>
  <c r="I1543" i="41"/>
  <c r="H1543" i="41"/>
  <c r="F1543" i="41"/>
  <c r="E1543" i="41"/>
  <c r="D1543" i="41"/>
  <c r="C1543" i="41"/>
  <c r="B1543" i="41"/>
  <c r="Q1542" i="41"/>
  <c r="P1542" i="41"/>
  <c r="O1542" i="41"/>
  <c r="M1542" i="41"/>
  <c r="K1542" i="41"/>
  <c r="I1542" i="41"/>
  <c r="H1542" i="41"/>
  <c r="F1542" i="41"/>
  <c r="E1542" i="41"/>
  <c r="D1542" i="41"/>
  <c r="C1542" i="41"/>
  <c r="B1542" i="41"/>
  <c r="Q1541" i="41"/>
  <c r="P1541" i="41"/>
  <c r="O1541" i="41"/>
  <c r="M1541" i="41"/>
  <c r="K1541" i="41"/>
  <c r="I1541" i="41"/>
  <c r="H1541" i="41"/>
  <c r="F1541" i="41"/>
  <c r="E1541" i="41"/>
  <c r="D1541" i="41"/>
  <c r="C1541" i="41"/>
  <c r="B1541" i="41"/>
  <c r="Q1540" i="41"/>
  <c r="P1540" i="41"/>
  <c r="O1540" i="41"/>
  <c r="M1540" i="41"/>
  <c r="K1540" i="41"/>
  <c r="I1540" i="41"/>
  <c r="H1540" i="41"/>
  <c r="F1540" i="41"/>
  <c r="E1540" i="41"/>
  <c r="D1540" i="41"/>
  <c r="C1540" i="41"/>
  <c r="B1540" i="41"/>
  <c r="Q1539" i="41"/>
  <c r="P1539" i="41"/>
  <c r="O1539" i="41"/>
  <c r="M1539" i="41"/>
  <c r="K1539" i="41"/>
  <c r="I1539" i="41"/>
  <c r="H1539" i="41"/>
  <c r="F1539" i="41"/>
  <c r="E1539" i="41"/>
  <c r="D1539" i="41"/>
  <c r="C1539" i="41"/>
  <c r="B1539" i="41"/>
  <c r="Q1538" i="41"/>
  <c r="P1538" i="41"/>
  <c r="O1538" i="41"/>
  <c r="M1538" i="41"/>
  <c r="K1538" i="41"/>
  <c r="I1538" i="41"/>
  <c r="H1538" i="41"/>
  <c r="F1538" i="41"/>
  <c r="E1538" i="41"/>
  <c r="D1538" i="41"/>
  <c r="C1538" i="41"/>
  <c r="B1538" i="41"/>
  <c r="Q1537" i="41"/>
  <c r="P1537" i="41"/>
  <c r="O1537" i="41"/>
  <c r="M1537" i="41"/>
  <c r="K1537" i="41"/>
  <c r="I1537" i="41"/>
  <c r="H1537" i="41"/>
  <c r="F1537" i="41"/>
  <c r="E1537" i="41"/>
  <c r="D1537" i="41"/>
  <c r="C1537" i="41"/>
  <c r="B1537" i="41"/>
  <c r="Q1536" i="41"/>
  <c r="P1536" i="41"/>
  <c r="O1536" i="41"/>
  <c r="M1536" i="41"/>
  <c r="K1536" i="41"/>
  <c r="I1536" i="41"/>
  <c r="H1536" i="41"/>
  <c r="F1536" i="41"/>
  <c r="E1536" i="41"/>
  <c r="D1536" i="41"/>
  <c r="C1536" i="41"/>
  <c r="B1536" i="41"/>
  <c r="Q1535" i="41"/>
  <c r="P1535" i="41"/>
  <c r="O1535" i="41"/>
  <c r="M1535" i="41"/>
  <c r="K1535" i="41"/>
  <c r="I1535" i="41"/>
  <c r="H1535" i="41"/>
  <c r="F1535" i="41"/>
  <c r="E1535" i="41"/>
  <c r="D1535" i="41"/>
  <c r="C1535" i="41"/>
  <c r="B1535" i="41"/>
  <c r="Q1534" i="41"/>
  <c r="P1534" i="41"/>
  <c r="O1534" i="41"/>
  <c r="M1534" i="41"/>
  <c r="K1534" i="41"/>
  <c r="I1534" i="41"/>
  <c r="H1534" i="41"/>
  <c r="F1534" i="41"/>
  <c r="E1534" i="41"/>
  <c r="D1534" i="41"/>
  <c r="C1534" i="41"/>
  <c r="B1534" i="41"/>
  <c r="Q1533" i="41"/>
  <c r="P1533" i="41"/>
  <c r="O1533" i="41"/>
  <c r="M1533" i="41"/>
  <c r="K1533" i="41"/>
  <c r="I1533" i="41"/>
  <c r="H1533" i="41"/>
  <c r="F1533" i="41"/>
  <c r="E1533" i="41"/>
  <c r="D1533" i="41"/>
  <c r="C1533" i="41"/>
  <c r="B1533" i="41"/>
  <c r="Q1532" i="41"/>
  <c r="P1532" i="41"/>
  <c r="O1532" i="41"/>
  <c r="M1532" i="41"/>
  <c r="K1532" i="41"/>
  <c r="I1532" i="41"/>
  <c r="H1532" i="41"/>
  <c r="F1532" i="41"/>
  <c r="E1532" i="41"/>
  <c r="D1532" i="41"/>
  <c r="C1532" i="41"/>
  <c r="B1532" i="41"/>
  <c r="Q1531" i="41"/>
  <c r="P1531" i="41"/>
  <c r="O1531" i="41"/>
  <c r="M1531" i="41"/>
  <c r="K1531" i="41"/>
  <c r="I1531" i="41"/>
  <c r="H1531" i="41"/>
  <c r="F1531" i="41"/>
  <c r="E1531" i="41"/>
  <c r="D1531" i="41"/>
  <c r="C1531" i="41"/>
  <c r="B1531" i="41"/>
  <c r="Q1530" i="41"/>
  <c r="P1530" i="41"/>
  <c r="O1530" i="41"/>
  <c r="M1530" i="41"/>
  <c r="K1530" i="41"/>
  <c r="I1530" i="41"/>
  <c r="H1530" i="41"/>
  <c r="F1530" i="41"/>
  <c r="E1530" i="41"/>
  <c r="D1530" i="41"/>
  <c r="C1530" i="41"/>
  <c r="B1530" i="41"/>
  <c r="Q1529" i="41"/>
  <c r="P1529" i="41"/>
  <c r="O1529" i="41"/>
  <c r="M1529" i="41"/>
  <c r="K1529" i="41"/>
  <c r="I1529" i="41"/>
  <c r="H1529" i="41"/>
  <c r="F1529" i="41"/>
  <c r="E1529" i="41"/>
  <c r="D1529" i="41"/>
  <c r="C1529" i="41"/>
  <c r="B1529" i="41"/>
  <c r="Q1528" i="41"/>
  <c r="P1528" i="41"/>
  <c r="O1528" i="41"/>
  <c r="M1528" i="41"/>
  <c r="K1528" i="41"/>
  <c r="I1528" i="41"/>
  <c r="H1528" i="41"/>
  <c r="F1528" i="41"/>
  <c r="E1528" i="41"/>
  <c r="D1528" i="41"/>
  <c r="C1528" i="41"/>
  <c r="B1528" i="41"/>
  <c r="Q1527" i="41"/>
  <c r="P1527" i="41"/>
  <c r="O1527" i="41"/>
  <c r="M1527" i="41"/>
  <c r="K1527" i="41"/>
  <c r="I1527" i="41"/>
  <c r="H1527" i="41"/>
  <c r="F1527" i="41"/>
  <c r="E1527" i="41"/>
  <c r="D1527" i="41"/>
  <c r="C1527" i="41"/>
  <c r="B1527" i="41"/>
  <c r="Q1526" i="41"/>
  <c r="P1526" i="41"/>
  <c r="O1526" i="41"/>
  <c r="M1526" i="41"/>
  <c r="K1526" i="41"/>
  <c r="I1526" i="41"/>
  <c r="H1526" i="41"/>
  <c r="F1526" i="41"/>
  <c r="E1526" i="41"/>
  <c r="D1526" i="41"/>
  <c r="C1526" i="41"/>
  <c r="B1526" i="41"/>
  <c r="Q1525" i="41"/>
  <c r="P1525" i="41"/>
  <c r="O1525" i="41"/>
  <c r="M1525" i="41"/>
  <c r="K1525" i="41"/>
  <c r="I1525" i="41"/>
  <c r="H1525" i="41"/>
  <c r="F1525" i="41"/>
  <c r="E1525" i="41"/>
  <c r="D1525" i="41"/>
  <c r="C1525" i="41"/>
  <c r="B1525" i="41"/>
  <c r="Q1524" i="41"/>
  <c r="P1524" i="41"/>
  <c r="O1524" i="41"/>
  <c r="M1524" i="41"/>
  <c r="K1524" i="41"/>
  <c r="I1524" i="41"/>
  <c r="H1524" i="41"/>
  <c r="F1524" i="41"/>
  <c r="E1524" i="41"/>
  <c r="D1524" i="41"/>
  <c r="C1524" i="41"/>
  <c r="B1524" i="41"/>
  <c r="Q1523" i="41"/>
  <c r="P1523" i="41"/>
  <c r="O1523" i="41"/>
  <c r="M1523" i="41"/>
  <c r="K1523" i="41"/>
  <c r="I1523" i="41"/>
  <c r="H1523" i="41"/>
  <c r="F1523" i="41"/>
  <c r="E1523" i="41"/>
  <c r="D1523" i="41"/>
  <c r="C1523" i="41"/>
  <c r="B1523" i="41"/>
  <c r="Q1522" i="41"/>
  <c r="P1522" i="41"/>
  <c r="O1522" i="41"/>
  <c r="M1522" i="41"/>
  <c r="K1522" i="41"/>
  <c r="I1522" i="41"/>
  <c r="H1522" i="41"/>
  <c r="F1522" i="41"/>
  <c r="E1522" i="41"/>
  <c r="D1522" i="41"/>
  <c r="C1522" i="41"/>
  <c r="B1522" i="41"/>
  <c r="Q1521" i="41"/>
  <c r="P1521" i="41"/>
  <c r="O1521" i="41"/>
  <c r="M1521" i="41"/>
  <c r="K1521" i="41"/>
  <c r="I1521" i="41"/>
  <c r="H1521" i="41"/>
  <c r="F1521" i="41"/>
  <c r="E1521" i="41"/>
  <c r="D1521" i="41"/>
  <c r="C1521" i="41"/>
  <c r="B1521" i="41"/>
  <c r="Q1520" i="41"/>
  <c r="P1520" i="41"/>
  <c r="O1520" i="41"/>
  <c r="M1520" i="41"/>
  <c r="K1520" i="41"/>
  <c r="I1520" i="41"/>
  <c r="H1520" i="41"/>
  <c r="F1520" i="41"/>
  <c r="E1520" i="41"/>
  <c r="D1520" i="41"/>
  <c r="C1520" i="41"/>
  <c r="B1520" i="41"/>
  <c r="Q1519" i="41"/>
  <c r="P1519" i="41"/>
  <c r="O1519" i="41"/>
  <c r="M1519" i="41"/>
  <c r="K1519" i="41"/>
  <c r="I1519" i="41"/>
  <c r="H1519" i="41"/>
  <c r="F1519" i="41"/>
  <c r="E1519" i="41"/>
  <c r="D1519" i="41"/>
  <c r="C1519" i="41"/>
  <c r="B1519" i="41"/>
  <c r="Q1518" i="41"/>
  <c r="P1518" i="41"/>
  <c r="O1518" i="41"/>
  <c r="M1518" i="41"/>
  <c r="K1518" i="41"/>
  <c r="I1518" i="41"/>
  <c r="H1518" i="41"/>
  <c r="F1518" i="41"/>
  <c r="E1518" i="41"/>
  <c r="D1518" i="41"/>
  <c r="C1518" i="41"/>
  <c r="B1518" i="41"/>
  <c r="Q1517" i="41"/>
  <c r="P1517" i="41"/>
  <c r="O1517" i="41"/>
  <c r="M1517" i="41"/>
  <c r="K1517" i="41"/>
  <c r="I1517" i="41"/>
  <c r="H1517" i="41"/>
  <c r="F1517" i="41"/>
  <c r="E1517" i="41"/>
  <c r="D1517" i="41"/>
  <c r="C1517" i="41"/>
  <c r="B1517" i="41"/>
  <c r="Q1516" i="41"/>
  <c r="P1516" i="41"/>
  <c r="O1516" i="41"/>
  <c r="M1516" i="41"/>
  <c r="K1516" i="41"/>
  <c r="I1516" i="41"/>
  <c r="H1516" i="41"/>
  <c r="F1516" i="41"/>
  <c r="E1516" i="41"/>
  <c r="D1516" i="41"/>
  <c r="C1516" i="41"/>
  <c r="B1516" i="41"/>
  <c r="Q1515" i="41"/>
  <c r="P1515" i="41"/>
  <c r="O1515" i="41"/>
  <c r="M1515" i="41"/>
  <c r="K1515" i="41"/>
  <c r="I1515" i="41"/>
  <c r="H1515" i="41"/>
  <c r="F1515" i="41"/>
  <c r="E1515" i="41"/>
  <c r="D1515" i="41"/>
  <c r="C1515" i="41"/>
  <c r="B1515" i="41"/>
  <c r="Q1514" i="41"/>
  <c r="P1514" i="41"/>
  <c r="O1514" i="41"/>
  <c r="M1514" i="41"/>
  <c r="K1514" i="41"/>
  <c r="I1514" i="41"/>
  <c r="H1514" i="41"/>
  <c r="F1514" i="41"/>
  <c r="E1514" i="41"/>
  <c r="D1514" i="41"/>
  <c r="C1514" i="41"/>
  <c r="B1514" i="41"/>
  <c r="Q1513" i="41"/>
  <c r="P1513" i="41"/>
  <c r="O1513" i="41"/>
  <c r="M1513" i="41"/>
  <c r="K1513" i="41"/>
  <c r="I1513" i="41"/>
  <c r="H1513" i="41"/>
  <c r="F1513" i="41"/>
  <c r="E1513" i="41"/>
  <c r="D1513" i="41"/>
  <c r="C1513" i="41"/>
  <c r="B1513" i="41"/>
  <c r="Q1512" i="41"/>
  <c r="P1512" i="41"/>
  <c r="O1512" i="41"/>
  <c r="M1512" i="41"/>
  <c r="K1512" i="41"/>
  <c r="I1512" i="41"/>
  <c r="H1512" i="41"/>
  <c r="F1512" i="41"/>
  <c r="E1512" i="41"/>
  <c r="D1512" i="41"/>
  <c r="C1512" i="41"/>
  <c r="B1512" i="41"/>
  <c r="Q1511" i="41"/>
  <c r="P1511" i="41"/>
  <c r="O1511" i="41"/>
  <c r="M1511" i="41"/>
  <c r="K1511" i="41"/>
  <c r="I1511" i="41"/>
  <c r="H1511" i="41"/>
  <c r="F1511" i="41"/>
  <c r="E1511" i="41"/>
  <c r="D1511" i="41"/>
  <c r="C1511" i="41"/>
  <c r="B1511" i="41"/>
  <c r="Q1510" i="41"/>
  <c r="P1510" i="41"/>
  <c r="O1510" i="41"/>
  <c r="M1510" i="41"/>
  <c r="K1510" i="41"/>
  <c r="I1510" i="41"/>
  <c r="H1510" i="41"/>
  <c r="F1510" i="41"/>
  <c r="E1510" i="41"/>
  <c r="D1510" i="41"/>
  <c r="C1510" i="41"/>
  <c r="B1510" i="41"/>
  <c r="Q1509" i="41"/>
  <c r="P1509" i="41"/>
  <c r="O1509" i="41"/>
  <c r="M1509" i="41"/>
  <c r="K1509" i="41"/>
  <c r="I1509" i="41"/>
  <c r="H1509" i="41"/>
  <c r="F1509" i="41"/>
  <c r="E1509" i="41"/>
  <c r="D1509" i="41"/>
  <c r="C1509" i="41"/>
  <c r="B1509" i="41"/>
  <c r="Q1508" i="41"/>
  <c r="P1508" i="41"/>
  <c r="O1508" i="41"/>
  <c r="M1508" i="41"/>
  <c r="K1508" i="41"/>
  <c r="I1508" i="41"/>
  <c r="H1508" i="41"/>
  <c r="F1508" i="41"/>
  <c r="E1508" i="41"/>
  <c r="D1508" i="41"/>
  <c r="C1508" i="41"/>
  <c r="B1508" i="41"/>
  <c r="Q1507" i="41"/>
  <c r="P1507" i="41"/>
  <c r="O1507" i="41"/>
  <c r="M1507" i="41"/>
  <c r="K1507" i="41"/>
  <c r="I1507" i="41"/>
  <c r="H1507" i="41"/>
  <c r="F1507" i="41"/>
  <c r="E1507" i="41"/>
  <c r="D1507" i="41"/>
  <c r="C1507" i="41"/>
  <c r="B1507" i="41"/>
  <c r="Q1506" i="41"/>
  <c r="P1506" i="41"/>
  <c r="O1506" i="41"/>
  <c r="M1506" i="41"/>
  <c r="K1506" i="41"/>
  <c r="I1506" i="41"/>
  <c r="H1506" i="41"/>
  <c r="F1506" i="41"/>
  <c r="E1506" i="41"/>
  <c r="D1506" i="41"/>
  <c r="C1506" i="41"/>
  <c r="B1506" i="41"/>
  <c r="Q1505" i="41"/>
  <c r="P1505" i="41"/>
  <c r="O1505" i="41"/>
  <c r="M1505" i="41"/>
  <c r="K1505" i="41"/>
  <c r="I1505" i="41"/>
  <c r="H1505" i="41"/>
  <c r="F1505" i="41"/>
  <c r="E1505" i="41"/>
  <c r="D1505" i="41"/>
  <c r="C1505" i="41"/>
  <c r="B1505" i="41"/>
  <c r="Q1504" i="41"/>
  <c r="P1504" i="41"/>
  <c r="O1504" i="41"/>
  <c r="M1504" i="41"/>
  <c r="K1504" i="41"/>
  <c r="I1504" i="41"/>
  <c r="H1504" i="41"/>
  <c r="F1504" i="41"/>
  <c r="E1504" i="41"/>
  <c r="D1504" i="41"/>
  <c r="C1504" i="41"/>
  <c r="B1504" i="41"/>
  <c r="Q1503" i="41"/>
  <c r="P1503" i="41"/>
  <c r="O1503" i="41"/>
  <c r="M1503" i="41"/>
  <c r="K1503" i="41"/>
  <c r="I1503" i="41"/>
  <c r="H1503" i="41"/>
  <c r="F1503" i="41"/>
  <c r="E1503" i="41"/>
  <c r="D1503" i="41"/>
  <c r="C1503" i="41"/>
  <c r="B1503" i="41"/>
  <c r="Q1502" i="41"/>
  <c r="P1502" i="41"/>
  <c r="O1502" i="41"/>
  <c r="M1502" i="41"/>
  <c r="K1502" i="41"/>
  <c r="I1502" i="41"/>
  <c r="H1502" i="41"/>
  <c r="F1502" i="41"/>
  <c r="E1502" i="41"/>
  <c r="D1502" i="41"/>
  <c r="C1502" i="41"/>
  <c r="B1502" i="41"/>
  <c r="Q1501" i="41"/>
  <c r="P1501" i="41"/>
  <c r="O1501" i="41"/>
  <c r="M1501" i="41"/>
  <c r="K1501" i="41"/>
  <c r="I1501" i="41"/>
  <c r="H1501" i="41"/>
  <c r="F1501" i="41"/>
  <c r="E1501" i="41"/>
  <c r="D1501" i="41"/>
  <c r="C1501" i="41"/>
  <c r="B1501" i="41"/>
  <c r="Q1500" i="41"/>
  <c r="P1500" i="41"/>
  <c r="O1500" i="41"/>
  <c r="M1500" i="41"/>
  <c r="K1500" i="41"/>
  <c r="I1500" i="41"/>
  <c r="H1500" i="41"/>
  <c r="F1500" i="41"/>
  <c r="E1500" i="41"/>
  <c r="D1500" i="41"/>
  <c r="C1500" i="41"/>
  <c r="B1500" i="41"/>
  <c r="Q1499" i="41"/>
  <c r="P1499" i="41"/>
  <c r="O1499" i="41"/>
  <c r="M1499" i="41"/>
  <c r="K1499" i="41"/>
  <c r="I1499" i="41"/>
  <c r="H1499" i="41"/>
  <c r="F1499" i="41"/>
  <c r="E1499" i="41"/>
  <c r="D1499" i="41"/>
  <c r="C1499" i="41"/>
  <c r="B1499" i="41"/>
  <c r="Q1498" i="41"/>
  <c r="P1498" i="41"/>
  <c r="O1498" i="41"/>
  <c r="M1498" i="41"/>
  <c r="K1498" i="41"/>
  <c r="I1498" i="41"/>
  <c r="H1498" i="41"/>
  <c r="F1498" i="41"/>
  <c r="E1498" i="41"/>
  <c r="D1498" i="41"/>
  <c r="C1498" i="41"/>
  <c r="B1498" i="41"/>
  <c r="Q1497" i="41"/>
  <c r="P1497" i="41"/>
  <c r="O1497" i="41"/>
  <c r="M1497" i="41"/>
  <c r="K1497" i="41"/>
  <c r="I1497" i="41"/>
  <c r="H1497" i="41"/>
  <c r="F1497" i="41"/>
  <c r="E1497" i="41"/>
  <c r="D1497" i="41"/>
  <c r="C1497" i="41"/>
  <c r="B1497" i="41"/>
  <c r="Q1496" i="41"/>
  <c r="P1496" i="41"/>
  <c r="O1496" i="41"/>
  <c r="M1496" i="41"/>
  <c r="K1496" i="41"/>
  <c r="I1496" i="41"/>
  <c r="H1496" i="41"/>
  <c r="F1496" i="41"/>
  <c r="E1496" i="41"/>
  <c r="D1496" i="41"/>
  <c r="C1496" i="41"/>
  <c r="B1496" i="41"/>
  <c r="Q1495" i="41"/>
  <c r="P1495" i="41"/>
  <c r="O1495" i="41"/>
  <c r="M1495" i="41"/>
  <c r="K1495" i="41"/>
  <c r="I1495" i="41"/>
  <c r="H1495" i="41"/>
  <c r="F1495" i="41"/>
  <c r="E1495" i="41"/>
  <c r="D1495" i="41"/>
  <c r="C1495" i="41"/>
  <c r="B1495" i="41"/>
  <c r="Q1494" i="41"/>
  <c r="P1494" i="41"/>
  <c r="O1494" i="41"/>
  <c r="M1494" i="41"/>
  <c r="K1494" i="41"/>
  <c r="I1494" i="41"/>
  <c r="H1494" i="41"/>
  <c r="F1494" i="41"/>
  <c r="E1494" i="41"/>
  <c r="D1494" i="41"/>
  <c r="C1494" i="41"/>
  <c r="B1494" i="41"/>
  <c r="Q1493" i="41"/>
  <c r="P1493" i="41"/>
  <c r="O1493" i="41"/>
  <c r="M1493" i="41"/>
  <c r="K1493" i="41"/>
  <c r="I1493" i="41"/>
  <c r="H1493" i="41"/>
  <c r="F1493" i="41"/>
  <c r="E1493" i="41"/>
  <c r="D1493" i="41"/>
  <c r="C1493" i="41"/>
  <c r="B1493" i="41"/>
  <c r="Q1492" i="41"/>
  <c r="P1492" i="41"/>
  <c r="O1492" i="41"/>
  <c r="M1492" i="41"/>
  <c r="K1492" i="41"/>
  <c r="I1492" i="41"/>
  <c r="H1492" i="41"/>
  <c r="F1492" i="41"/>
  <c r="E1492" i="41"/>
  <c r="D1492" i="41"/>
  <c r="C1492" i="41"/>
  <c r="B1492" i="41"/>
  <c r="Q1491" i="41"/>
  <c r="P1491" i="41"/>
  <c r="O1491" i="41"/>
  <c r="M1491" i="41"/>
  <c r="K1491" i="41"/>
  <c r="I1491" i="41"/>
  <c r="H1491" i="41"/>
  <c r="F1491" i="41"/>
  <c r="E1491" i="41"/>
  <c r="D1491" i="41"/>
  <c r="C1491" i="41"/>
  <c r="B1491" i="41"/>
  <c r="Q1490" i="41"/>
  <c r="P1490" i="41"/>
  <c r="O1490" i="41"/>
  <c r="M1490" i="41"/>
  <c r="K1490" i="41"/>
  <c r="I1490" i="41"/>
  <c r="H1490" i="41"/>
  <c r="F1490" i="41"/>
  <c r="E1490" i="41"/>
  <c r="D1490" i="41"/>
  <c r="C1490" i="41"/>
  <c r="B1490" i="41"/>
  <c r="Q1489" i="41"/>
  <c r="P1489" i="41"/>
  <c r="O1489" i="41"/>
  <c r="M1489" i="41"/>
  <c r="K1489" i="41"/>
  <c r="I1489" i="41"/>
  <c r="H1489" i="41"/>
  <c r="F1489" i="41"/>
  <c r="E1489" i="41"/>
  <c r="D1489" i="41"/>
  <c r="C1489" i="41"/>
  <c r="B1489" i="41"/>
  <c r="Q1488" i="41"/>
  <c r="P1488" i="41"/>
  <c r="O1488" i="41"/>
  <c r="M1488" i="41"/>
  <c r="K1488" i="41"/>
  <c r="I1488" i="41"/>
  <c r="H1488" i="41"/>
  <c r="F1488" i="41"/>
  <c r="E1488" i="41"/>
  <c r="D1488" i="41"/>
  <c r="C1488" i="41"/>
  <c r="B1488" i="41"/>
  <c r="Q1487" i="41"/>
  <c r="P1487" i="41"/>
  <c r="O1487" i="41"/>
  <c r="M1487" i="41"/>
  <c r="K1487" i="41"/>
  <c r="I1487" i="41"/>
  <c r="H1487" i="41"/>
  <c r="F1487" i="41"/>
  <c r="E1487" i="41"/>
  <c r="D1487" i="41"/>
  <c r="C1487" i="41"/>
  <c r="B1487" i="41"/>
  <c r="Q1486" i="41"/>
  <c r="P1486" i="41"/>
  <c r="O1486" i="41"/>
  <c r="M1486" i="41"/>
  <c r="K1486" i="41"/>
  <c r="I1486" i="41"/>
  <c r="H1486" i="41"/>
  <c r="F1486" i="41"/>
  <c r="E1486" i="41"/>
  <c r="D1486" i="41"/>
  <c r="C1486" i="41"/>
  <c r="B1486" i="41"/>
  <c r="Q1485" i="41"/>
  <c r="P1485" i="41"/>
  <c r="O1485" i="41"/>
  <c r="M1485" i="41"/>
  <c r="K1485" i="41"/>
  <c r="I1485" i="41"/>
  <c r="H1485" i="41"/>
  <c r="F1485" i="41"/>
  <c r="E1485" i="41"/>
  <c r="D1485" i="41"/>
  <c r="C1485" i="41"/>
  <c r="B1485" i="41"/>
  <c r="Q1484" i="41"/>
  <c r="P1484" i="41"/>
  <c r="O1484" i="41"/>
  <c r="M1484" i="41"/>
  <c r="K1484" i="41"/>
  <c r="I1484" i="41"/>
  <c r="H1484" i="41"/>
  <c r="F1484" i="41"/>
  <c r="E1484" i="41"/>
  <c r="D1484" i="41"/>
  <c r="C1484" i="41"/>
  <c r="B1484" i="41"/>
  <c r="Q1483" i="41"/>
  <c r="P1483" i="41"/>
  <c r="O1483" i="41"/>
  <c r="M1483" i="41"/>
  <c r="K1483" i="41"/>
  <c r="I1483" i="41"/>
  <c r="H1483" i="41"/>
  <c r="F1483" i="41"/>
  <c r="E1483" i="41"/>
  <c r="D1483" i="41"/>
  <c r="C1483" i="41"/>
  <c r="B1483" i="41"/>
  <c r="Q1482" i="41"/>
  <c r="P1482" i="41"/>
  <c r="O1482" i="41"/>
  <c r="M1482" i="41"/>
  <c r="K1482" i="41"/>
  <c r="I1482" i="41"/>
  <c r="H1482" i="41"/>
  <c r="F1482" i="41"/>
  <c r="E1482" i="41"/>
  <c r="D1482" i="41"/>
  <c r="C1482" i="41"/>
  <c r="B1482" i="41"/>
  <c r="Q1481" i="41"/>
  <c r="P1481" i="41"/>
  <c r="O1481" i="41"/>
  <c r="M1481" i="41"/>
  <c r="K1481" i="41"/>
  <c r="I1481" i="41"/>
  <c r="H1481" i="41"/>
  <c r="F1481" i="41"/>
  <c r="E1481" i="41"/>
  <c r="D1481" i="41"/>
  <c r="C1481" i="41"/>
  <c r="B1481" i="41"/>
  <c r="Q1480" i="41"/>
  <c r="P1480" i="41"/>
  <c r="O1480" i="41"/>
  <c r="M1480" i="41"/>
  <c r="K1480" i="41"/>
  <c r="I1480" i="41"/>
  <c r="H1480" i="41"/>
  <c r="F1480" i="41"/>
  <c r="E1480" i="41"/>
  <c r="D1480" i="41"/>
  <c r="C1480" i="41"/>
  <c r="B1480" i="41"/>
  <c r="Q1479" i="41"/>
  <c r="P1479" i="41"/>
  <c r="O1479" i="41"/>
  <c r="M1479" i="41"/>
  <c r="K1479" i="41"/>
  <c r="I1479" i="41"/>
  <c r="H1479" i="41"/>
  <c r="F1479" i="41"/>
  <c r="E1479" i="41"/>
  <c r="D1479" i="41"/>
  <c r="C1479" i="41"/>
  <c r="B1479" i="41"/>
  <c r="Q1478" i="41"/>
  <c r="P1478" i="41"/>
  <c r="O1478" i="41"/>
  <c r="M1478" i="41"/>
  <c r="K1478" i="41"/>
  <c r="I1478" i="41"/>
  <c r="H1478" i="41"/>
  <c r="F1478" i="41"/>
  <c r="E1478" i="41"/>
  <c r="D1478" i="41"/>
  <c r="C1478" i="41"/>
  <c r="B1478" i="41"/>
  <c r="Q1477" i="41"/>
  <c r="P1477" i="41"/>
  <c r="O1477" i="41"/>
  <c r="M1477" i="41"/>
  <c r="K1477" i="41"/>
  <c r="I1477" i="41"/>
  <c r="H1477" i="41"/>
  <c r="F1477" i="41"/>
  <c r="E1477" i="41"/>
  <c r="D1477" i="41"/>
  <c r="C1477" i="41"/>
  <c r="B1477" i="41"/>
  <c r="Q1476" i="41"/>
  <c r="P1476" i="41"/>
  <c r="O1476" i="41"/>
  <c r="M1476" i="41"/>
  <c r="K1476" i="41"/>
  <c r="I1476" i="41"/>
  <c r="H1476" i="41"/>
  <c r="F1476" i="41"/>
  <c r="E1476" i="41"/>
  <c r="D1476" i="41"/>
  <c r="C1476" i="41"/>
  <c r="B1476" i="41"/>
  <c r="Q1475" i="41"/>
  <c r="P1475" i="41"/>
  <c r="O1475" i="41"/>
  <c r="M1475" i="41"/>
  <c r="K1475" i="41"/>
  <c r="I1475" i="41"/>
  <c r="H1475" i="41"/>
  <c r="F1475" i="41"/>
  <c r="E1475" i="41"/>
  <c r="D1475" i="41"/>
  <c r="C1475" i="41"/>
  <c r="B1475" i="41"/>
  <c r="Q1474" i="41"/>
  <c r="P1474" i="41"/>
  <c r="O1474" i="41"/>
  <c r="M1474" i="41"/>
  <c r="K1474" i="41"/>
  <c r="I1474" i="41"/>
  <c r="H1474" i="41"/>
  <c r="F1474" i="41"/>
  <c r="E1474" i="41"/>
  <c r="D1474" i="41"/>
  <c r="C1474" i="41"/>
  <c r="B1474" i="41"/>
  <c r="Q1473" i="41"/>
  <c r="P1473" i="41"/>
  <c r="O1473" i="41"/>
  <c r="M1473" i="41"/>
  <c r="K1473" i="41"/>
  <c r="I1473" i="41"/>
  <c r="H1473" i="41"/>
  <c r="F1473" i="41"/>
  <c r="E1473" i="41"/>
  <c r="D1473" i="41"/>
  <c r="C1473" i="41"/>
  <c r="B1473" i="41"/>
  <c r="Q1472" i="41"/>
  <c r="P1472" i="41"/>
  <c r="O1472" i="41"/>
  <c r="M1472" i="41"/>
  <c r="K1472" i="41"/>
  <c r="I1472" i="41"/>
  <c r="H1472" i="41"/>
  <c r="F1472" i="41"/>
  <c r="E1472" i="41"/>
  <c r="D1472" i="41"/>
  <c r="C1472" i="41"/>
  <c r="B1472" i="41"/>
  <c r="Q1471" i="41"/>
  <c r="P1471" i="41"/>
  <c r="O1471" i="41"/>
  <c r="M1471" i="41"/>
  <c r="K1471" i="41"/>
  <c r="I1471" i="41"/>
  <c r="H1471" i="41"/>
  <c r="F1471" i="41"/>
  <c r="E1471" i="41"/>
  <c r="D1471" i="41"/>
  <c r="C1471" i="41"/>
  <c r="B1471" i="41"/>
  <c r="Q1470" i="41"/>
  <c r="P1470" i="41"/>
  <c r="O1470" i="41"/>
  <c r="M1470" i="41"/>
  <c r="K1470" i="41"/>
  <c r="I1470" i="41"/>
  <c r="H1470" i="41"/>
  <c r="F1470" i="41"/>
  <c r="E1470" i="41"/>
  <c r="D1470" i="41"/>
  <c r="C1470" i="41"/>
  <c r="B1470" i="41"/>
  <c r="Q1469" i="41"/>
  <c r="P1469" i="41"/>
  <c r="O1469" i="41"/>
  <c r="M1469" i="41"/>
  <c r="K1469" i="41"/>
  <c r="I1469" i="41"/>
  <c r="H1469" i="41"/>
  <c r="F1469" i="41"/>
  <c r="E1469" i="41"/>
  <c r="D1469" i="41"/>
  <c r="C1469" i="41"/>
  <c r="B1469" i="41"/>
  <c r="Q1468" i="41"/>
  <c r="P1468" i="41"/>
  <c r="O1468" i="41"/>
  <c r="M1468" i="41"/>
  <c r="K1468" i="41"/>
  <c r="I1468" i="41"/>
  <c r="H1468" i="41"/>
  <c r="F1468" i="41"/>
  <c r="E1468" i="41"/>
  <c r="D1468" i="41"/>
  <c r="C1468" i="41"/>
  <c r="B1468" i="41"/>
  <c r="Q1467" i="41"/>
  <c r="P1467" i="41"/>
  <c r="O1467" i="41"/>
  <c r="M1467" i="41"/>
  <c r="K1467" i="41"/>
  <c r="I1467" i="41"/>
  <c r="H1467" i="41"/>
  <c r="F1467" i="41"/>
  <c r="E1467" i="41"/>
  <c r="D1467" i="41"/>
  <c r="C1467" i="41"/>
  <c r="B1467" i="41"/>
  <c r="Q1466" i="41"/>
  <c r="P1466" i="41"/>
  <c r="O1466" i="41"/>
  <c r="M1466" i="41"/>
  <c r="K1466" i="41"/>
  <c r="I1466" i="41"/>
  <c r="H1466" i="41"/>
  <c r="F1466" i="41"/>
  <c r="E1466" i="41"/>
  <c r="D1466" i="41"/>
  <c r="C1466" i="41"/>
  <c r="B1466" i="41"/>
  <c r="Q1465" i="41"/>
  <c r="P1465" i="41"/>
  <c r="O1465" i="41"/>
  <c r="M1465" i="41"/>
  <c r="K1465" i="41"/>
  <c r="I1465" i="41"/>
  <c r="H1465" i="41"/>
  <c r="F1465" i="41"/>
  <c r="E1465" i="41"/>
  <c r="D1465" i="41"/>
  <c r="C1465" i="41"/>
  <c r="B1465" i="41"/>
  <c r="Q1464" i="41"/>
  <c r="P1464" i="41"/>
  <c r="O1464" i="41"/>
  <c r="M1464" i="41"/>
  <c r="K1464" i="41"/>
  <c r="I1464" i="41"/>
  <c r="H1464" i="41"/>
  <c r="F1464" i="41"/>
  <c r="E1464" i="41"/>
  <c r="D1464" i="41"/>
  <c r="C1464" i="41"/>
  <c r="B1464" i="41"/>
  <c r="Q1463" i="41"/>
  <c r="P1463" i="41"/>
  <c r="O1463" i="41"/>
  <c r="M1463" i="41"/>
  <c r="K1463" i="41"/>
  <c r="I1463" i="41"/>
  <c r="H1463" i="41"/>
  <c r="F1463" i="41"/>
  <c r="E1463" i="41"/>
  <c r="D1463" i="41"/>
  <c r="C1463" i="41"/>
  <c r="B1463" i="41"/>
  <c r="Q1462" i="41"/>
  <c r="P1462" i="41"/>
  <c r="O1462" i="41"/>
  <c r="M1462" i="41"/>
  <c r="K1462" i="41"/>
  <c r="I1462" i="41"/>
  <c r="H1462" i="41"/>
  <c r="F1462" i="41"/>
  <c r="E1462" i="41"/>
  <c r="D1462" i="41"/>
  <c r="C1462" i="41"/>
  <c r="B1462" i="41"/>
  <c r="Q1461" i="41"/>
  <c r="P1461" i="41"/>
  <c r="O1461" i="41"/>
  <c r="M1461" i="41"/>
  <c r="K1461" i="41"/>
  <c r="I1461" i="41"/>
  <c r="H1461" i="41"/>
  <c r="F1461" i="41"/>
  <c r="E1461" i="41"/>
  <c r="D1461" i="41"/>
  <c r="C1461" i="41"/>
  <c r="B1461" i="41"/>
  <c r="Q1460" i="41"/>
  <c r="P1460" i="41"/>
  <c r="O1460" i="41"/>
  <c r="M1460" i="41"/>
  <c r="K1460" i="41"/>
  <c r="I1460" i="41"/>
  <c r="H1460" i="41"/>
  <c r="F1460" i="41"/>
  <c r="E1460" i="41"/>
  <c r="D1460" i="41"/>
  <c r="C1460" i="41"/>
  <c r="B1460" i="41"/>
  <c r="Q1459" i="41"/>
  <c r="P1459" i="41"/>
  <c r="O1459" i="41"/>
  <c r="M1459" i="41"/>
  <c r="K1459" i="41"/>
  <c r="I1459" i="41"/>
  <c r="H1459" i="41"/>
  <c r="F1459" i="41"/>
  <c r="E1459" i="41"/>
  <c r="D1459" i="41"/>
  <c r="C1459" i="41"/>
  <c r="B1459" i="41"/>
  <c r="Q1458" i="41"/>
  <c r="P1458" i="41"/>
  <c r="O1458" i="41"/>
  <c r="M1458" i="41"/>
  <c r="K1458" i="41"/>
  <c r="I1458" i="41"/>
  <c r="H1458" i="41"/>
  <c r="F1458" i="41"/>
  <c r="E1458" i="41"/>
  <c r="D1458" i="41"/>
  <c r="C1458" i="41"/>
  <c r="B1458" i="41"/>
  <c r="Q1457" i="41"/>
  <c r="P1457" i="41"/>
  <c r="O1457" i="41"/>
  <c r="M1457" i="41"/>
  <c r="K1457" i="41"/>
  <c r="I1457" i="41"/>
  <c r="H1457" i="41"/>
  <c r="F1457" i="41"/>
  <c r="E1457" i="41"/>
  <c r="D1457" i="41"/>
  <c r="C1457" i="41"/>
  <c r="B1457" i="41"/>
  <c r="Q1456" i="41"/>
  <c r="P1456" i="41"/>
  <c r="O1456" i="41"/>
  <c r="M1456" i="41"/>
  <c r="K1456" i="41"/>
  <c r="I1456" i="41"/>
  <c r="H1456" i="41"/>
  <c r="F1456" i="41"/>
  <c r="E1456" i="41"/>
  <c r="D1456" i="41"/>
  <c r="C1456" i="41"/>
  <c r="B1456" i="41"/>
  <c r="Q1455" i="41"/>
  <c r="P1455" i="41"/>
  <c r="O1455" i="41"/>
  <c r="M1455" i="41"/>
  <c r="K1455" i="41"/>
  <c r="I1455" i="41"/>
  <c r="H1455" i="41"/>
  <c r="F1455" i="41"/>
  <c r="E1455" i="41"/>
  <c r="D1455" i="41"/>
  <c r="C1455" i="41"/>
  <c r="B1455" i="41"/>
  <c r="Q1454" i="41"/>
  <c r="P1454" i="41"/>
  <c r="O1454" i="41"/>
  <c r="M1454" i="41"/>
  <c r="K1454" i="41"/>
  <c r="I1454" i="41"/>
  <c r="H1454" i="41"/>
  <c r="F1454" i="41"/>
  <c r="E1454" i="41"/>
  <c r="D1454" i="41"/>
  <c r="C1454" i="41"/>
  <c r="B1454" i="41"/>
  <c r="Q1453" i="41"/>
  <c r="P1453" i="41"/>
  <c r="O1453" i="41"/>
  <c r="M1453" i="41"/>
  <c r="K1453" i="41"/>
  <c r="I1453" i="41"/>
  <c r="H1453" i="41"/>
  <c r="F1453" i="41"/>
  <c r="E1453" i="41"/>
  <c r="D1453" i="41"/>
  <c r="C1453" i="41"/>
  <c r="B1453" i="41"/>
  <c r="Q1452" i="41"/>
  <c r="P1452" i="41"/>
  <c r="O1452" i="41"/>
  <c r="M1452" i="41"/>
  <c r="K1452" i="41"/>
  <c r="I1452" i="41"/>
  <c r="H1452" i="41"/>
  <c r="F1452" i="41"/>
  <c r="E1452" i="41"/>
  <c r="D1452" i="41"/>
  <c r="C1452" i="41"/>
  <c r="B1452" i="41"/>
  <c r="Q1451" i="41"/>
  <c r="P1451" i="41"/>
  <c r="O1451" i="41"/>
  <c r="M1451" i="41"/>
  <c r="K1451" i="41"/>
  <c r="I1451" i="41"/>
  <c r="H1451" i="41"/>
  <c r="F1451" i="41"/>
  <c r="E1451" i="41"/>
  <c r="D1451" i="41"/>
  <c r="C1451" i="41"/>
  <c r="B1451" i="41"/>
  <c r="Q1450" i="41"/>
  <c r="P1450" i="41"/>
  <c r="O1450" i="41"/>
  <c r="M1450" i="41"/>
  <c r="K1450" i="41"/>
  <c r="I1450" i="41"/>
  <c r="H1450" i="41"/>
  <c r="F1450" i="41"/>
  <c r="E1450" i="41"/>
  <c r="D1450" i="41"/>
  <c r="C1450" i="41"/>
  <c r="B1450" i="41"/>
  <c r="Q1449" i="41"/>
  <c r="P1449" i="41"/>
  <c r="O1449" i="41"/>
  <c r="M1449" i="41"/>
  <c r="K1449" i="41"/>
  <c r="I1449" i="41"/>
  <c r="H1449" i="41"/>
  <c r="F1449" i="41"/>
  <c r="E1449" i="41"/>
  <c r="D1449" i="41"/>
  <c r="C1449" i="41"/>
  <c r="B1449" i="41"/>
  <c r="Q1448" i="41"/>
  <c r="P1448" i="41"/>
  <c r="O1448" i="41"/>
  <c r="M1448" i="41"/>
  <c r="K1448" i="41"/>
  <c r="I1448" i="41"/>
  <c r="H1448" i="41"/>
  <c r="F1448" i="41"/>
  <c r="E1448" i="41"/>
  <c r="D1448" i="41"/>
  <c r="C1448" i="41"/>
  <c r="B1448" i="41"/>
  <c r="Q1447" i="41"/>
  <c r="P1447" i="41"/>
  <c r="O1447" i="41"/>
  <c r="M1447" i="41"/>
  <c r="K1447" i="41"/>
  <c r="I1447" i="41"/>
  <c r="H1447" i="41"/>
  <c r="F1447" i="41"/>
  <c r="E1447" i="41"/>
  <c r="D1447" i="41"/>
  <c r="C1447" i="41"/>
  <c r="B1447" i="41"/>
  <c r="Q1446" i="41"/>
  <c r="P1446" i="41"/>
  <c r="O1446" i="41"/>
  <c r="M1446" i="41"/>
  <c r="K1446" i="41"/>
  <c r="I1446" i="41"/>
  <c r="H1446" i="41"/>
  <c r="F1446" i="41"/>
  <c r="E1446" i="41"/>
  <c r="D1446" i="41"/>
  <c r="C1446" i="41"/>
  <c r="B1446" i="41"/>
  <c r="Q1445" i="41"/>
  <c r="P1445" i="41"/>
  <c r="O1445" i="41"/>
  <c r="M1445" i="41"/>
  <c r="K1445" i="41"/>
  <c r="I1445" i="41"/>
  <c r="H1445" i="41"/>
  <c r="F1445" i="41"/>
  <c r="E1445" i="41"/>
  <c r="D1445" i="41"/>
  <c r="C1445" i="41"/>
  <c r="B1445" i="41"/>
  <c r="Q1444" i="41"/>
  <c r="P1444" i="41"/>
  <c r="O1444" i="41"/>
  <c r="M1444" i="41"/>
  <c r="K1444" i="41"/>
  <c r="I1444" i="41"/>
  <c r="H1444" i="41"/>
  <c r="F1444" i="41"/>
  <c r="E1444" i="41"/>
  <c r="D1444" i="41"/>
  <c r="C1444" i="41"/>
  <c r="B1444" i="41"/>
  <c r="Q1443" i="41"/>
  <c r="P1443" i="41"/>
  <c r="O1443" i="41"/>
  <c r="M1443" i="41"/>
  <c r="K1443" i="41"/>
  <c r="I1443" i="41"/>
  <c r="H1443" i="41"/>
  <c r="F1443" i="41"/>
  <c r="E1443" i="41"/>
  <c r="D1443" i="41"/>
  <c r="C1443" i="41"/>
  <c r="B1443" i="41"/>
  <c r="Q1442" i="41"/>
  <c r="P1442" i="41"/>
  <c r="O1442" i="41"/>
  <c r="M1442" i="41"/>
  <c r="K1442" i="41"/>
  <c r="I1442" i="41"/>
  <c r="H1442" i="41"/>
  <c r="F1442" i="41"/>
  <c r="E1442" i="41"/>
  <c r="D1442" i="41"/>
  <c r="C1442" i="41"/>
  <c r="B1442" i="41"/>
  <c r="Q1441" i="41"/>
  <c r="P1441" i="41"/>
  <c r="O1441" i="41"/>
  <c r="M1441" i="41"/>
  <c r="K1441" i="41"/>
  <c r="I1441" i="41"/>
  <c r="H1441" i="41"/>
  <c r="F1441" i="41"/>
  <c r="E1441" i="41"/>
  <c r="D1441" i="41"/>
  <c r="C1441" i="41"/>
  <c r="B1441" i="41"/>
  <c r="Q1440" i="41"/>
  <c r="P1440" i="41"/>
  <c r="O1440" i="41"/>
  <c r="M1440" i="41"/>
  <c r="K1440" i="41"/>
  <c r="I1440" i="41"/>
  <c r="H1440" i="41"/>
  <c r="F1440" i="41"/>
  <c r="E1440" i="41"/>
  <c r="D1440" i="41"/>
  <c r="C1440" i="41"/>
  <c r="B1440" i="41"/>
  <c r="Q1439" i="41"/>
  <c r="P1439" i="41"/>
  <c r="O1439" i="41"/>
  <c r="M1439" i="41"/>
  <c r="K1439" i="41"/>
  <c r="I1439" i="41"/>
  <c r="H1439" i="41"/>
  <c r="F1439" i="41"/>
  <c r="E1439" i="41"/>
  <c r="D1439" i="41"/>
  <c r="C1439" i="41"/>
  <c r="B1439" i="41"/>
  <c r="Q1438" i="41"/>
  <c r="P1438" i="41"/>
  <c r="O1438" i="41"/>
  <c r="M1438" i="41"/>
  <c r="K1438" i="41"/>
  <c r="I1438" i="41"/>
  <c r="H1438" i="41"/>
  <c r="F1438" i="41"/>
  <c r="E1438" i="41"/>
  <c r="D1438" i="41"/>
  <c r="C1438" i="41"/>
  <c r="B1438" i="41"/>
  <c r="Q1437" i="41"/>
  <c r="P1437" i="41"/>
  <c r="O1437" i="41"/>
  <c r="M1437" i="41"/>
  <c r="K1437" i="41"/>
  <c r="I1437" i="41"/>
  <c r="H1437" i="41"/>
  <c r="F1437" i="41"/>
  <c r="E1437" i="41"/>
  <c r="D1437" i="41"/>
  <c r="C1437" i="41"/>
  <c r="B1437" i="41"/>
  <c r="Q1436" i="41"/>
  <c r="P1436" i="41"/>
  <c r="O1436" i="41"/>
  <c r="M1436" i="41"/>
  <c r="K1436" i="41"/>
  <c r="I1436" i="41"/>
  <c r="H1436" i="41"/>
  <c r="F1436" i="41"/>
  <c r="E1436" i="41"/>
  <c r="D1436" i="41"/>
  <c r="C1436" i="41"/>
  <c r="B1436" i="41"/>
  <c r="Q1435" i="41"/>
  <c r="P1435" i="41"/>
  <c r="O1435" i="41"/>
  <c r="M1435" i="41"/>
  <c r="K1435" i="41"/>
  <c r="I1435" i="41"/>
  <c r="H1435" i="41"/>
  <c r="F1435" i="41"/>
  <c r="E1435" i="41"/>
  <c r="D1435" i="41"/>
  <c r="C1435" i="41"/>
  <c r="B1435" i="41"/>
  <c r="Q1434" i="41"/>
  <c r="P1434" i="41"/>
  <c r="O1434" i="41"/>
  <c r="M1434" i="41"/>
  <c r="K1434" i="41"/>
  <c r="I1434" i="41"/>
  <c r="H1434" i="41"/>
  <c r="F1434" i="41"/>
  <c r="E1434" i="41"/>
  <c r="D1434" i="41"/>
  <c r="C1434" i="41"/>
  <c r="B1434" i="41"/>
  <c r="Q1433" i="41"/>
  <c r="P1433" i="41"/>
  <c r="O1433" i="41"/>
  <c r="M1433" i="41"/>
  <c r="K1433" i="41"/>
  <c r="I1433" i="41"/>
  <c r="H1433" i="41"/>
  <c r="F1433" i="41"/>
  <c r="E1433" i="41"/>
  <c r="D1433" i="41"/>
  <c r="C1433" i="41"/>
  <c r="B1433" i="41"/>
  <c r="Q1432" i="41"/>
  <c r="P1432" i="41"/>
  <c r="O1432" i="41"/>
  <c r="M1432" i="41"/>
  <c r="K1432" i="41"/>
  <c r="I1432" i="41"/>
  <c r="H1432" i="41"/>
  <c r="F1432" i="41"/>
  <c r="E1432" i="41"/>
  <c r="D1432" i="41"/>
  <c r="C1432" i="41"/>
  <c r="B1432" i="41"/>
  <c r="Q1431" i="41"/>
  <c r="P1431" i="41"/>
  <c r="O1431" i="41"/>
  <c r="M1431" i="41"/>
  <c r="K1431" i="41"/>
  <c r="I1431" i="41"/>
  <c r="H1431" i="41"/>
  <c r="F1431" i="41"/>
  <c r="E1431" i="41"/>
  <c r="D1431" i="41"/>
  <c r="C1431" i="41"/>
  <c r="B1431" i="41"/>
  <c r="Q1430" i="41"/>
  <c r="P1430" i="41"/>
  <c r="O1430" i="41"/>
  <c r="M1430" i="41"/>
  <c r="K1430" i="41"/>
  <c r="I1430" i="41"/>
  <c r="H1430" i="41"/>
  <c r="F1430" i="41"/>
  <c r="E1430" i="41"/>
  <c r="D1430" i="41"/>
  <c r="C1430" i="41"/>
  <c r="B1430" i="41"/>
  <c r="Q1429" i="41"/>
  <c r="P1429" i="41"/>
  <c r="O1429" i="41"/>
  <c r="M1429" i="41"/>
  <c r="K1429" i="41"/>
  <c r="I1429" i="41"/>
  <c r="H1429" i="41"/>
  <c r="F1429" i="41"/>
  <c r="E1429" i="41"/>
  <c r="D1429" i="41"/>
  <c r="C1429" i="41"/>
  <c r="B1429" i="41"/>
  <c r="Q1428" i="41"/>
  <c r="P1428" i="41"/>
  <c r="O1428" i="41"/>
  <c r="M1428" i="41"/>
  <c r="K1428" i="41"/>
  <c r="I1428" i="41"/>
  <c r="H1428" i="41"/>
  <c r="F1428" i="41"/>
  <c r="E1428" i="41"/>
  <c r="D1428" i="41"/>
  <c r="C1428" i="41"/>
  <c r="B1428" i="41"/>
  <c r="Q1427" i="41"/>
  <c r="P1427" i="41"/>
  <c r="O1427" i="41"/>
  <c r="M1427" i="41"/>
  <c r="K1427" i="41"/>
  <c r="I1427" i="41"/>
  <c r="H1427" i="41"/>
  <c r="F1427" i="41"/>
  <c r="E1427" i="41"/>
  <c r="D1427" i="41"/>
  <c r="C1427" i="41"/>
  <c r="B1427" i="41"/>
  <c r="Q1426" i="41"/>
  <c r="P1426" i="41"/>
  <c r="O1426" i="41"/>
  <c r="M1426" i="41"/>
  <c r="K1426" i="41"/>
  <c r="I1426" i="41"/>
  <c r="H1426" i="41"/>
  <c r="F1426" i="41"/>
  <c r="E1426" i="41"/>
  <c r="D1426" i="41"/>
  <c r="C1426" i="41"/>
  <c r="B1426" i="41"/>
  <c r="Q1425" i="41"/>
  <c r="P1425" i="41"/>
  <c r="O1425" i="41"/>
  <c r="M1425" i="41"/>
  <c r="K1425" i="41"/>
  <c r="I1425" i="41"/>
  <c r="H1425" i="41"/>
  <c r="F1425" i="41"/>
  <c r="E1425" i="41"/>
  <c r="D1425" i="41"/>
  <c r="C1425" i="41"/>
  <c r="B1425" i="41"/>
  <c r="Q1424" i="41"/>
  <c r="P1424" i="41"/>
  <c r="O1424" i="41"/>
  <c r="M1424" i="41"/>
  <c r="K1424" i="41"/>
  <c r="I1424" i="41"/>
  <c r="H1424" i="41"/>
  <c r="F1424" i="41"/>
  <c r="E1424" i="41"/>
  <c r="D1424" i="41"/>
  <c r="C1424" i="41"/>
  <c r="B1424" i="41"/>
  <c r="Q1423" i="41"/>
  <c r="P1423" i="41"/>
  <c r="O1423" i="41"/>
  <c r="M1423" i="41"/>
  <c r="K1423" i="41"/>
  <c r="I1423" i="41"/>
  <c r="H1423" i="41"/>
  <c r="F1423" i="41"/>
  <c r="E1423" i="41"/>
  <c r="D1423" i="41"/>
  <c r="C1423" i="41"/>
  <c r="B1423" i="41"/>
  <c r="Q1422" i="41"/>
  <c r="P1422" i="41"/>
  <c r="O1422" i="41"/>
  <c r="M1422" i="41"/>
  <c r="K1422" i="41"/>
  <c r="I1422" i="41"/>
  <c r="H1422" i="41"/>
  <c r="F1422" i="41"/>
  <c r="E1422" i="41"/>
  <c r="D1422" i="41"/>
  <c r="C1422" i="41"/>
  <c r="B1422" i="41"/>
  <c r="Q1421" i="41"/>
  <c r="P1421" i="41"/>
  <c r="O1421" i="41"/>
  <c r="M1421" i="41"/>
  <c r="K1421" i="41"/>
  <c r="I1421" i="41"/>
  <c r="H1421" i="41"/>
  <c r="F1421" i="41"/>
  <c r="E1421" i="41"/>
  <c r="D1421" i="41"/>
  <c r="C1421" i="41"/>
  <c r="B1421" i="41"/>
  <c r="Q1420" i="41"/>
  <c r="P1420" i="41"/>
  <c r="O1420" i="41"/>
  <c r="M1420" i="41"/>
  <c r="K1420" i="41"/>
  <c r="I1420" i="41"/>
  <c r="H1420" i="41"/>
  <c r="F1420" i="41"/>
  <c r="E1420" i="41"/>
  <c r="D1420" i="41"/>
  <c r="C1420" i="41"/>
  <c r="B1420" i="41"/>
  <c r="Q1419" i="41"/>
  <c r="P1419" i="41"/>
  <c r="O1419" i="41"/>
  <c r="M1419" i="41"/>
  <c r="K1419" i="41"/>
  <c r="I1419" i="41"/>
  <c r="H1419" i="41"/>
  <c r="F1419" i="41"/>
  <c r="E1419" i="41"/>
  <c r="D1419" i="41"/>
  <c r="C1419" i="41"/>
  <c r="B1419" i="41"/>
  <c r="Q1418" i="41"/>
  <c r="P1418" i="41"/>
  <c r="O1418" i="41"/>
  <c r="M1418" i="41"/>
  <c r="K1418" i="41"/>
  <c r="I1418" i="41"/>
  <c r="H1418" i="41"/>
  <c r="F1418" i="41"/>
  <c r="E1418" i="41"/>
  <c r="D1418" i="41"/>
  <c r="C1418" i="41"/>
  <c r="B1418" i="41"/>
  <c r="Q1417" i="41"/>
  <c r="P1417" i="41"/>
  <c r="O1417" i="41"/>
  <c r="M1417" i="41"/>
  <c r="K1417" i="41"/>
  <c r="I1417" i="41"/>
  <c r="H1417" i="41"/>
  <c r="F1417" i="41"/>
  <c r="E1417" i="41"/>
  <c r="D1417" i="41"/>
  <c r="C1417" i="41"/>
  <c r="B1417" i="41"/>
  <c r="Q1416" i="41"/>
  <c r="P1416" i="41"/>
  <c r="O1416" i="41"/>
  <c r="M1416" i="41"/>
  <c r="K1416" i="41"/>
  <c r="I1416" i="41"/>
  <c r="H1416" i="41"/>
  <c r="F1416" i="41"/>
  <c r="E1416" i="41"/>
  <c r="D1416" i="41"/>
  <c r="C1416" i="41"/>
  <c r="B1416" i="41"/>
  <c r="Q1415" i="41"/>
  <c r="P1415" i="41"/>
  <c r="O1415" i="41"/>
  <c r="M1415" i="41"/>
  <c r="K1415" i="41"/>
  <c r="I1415" i="41"/>
  <c r="H1415" i="41"/>
  <c r="F1415" i="41"/>
  <c r="E1415" i="41"/>
  <c r="D1415" i="41"/>
  <c r="C1415" i="41"/>
  <c r="B1415" i="41"/>
  <c r="Q1414" i="41"/>
  <c r="P1414" i="41"/>
  <c r="O1414" i="41"/>
  <c r="M1414" i="41"/>
  <c r="K1414" i="41"/>
  <c r="I1414" i="41"/>
  <c r="H1414" i="41"/>
  <c r="F1414" i="41"/>
  <c r="E1414" i="41"/>
  <c r="D1414" i="41"/>
  <c r="C1414" i="41"/>
  <c r="B1414" i="41"/>
  <c r="Q1413" i="41"/>
  <c r="P1413" i="41"/>
  <c r="O1413" i="41"/>
  <c r="M1413" i="41"/>
  <c r="K1413" i="41"/>
  <c r="I1413" i="41"/>
  <c r="H1413" i="41"/>
  <c r="F1413" i="41"/>
  <c r="E1413" i="41"/>
  <c r="D1413" i="41"/>
  <c r="C1413" i="41"/>
  <c r="B1413" i="41"/>
  <c r="Q1412" i="41"/>
  <c r="P1412" i="41"/>
  <c r="O1412" i="41"/>
  <c r="M1412" i="41"/>
  <c r="K1412" i="41"/>
  <c r="I1412" i="41"/>
  <c r="H1412" i="41"/>
  <c r="F1412" i="41"/>
  <c r="E1412" i="41"/>
  <c r="D1412" i="41"/>
  <c r="C1412" i="41"/>
  <c r="B1412" i="41"/>
  <c r="Q1411" i="41"/>
  <c r="P1411" i="41"/>
  <c r="O1411" i="41"/>
  <c r="M1411" i="41"/>
  <c r="K1411" i="41"/>
  <c r="I1411" i="41"/>
  <c r="H1411" i="41"/>
  <c r="F1411" i="41"/>
  <c r="E1411" i="41"/>
  <c r="D1411" i="41"/>
  <c r="C1411" i="41"/>
  <c r="B1411" i="41"/>
  <c r="Q1410" i="41"/>
  <c r="P1410" i="41"/>
  <c r="O1410" i="41"/>
  <c r="M1410" i="41"/>
  <c r="K1410" i="41"/>
  <c r="I1410" i="41"/>
  <c r="H1410" i="41"/>
  <c r="F1410" i="41"/>
  <c r="E1410" i="41"/>
  <c r="D1410" i="41"/>
  <c r="C1410" i="41"/>
  <c r="B1410" i="41"/>
  <c r="Q1409" i="41"/>
  <c r="P1409" i="41"/>
  <c r="O1409" i="41"/>
  <c r="M1409" i="41"/>
  <c r="K1409" i="41"/>
  <c r="I1409" i="41"/>
  <c r="H1409" i="41"/>
  <c r="F1409" i="41"/>
  <c r="E1409" i="41"/>
  <c r="D1409" i="41"/>
  <c r="C1409" i="41"/>
  <c r="B1409" i="41"/>
  <c r="Q1408" i="41"/>
  <c r="P1408" i="41"/>
  <c r="O1408" i="41"/>
  <c r="M1408" i="41"/>
  <c r="K1408" i="41"/>
  <c r="I1408" i="41"/>
  <c r="H1408" i="41"/>
  <c r="F1408" i="41"/>
  <c r="E1408" i="41"/>
  <c r="D1408" i="41"/>
  <c r="C1408" i="41"/>
  <c r="B1408" i="41"/>
  <c r="Q1407" i="41"/>
  <c r="P1407" i="41"/>
  <c r="O1407" i="41"/>
  <c r="M1407" i="41"/>
  <c r="K1407" i="41"/>
  <c r="I1407" i="41"/>
  <c r="H1407" i="41"/>
  <c r="F1407" i="41"/>
  <c r="E1407" i="41"/>
  <c r="D1407" i="41"/>
  <c r="C1407" i="41"/>
  <c r="B1407" i="41"/>
  <c r="Q1406" i="41"/>
  <c r="P1406" i="41"/>
  <c r="O1406" i="41"/>
  <c r="M1406" i="41"/>
  <c r="K1406" i="41"/>
  <c r="I1406" i="41"/>
  <c r="H1406" i="41"/>
  <c r="F1406" i="41"/>
  <c r="E1406" i="41"/>
  <c r="D1406" i="41"/>
  <c r="C1406" i="41"/>
  <c r="B1406" i="41"/>
  <c r="Q1405" i="41"/>
  <c r="P1405" i="41"/>
  <c r="O1405" i="41"/>
  <c r="M1405" i="41"/>
  <c r="K1405" i="41"/>
  <c r="I1405" i="41"/>
  <c r="H1405" i="41"/>
  <c r="F1405" i="41"/>
  <c r="E1405" i="41"/>
  <c r="D1405" i="41"/>
  <c r="C1405" i="41"/>
  <c r="B1405" i="41"/>
  <c r="Q1404" i="41"/>
  <c r="P1404" i="41"/>
  <c r="O1404" i="41"/>
  <c r="M1404" i="41"/>
  <c r="K1404" i="41"/>
  <c r="I1404" i="41"/>
  <c r="H1404" i="41"/>
  <c r="F1404" i="41"/>
  <c r="E1404" i="41"/>
  <c r="D1404" i="41"/>
  <c r="C1404" i="41"/>
  <c r="B1404" i="41"/>
  <c r="Q1403" i="41"/>
  <c r="P1403" i="41"/>
  <c r="O1403" i="41"/>
  <c r="M1403" i="41"/>
  <c r="K1403" i="41"/>
  <c r="I1403" i="41"/>
  <c r="H1403" i="41"/>
  <c r="F1403" i="41"/>
  <c r="E1403" i="41"/>
  <c r="D1403" i="41"/>
  <c r="C1403" i="41"/>
  <c r="B1403" i="41"/>
  <c r="Q1402" i="41"/>
  <c r="P1402" i="41"/>
  <c r="O1402" i="41"/>
  <c r="M1402" i="41"/>
  <c r="K1402" i="41"/>
  <c r="I1402" i="41"/>
  <c r="H1402" i="41"/>
  <c r="F1402" i="41"/>
  <c r="E1402" i="41"/>
  <c r="D1402" i="41"/>
  <c r="C1402" i="41"/>
  <c r="B1402" i="41"/>
  <c r="Q1401" i="41"/>
  <c r="P1401" i="41"/>
  <c r="O1401" i="41"/>
  <c r="M1401" i="41"/>
  <c r="K1401" i="41"/>
  <c r="I1401" i="41"/>
  <c r="H1401" i="41"/>
  <c r="F1401" i="41"/>
  <c r="E1401" i="41"/>
  <c r="D1401" i="41"/>
  <c r="C1401" i="41"/>
  <c r="B1401" i="41"/>
  <c r="Q1400" i="41"/>
  <c r="P1400" i="41"/>
  <c r="O1400" i="41"/>
  <c r="M1400" i="41"/>
  <c r="K1400" i="41"/>
  <c r="I1400" i="41"/>
  <c r="H1400" i="41"/>
  <c r="F1400" i="41"/>
  <c r="E1400" i="41"/>
  <c r="D1400" i="41"/>
  <c r="C1400" i="41"/>
  <c r="B1400" i="41"/>
  <c r="Q1399" i="41"/>
  <c r="P1399" i="41"/>
  <c r="O1399" i="41"/>
  <c r="M1399" i="41"/>
  <c r="K1399" i="41"/>
  <c r="I1399" i="41"/>
  <c r="H1399" i="41"/>
  <c r="F1399" i="41"/>
  <c r="E1399" i="41"/>
  <c r="D1399" i="41"/>
  <c r="C1399" i="41"/>
  <c r="B1399" i="41"/>
  <c r="Q1398" i="41"/>
  <c r="P1398" i="41"/>
  <c r="O1398" i="41"/>
  <c r="M1398" i="41"/>
  <c r="K1398" i="41"/>
  <c r="I1398" i="41"/>
  <c r="H1398" i="41"/>
  <c r="F1398" i="41"/>
  <c r="E1398" i="41"/>
  <c r="D1398" i="41"/>
  <c r="C1398" i="41"/>
  <c r="B1398" i="41"/>
  <c r="Q1397" i="41"/>
  <c r="P1397" i="41"/>
  <c r="O1397" i="41"/>
  <c r="M1397" i="41"/>
  <c r="K1397" i="41"/>
  <c r="I1397" i="41"/>
  <c r="H1397" i="41"/>
  <c r="F1397" i="41"/>
  <c r="E1397" i="41"/>
  <c r="D1397" i="41"/>
  <c r="C1397" i="41"/>
  <c r="B1397" i="41"/>
  <c r="Q1396" i="41"/>
  <c r="P1396" i="41"/>
  <c r="O1396" i="41"/>
  <c r="M1396" i="41"/>
  <c r="K1396" i="41"/>
  <c r="I1396" i="41"/>
  <c r="H1396" i="41"/>
  <c r="F1396" i="41"/>
  <c r="E1396" i="41"/>
  <c r="D1396" i="41"/>
  <c r="C1396" i="41"/>
  <c r="B1396" i="41"/>
  <c r="Q1395" i="41"/>
  <c r="P1395" i="41"/>
  <c r="O1395" i="41"/>
  <c r="M1395" i="41"/>
  <c r="K1395" i="41"/>
  <c r="I1395" i="41"/>
  <c r="H1395" i="41"/>
  <c r="F1395" i="41"/>
  <c r="E1395" i="41"/>
  <c r="D1395" i="41"/>
  <c r="C1395" i="41"/>
  <c r="B1395" i="41"/>
  <c r="Q1394" i="41"/>
  <c r="P1394" i="41"/>
  <c r="O1394" i="41"/>
  <c r="M1394" i="41"/>
  <c r="K1394" i="41"/>
  <c r="I1394" i="41"/>
  <c r="H1394" i="41"/>
  <c r="F1394" i="41"/>
  <c r="E1394" i="41"/>
  <c r="D1394" i="41"/>
  <c r="C1394" i="41"/>
  <c r="B1394" i="41"/>
  <c r="Q1393" i="41"/>
  <c r="P1393" i="41"/>
  <c r="O1393" i="41"/>
  <c r="M1393" i="41"/>
  <c r="K1393" i="41"/>
  <c r="I1393" i="41"/>
  <c r="H1393" i="41"/>
  <c r="F1393" i="41"/>
  <c r="E1393" i="41"/>
  <c r="D1393" i="41"/>
  <c r="C1393" i="41"/>
  <c r="B1393" i="41"/>
  <c r="Q1392" i="41"/>
  <c r="P1392" i="41"/>
  <c r="O1392" i="41"/>
  <c r="M1392" i="41"/>
  <c r="K1392" i="41"/>
  <c r="I1392" i="41"/>
  <c r="H1392" i="41"/>
  <c r="F1392" i="41"/>
  <c r="E1392" i="41"/>
  <c r="D1392" i="41"/>
  <c r="C1392" i="41"/>
  <c r="B1392" i="41"/>
  <c r="Q1391" i="41"/>
  <c r="P1391" i="41"/>
  <c r="O1391" i="41"/>
  <c r="M1391" i="41"/>
  <c r="K1391" i="41"/>
  <c r="I1391" i="41"/>
  <c r="H1391" i="41"/>
  <c r="F1391" i="41"/>
  <c r="E1391" i="41"/>
  <c r="D1391" i="41"/>
  <c r="C1391" i="41"/>
  <c r="B1391" i="41"/>
  <c r="Q1390" i="41"/>
  <c r="P1390" i="41"/>
  <c r="O1390" i="41"/>
  <c r="M1390" i="41"/>
  <c r="K1390" i="41"/>
  <c r="I1390" i="41"/>
  <c r="H1390" i="41"/>
  <c r="F1390" i="41"/>
  <c r="E1390" i="41"/>
  <c r="D1390" i="41"/>
  <c r="C1390" i="41"/>
  <c r="B1390" i="41"/>
  <c r="Q1389" i="41"/>
  <c r="P1389" i="41"/>
  <c r="O1389" i="41"/>
  <c r="M1389" i="41"/>
  <c r="K1389" i="41"/>
  <c r="I1389" i="41"/>
  <c r="H1389" i="41"/>
  <c r="F1389" i="41"/>
  <c r="E1389" i="41"/>
  <c r="D1389" i="41"/>
  <c r="C1389" i="41"/>
  <c r="B1389" i="41"/>
  <c r="Q1388" i="41"/>
  <c r="P1388" i="41"/>
  <c r="O1388" i="41"/>
  <c r="M1388" i="41"/>
  <c r="K1388" i="41"/>
  <c r="I1388" i="41"/>
  <c r="H1388" i="41"/>
  <c r="F1388" i="41"/>
  <c r="E1388" i="41"/>
  <c r="D1388" i="41"/>
  <c r="C1388" i="41"/>
  <c r="B1388" i="41"/>
  <c r="Q1387" i="41"/>
  <c r="P1387" i="41"/>
  <c r="O1387" i="41"/>
  <c r="M1387" i="41"/>
  <c r="K1387" i="41"/>
  <c r="I1387" i="41"/>
  <c r="H1387" i="41"/>
  <c r="F1387" i="41"/>
  <c r="E1387" i="41"/>
  <c r="D1387" i="41"/>
  <c r="C1387" i="41"/>
  <c r="B1387" i="41"/>
  <c r="Q1386" i="41"/>
  <c r="P1386" i="41"/>
  <c r="O1386" i="41"/>
  <c r="M1386" i="41"/>
  <c r="K1386" i="41"/>
  <c r="I1386" i="41"/>
  <c r="H1386" i="41"/>
  <c r="F1386" i="41"/>
  <c r="E1386" i="41"/>
  <c r="D1386" i="41"/>
  <c r="C1386" i="41"/>
  <c r="B1386" i="41"/>
  <c r="Q1385" i="41"/>
  <c r="P1385" i="41"/>
  <c r="O1385" i="41"/>
  <c r="M1385" i="41"/>
  <c r="K1385" i="41"/>
  <c r="I1385" i="41"/>
  <c r="H1385" i="41"/>
  <c r="F1385" i="41"/>
  <c r="E1385" i="41"/>
  <c r="D1385" i="41"/>
  <c r="C1385" i="41"/>
  <c r="B1385" i="41"/>
  <c r="Q1384" i="41"/>
  <c r="P1384" i="41"/>
  <c r="O1384" i="41"/>
  <c r="M1384" i="41"/>
  <c r="K1384" i="41"/>
  <c r="I1384" i="41"/>
  <c r="H1384" i="41"/>
  <c r="F1384" i="41"/>
  <c r="E1384" i="41"/>
  <c r="D1384" i="41"/>
  <c r="C1384" i="41"/>
  <c r="B1384" i="41"/>
  <c r="Q1383" i="41"/>
  <c r="P1383" i="41"/>
  <c r="O1383" i="41"/>
  <c r="M1383" i="41"/>
  <c r="K1383" i="41"/>
  <c r="I1383" i="41"/>
  <c r="H1383" i="41"/>
  <c r="F1383" i="41"/>
  <c r="E1383" i="41"/>
  <c r="D1383" i="41"/>
  <c r="C1383" i="41"/>
  <c r="B1383" i="41"/>
  <c r="Q1382" i="41"/>
  <c r="P1382" i="41"/>
  <c r="O1382" i="41"/>
  <c r="M1382" i="41"/>
  <c r="K1382" i="41"/>
  <c r="I1382" i="41"/>
  <c r="H1382" i="41"/>
  <c r="F1382" i="41"/>
  <c r="E1382" i="41"/>
  <c r="D1382" i="41"/>
  <c r="C1382" i="41"/>
  <c r="B1382" i="41"/>
  <c r="Q1381" i="41"/>
  <c r="P1381" i="41"/>
  <c r="O1381" i="41"/>
  <c r="M1381" i="41"/>
  <c r="K1381" i="41"/>
  <c r="I1381" i="41"/>
  <c r="H1381" i="41"/>
  <c r="F1381" i="41"/>
  <c r="E1381" i="41"/>
  <c r="D1381" i="41"/>
  <c r="C1381" i="41"/>
  <c r="B1381" i="41"/>
  <c r="Q1380" i="41"/>
  <c r="P1380" i="41"/>
  <c r="O1380" i="41"/>
  <c r="M1380" i="41"/>
  <c r="K1380" i="41"/>
  <c r="I1380" i="41"/>
  <c r="H1380" i="41"/>
  <c r="F1380" i="41"/>
  <c r="E1380" i="41"/>
  <c r="D1380" i="41"/>
  <c r="C1380" i="41"/>
  <c r="B1380" i="41"/>
  <c r="Q1379" i="41"/>
  <c r="P1379" i="41"/>
  <c r="O1379" i="41"/>
  <c r="M1379" i="41"/>
  <c r="K1379" i="41"/>
  <c r="I1379" i="41"/>
  <c r="H1379" i="41"/>
  <c r="F1379" i="41"/>
  <c r="E1379" i="41"/>
  <c r="D1379" i="41"/>
  <c r="C1379" i="41"/>
  <c r="B1379" i="41"/>
  <c r="Q1378" i="41"/>
  <c r="P1378" i="41"/>
  <c r="O1378" i="41"/>
  <c r="M1378" i="41"/>
  <c r="K1378" i="41"/>
  <c r="I1378" i="41"/>
  <c r="H1378" i="41"/>
  <c r="F1378" i="41"/>
  <c r="E1378" i="41"/>
  <c r="D1378" i="41"/>
  <c r="C1378" i="41"/>
  <c r="B1378" i="41"/>
  <c r="Q1377" i="41"/>
  <c r="P1377" i="41"/>
  <c r="O1377" i="41"/>
  <c r="M1377" i="41"/>
  <c r="K1377" i="41"/>
  <c r="I1377" i="41"/>
  <c r="H1377" i="41"/>
  <c r="F1377" i="41"/>
  <c r="E1377" i="41"/>
  <c r="D1377" i="41"/>
  <c r="C1377" i="41"/>
  <c r="B1377" i="41"/>
  <c r="Q1376" i="41"/>
  <c r="P1376" i="41"/>
  <c r="O1376" i="41"/>
  <c r="M1376" i="41"/>
  <c r="K1376" i="41"/>
  <c r="I1376" i="41"/>
  <c r="H1376" i="41"/>
  <c r="F1376" i="41"/>
  <c r="E1376" i="41"/>
  <c r="D1376" i="41"/>
  <c r="C1376" i="41"/>
  <c r="B1376" i="41"/>
  <c r="Q1375" i="41"/>
  <c r="P1375" i="41"/>
  <c r="O1375" i="41"/>
  <c r="M1375" i="41"/>
  <c r="K1375" i="41"/>
  <c r="I1375" i="41"/>
  <c r="H1375" i="41"/>
  <c r="F1375" i="41"/>
  <c r="E1375" i="41"/>
  <c r="D1375" i="41"/>
  <c r="C1375" i="41"/>
  <c r="B1375" i="41"/>
  <c r="Q1374" i="41"/>
  <c r="P1374" i="41"/>
  <c r="O1374" i="41"/>
  <c r="M1374" i="41"/>
  <c r="K1374" i="41"/>
  <c r="I1374" i="41"/>
  <c r="H1374" i="41"/>
  <c r="F1374" i="41"/>
  <c r="E1374" i="41"/>
  <c r="D1374" i="41"/>
  <c r="C1374" i="41"/>
  <c r="B1374" i="41"/>
  <c r="Q1373" i="41"/>
  <c r="P1373" i="41"/>
  <c r="O1373" i="41"/>
  <c r="M1373" i="41"/>
  <c r="K1373" i="41"/>
  <c r="I1373" i="41"/>
  <c r="H1373" i="41"/>
  <c r="F1373" i="41"/>
  <c r="E1373" i="41"/>
  <c r="D1373" i="41"/>
  <c r="C1373" i="41"/>
  <c r="B1373" i="41"/>
  <c r="Q1372" i="41"/>
  <c r="P1372" i="41"/>
  <c r="O1372" i="41"/>
  <c r="M1372" i="41"/>
  <c r="K1372" i="41"/>
  <c r="I1372" i="41"/>
  <c r="H1372" i="41"/>
  <c r="F1372" i="41"/>
  <c r="E1372" i="41"/>
  <c r="D1372" i="41"/>
  <c r="C1372" i="41"/>
  <c r="B1372" i="41"/>
  <c r="Q1371" i="41"/>
  <c r="P1371" i="41"/>
  <c r="O1371" i="41"/>
  <c r="M1371" i="41"/>
  <c r="K1371" i="41"/>
  <c r="I1371" i="41"/>
  <c r="H1371" i="41"/>
  <c r="F1371" i="41"/>
  <c r="E1371" i="41"/>
  <c r="D1371" i="41"/>
  <c r="C1371" i="41"/>
  <c r="B1371" i="41"/>
  <c r="Q1370" i="41"/>
  <c r="P1370" i="41"/>
  <c r="O1370" i="41"/>
  <c r="M1370" i="41"/>
  <c r="K1370" i="41"/>
  <c r="I1370" i="41"/>
  <c r="H1370" i="41"/>
  <c r="F1370" i="41"/>
  <c r="E1370" i="41"/>
  <c r="D1370" i="41"/>
  <c r="C1370" i="41"/>
  <c r="B1370" i="41"/>
  <c r="Q1369" i="41"/>
  <c r="P1369" i="41"/>
  <c r="O1369" i="41"/>
  <c r="M1369" i="41"/>
  <c r="K1369" i="41"/>
  <c r="I1369" i="41"/>
  <c r="H1369" i="41"/>
  <c r="F1369" i="41"/>
  <c r="E1369" i="41"/>
  <c r="D1369" i="41"/>
  <c r="C1369" i="41"/>
  <c r="B1369" i="41"/>
  <c r="Q1368" i="41"/>
  <c r="P1368" i="41"/>
  <c r="O1368" i="41"/>
  <c r="M1368" i="41"/>
  <c r="K1368" i="41"/>
  <c r="I1368" i="41"/>
  <c r="H1368" i="41"/>
  <c r="F1368" i="41"/>
  <c r="E1368" i="41"/>
  <c r="D1368" i="41"/>
  <c r="C1368" i="41"/>
  <c r="B1368" i="41"/>
  <c r="Q1367" i="41"/>
  <c r="P1367" i="41"/>
  <c r="O1367" i="41"/>
  <c r="M1367" i="41"/>
  <c r="K1367" i="41"/>
  <c r="I1367" i="41"/>
  <c r="H1367" i="41"/>
  <c r="F1367" i="41"/>
  <c r="E1367" i="41"/>
  <c r="D1367" i="41"/>
  <c r="C1367" i="41"/>
  <c r="B1367" i="41"/>
  <c r="Q1366" i="41"/>
  <c r="P1366" i="41"/>
  <c r="O1366" i="41"/>
  <c r="M1366" i="41"/>
  <c r="K1366" i="41"/>
  <c r="I1366" i="41"/>
  <c r="H1366" i="41"/>
  <c r="F1366" i="41"/>
  <c r="E1366" i="41"/>
  <c r="D1366" i="41"/>
  <c r="C1366" i="41"/>
  <c r="B1366" i="41"/>
  <c r="Q1365" i="41"/>
  <c r="P1365" i="41"/>
  <c r="O1365" i="41"/>
  <c r="M1365" i="41"/>
  <c r="K1365" i="41"/>
  <c r="I1365" i="41"/>
  <c r="H1365" i="41"/>
  <c r="F1365" i="41"/>
  <c r="E1365" i="41"/>
  <c r="D1365" i="41"/>
  <c r="C1365" i="41"/>
  <c r="B1365" i="41"/>
  <c r="Q1364" i="41"/>
  <c r="P1364" i="41"/>
  <c r="O1364" i="41"/>
  <c r="M1364" i="41"/>
  <c r="K1364" i="41"/>
  <c r="I1364" i="41"/>
  <c r="H1364" i="41"/>
  <c r="F1364" i="41"/>
  <c r="E1364" i="41"/>
  <c r="D1364" i="41"/>
  <c r="C1364" i="41"/>
  <c r="B1364" i="41"/>
  <c r="Q1363" i="41"/>
  <c r="P1363" i="41"/>
  <c r="O1363" i="41"/>
  <c r="M1363" i="41"/>
  <c r="K1363" i="41"/>
  <c r="I1363" i="41"/>
  <c r="H1363" i="41"/>
  <c r="F1363" i="41"/>
  <c r="E1363" i="41"/>
  <c r="D1363" i="41"/>
  <c r="C1363" i="41"/>
  <c r="B1363" i="41"/>
  <c r="Q1362" i="41"/>
  <c r="P1362" i="41"/>
  <c r="O1362" i="41"/>
  <c r="M1362" i="41"/>
  <c r="K1362" i="41"/>
  <c r="I1362" i="41"/>
  <c r="H1362" i="41"/>
  <c r="F1362" i="41"/>
  <c r="E1362" i="41"/>
  <c r="D1362" i="41"/>
  <c r="C1362" i="41"/>
  <c r="B1362" i="41"/>
  <c r="Q1361" i="41"/>
  <c r="P1361" i="41"/>
  <c r="O1361" i="41"/>
  <c r="M1361" i="41"/>
  <c r="K1361" i="41"/>
  <c r="I1361" i="41"/>
  <c r="H1361" i="41"/>
  <c r="F1361" i="41"/>
  <c r="E1361" i="41"/>
  <c r="D1361" i="41"/>
  <c r="C1361" i="41"/>
  <c r="B1361" i="41"/>
  <c r="Q1360" i="41"/>
  <c r="P1360" i="41"/>
  <c r="O1360" i="41"/>
  <c r="M1360" i="41"/>
  <c r="K1360" i="41"/>
  <c r="I1360" i="41"/>
  <c r="H1360" i="41"/>
  <c r="F1360" i="41"/>
  <c r="E1360" i="41"/>
  <c r="D1360" i="41"/>
  <c r="C1360" i="41"/>
  <c r="B1360" i="41"/>
  <c r="Q1359" i="41"/>
  <c r="P1359" i="41"/>
  <c r="O1359" i="41"/>
  <c r="M1359" i="41"/>
  <c r="K1359" i="41"/>
  <c r="I1359" i="41"/>
  <c r="H1359" i="41"/>
  <c r="F1359" i="41"/>
  <c r="E1359" i="41"/>
  <c r="D1359" i="41"/>
  <c r="C1359" i="41"/>
  <c r="B1359" i="41"/>
  <c r="Q1358" i="41"/>
  <c r="P1358" i="41"/>
  <c r="O1358" i="41"/>
  <c r="M1358" i="41"/>
  <c r="K1358" i="41"/>
  <c r="I1358" i="41"/>
  <c r="H1358" i="41"/>
  <c r="F1358" i="41"/>
  <c r="E1358" i="41"/>
  <c r="D1358" i="41"/>
  <c r="C1358" i="41"/>
  <c r="B1358" i="41"/>
  <c r="Q1357" i="41"/>
  <c r="P1357" i="41"/>
  <c r="O1357" i="41"/>
  <c r="M1357" i="41"/>
  <c r="K1357" i="41"/>
  <c r="I1357" i="41"/>
  <c r="H1357" i="41"/>
  <c r="F1357" i="41"/>
  <c r="E1357" i="41"/>
  <c r="D1357" i="41"/>
  <c r="C1357" i="41"/>
  <c r="B1357" i="41"/>
  <c r="Q1356" i="41"/>
  <c r="P1356" i="41"/>
  <c r="O1356" i="41"/>
  <c r="M1356" i="41"/>
  <c r="K1356" i="41"/>
  <c r="I1356" i="41"/>
  <c r="H1356" i="41"/>
  <c r="F1356" i="41"/>
  <c r="E1356" i="41"/>
  <c r="D1356" i="41"/>
  <c r="C1356" i="41"/>
  <c r="B1356" i="41"/>
  <c r="Q1355" i="41"/>
  <c r="P1355" i="41"/>
  <c r="O1355" i="41"/>
  <c r="M1355" i="41"/>
  <c r="K1355" i="41"/>
  <c r="I1355" i="41"/>
  <c r="H1355" i="41"/>
  <c r="F1355" i="41"/>
  <c r="E1355" i="41"/>
  <c r="D1355" i="41"/>
  <c r="C1355" i="41"/>
  <c r="B1355" i="41"/>
  <c r="Q1354" i="41"/>
  <c r="P1354" i="41"/>
  <c r="O1354" i="41"/>
  <c r="M1354" i="41"/>
  <c r="K1354" i="41"/>
  <c r="I1354" i="41"/>
  <c r="H1354" i="41"/>
  <c r="F1354" i="41"/>
  <c r="E1354" i="41"/>
  <c r="D1354" i="41"/>
  <c r="C1354" i="41"/>
  <c r="B1354" i="41"/>
  <c r="Q1353" i="41"/>
  <c r="P1353" i="41"/>
  <c r="O1353" i="41"/>
  <c r="M1353" i="41"/>
  <c r="K1353" i="41"/>
  <c r="I1353" i="41"/>
  <c r="H1353" i="41"/>
  <c r="F1353" i="41"/>
  <c r="E1353" i="41"/>
  <c r="D1353" i="41"/>
  <c r="C1353" i="41"/>
  <c r="B1353" i="41"/>
  <c r="Q1352" i="41"/>
  <c r="P1352" i="41"/>
  <c r="O1352" i="41"/>
  <c r="M1352" i="41"/>
  <c r="K1352" i="41"/>
  <c r="I1352" i="41"/>
  <c r="H1352" i="41"/>
  <c r="F1352" i="41"/>
  <c r="E1352" i="41"/>
  <c r="D1352" i="41"/>
  <c r="C1352" i="41"/>
  <c r="B1352" i="41"/>
  <c r="Q1351" i="41"/>
  <c r="P1351" i="41"/>
  <c r="O1351" i="41"/>
  <c r="M1351" i="41"/>
  <c r="K1351" i="41"/>
  <c r="I1351" i="41"/>
  <c r="H1351" i="41"/>
  <c r="F1351" i="41"/>
  <c r="E1351" i="41"/>
  <c r="D1351" i="41"/>
  <c r="C1351" i="41"/>
  <c r="B1351" i="41"/>
  <c r="Q1350" i="41"/>
  <c r="P1350" i="41"/>
  <c r="O1350" i="41"/>
  <c r="M1350" i="41"/>
  <c r="K1350" i="41"/>
  <c r="I1350" i="41"/>
  <c r="H1350" i="41"/>
  <c r="F1350" i="41"/>
  <c r="E1350" i="41"/>
  <c r="D1350" i="41"/>
  <c r="C1350" i="41"/>
  <c r="B1350" i="41"/>
  <c r="Q1349" i="41"/>
  <c r="P1349" i="41"/>
  <c r="O1349" i="41"/>
  <c r="M1349" i="41"/>
  <c r="K1349" i="41"/>
  <c r="I1349" i="41"/>
  <c r="H1349" i="41"/>
  <c r="F1349" i="41"/>
  <c r="E1349" i="41"/>
  <c r="D1349" i="41"/>
  <c r="C1349" i="41"/>
  <c r="B1349" i="41"/>
  <c r="Q1348" i="41"/>
  <c r="P1348" i="41"/>
  <c r="O1348" i="41"/>
  <c r="M1348" i="41"/>
  <c r="K1348" i="41"/>
  <c r="I1348" i="41"/>
  <c r="H1348" i="41"/>
  <c r="F1348" i="41"/>
  <c r="E1348" i="41"/>
  <c r="D1348" i="41"/>
  <c r="C1348" i="41"/>
  <c r="B1348" i="41"/>
  <c r="Q1347" i="41"/>
  <c r="P1347" i="41"/>
  <c r="O1347" i="41"/>
  <c r="M1347" i="41"/>
  <c r="K1347" i="41"/>
  <c r="I1347" i="41"/>
  <c r="H1347" i="41"/>
  <c r="F1347" i="41"/>
  <c r="E1347" i="41"/>
  <c r="D1347" i="41"/>
  <c r="C1347" i="41"/>
  <c r="B1347" i="41"/>
  <c r="Q1346" i="41"/>
  <c r="P1346" i="41"/>
  <c r="O1346" i="41"/>
  <c r="M1346" i="41"/>
  <c r="K1346" i="41"/>
  <c r="I1346" i="41"/>
  <c r="H1346" i="41"/>
  <c r="F1346" i="41"/>
  <c r="E1346" i="41"/>
  <c r="D1346" i="41"/>
  <c r="C1346" i="41"/>
  <c r="B1346" i="41"/>
  <c r="Q1345" i="41"/>
  <c r="P1345" i="41"/>
  <c r="O1345" i="41"/>
  <c r="M1345" i="41"/>
  <c r="K1345" i="41"/>
  <c r="I1345" i="41"/>
  <c r="H1345" i="41"/>
  <c r="F1345" i="41"/>
  <c r="E1345" i="41"/>
  <c r="D1345" i="41"/>
  <c r="C1345" i="41"/>
  <c r="B1345" i="41"/>
  <c r="Q1344" i="41"/>
  <c r="P1344" i="41"/>
  <c r="O1344" i="41"/>
  <c r="M1344" i="41"/>
  <c r="K1344" i="41"/>
  <c r="I1344" i="41"/>
  <c r="H1344" i="41"/>
  <c r="F1344" i="41"/>
  <c r="E1344" i="41"/>
  <c r="D1344" i="41"/>
  <c r="C1344" i="41"/>
  <c r="B1344" i="41"/>
  <c r="Q1343" i="41"/>
  <c r="P1343" i="41"/>
  <c r="O1343" i="41"/>
  <c r="M1343" i="41"/>
  <c r="K1343" i="41"/>
  <c r="I1343" i="41"/>
  <c r="H1343" i="41"/>
  <c r="F1343" i="41"/>
  <c r="E1343" i="41"/>
  <c r="D1343" i="41"/>
  <c r="C1343" i="41"/>
  <c r="B1343" i="41"/>
  <c r="Q1342" i="41"/>
  <c r="P1342" i="41"/>
  <c r="O1342" i="41"/>
  <c r="M1342" i="41"/>
  <c r="K1342" i="41"/>
  <c r="I1342" i="41"/>
  <c r="H1342" i="41"/>
  <c r="F1342" i="41"/>
  <c r="E1342" i="41"/>
  <c r="D1342" i="41"/>
  <c r="C1342" i="41"/>
  <c r="B1342" i="41"/>
  <c r="Q1341" i="41"/>
  <c r="P1341" i="41"/>
  <c r="O1341" i="41"/>
  <c r="M1341" i="41"/>
  <c r="K1341" i="41"/>
  <c r="I1341" i="41"/>
  <c r="H1341" i="41"/>
  <c r="F1341" i="41"/>
  <c r="E1341" i="41"/>
  <c r="D1341" i="41"/>
  <c r="C1341" i="41"/>
  <c r="B1341" i="41"/>
  <c r="Q1340" i="41"/>
  <c r="P1340" i="41"/>
  <c r="O1340" i="41"/>
  <c r="M1340" i="41"/>
  <c r="K1340" i="41"/>
  <c r="I1340" i="41"/>
  <c r="H1340" i="41"/>
  <c r="F1340" i="41"/>
  <c r="E1340" i="41"/>
  <c r="D1340" i="41"/>
  <c r="C1340" i="41"/>
  <c r="B1340" i="41"/>
  <c r="Q1339" i="41"/>
  <c r="P1339" i="41"/>
  <c r="O1339" i="41"/>
  <c r="M1339" i="41"/>
  <c r="K1339" i="41"/>
  <c r="I1339" i="41"/>
  <c r="H1339" i="41"/>
  <c r="F1339" i="41"/>
  <c r="E1339" i="41"/>
  <c r="D1339" i="41"/>
  <c r="C1339" i="41"/>
  <c r="B1339" i="41"/>
  <c r="Q1338" i="41"/>
  <c r="P1338" i="41"/>
  <c r="O1338" i="41"/>
  <c r="M1338" i="41"/>
  <c r="K1338" i="41"/>
  <c r="I1338" i="41"/>
  <c r="H1338" i="41"/>
  <c r="F1338" i="41"/>
  <c r="E1338" i="41"/>
  <c r="D1338" i="41"/>
  <c r="C1338" i="41"/>
  <c r="B1338" i="41"/>
  <c r="Q1337" i="41"/>
  <c r="P1337" i="41"/>
  <c r="O1337" i="41"/>
  <c r="M1337" i="41"/>
  <c r="K1337" i="41"/>
  <c r="I1337" i="41"/>
  <c r="H1337" i="41"/>
  <c r="F1337" i="41"/>
  <c r="E1337" i="41"/>
  <c r="D1337" i="41"/>
  <c r="C1337" i="41"/>
  <c r="B1337" i="41"/>
  <c r="Q1336" i="41"/>
  <c r="P1336" i="41"/>
  <c r="O1336" i="41"/>
  <c r="M1336" i="41"/>
  <c r="K1336" i="41"/>
  <c r="I1336" i="41"/>
  <c r="H1336" i="41"/>
  <c r="F1336" i="41"/>
  <c r="E1336" i="41"/>
  <c r="D1336" i="41"/>
  <c r="C1336" i="41"/>
  <c r="B1336" i="41"/>
  <c r="Q1335" i="41"/>
  <c r="P1335" i="41"/>
  <c r="O1335" i="41"/>
  <c r="M1335" i="41"/>
  <c r="K1335" i="41"/>
  <c r="I1335" i="41"/>
  <c r="H1335" i="41"/>
  <c r="F1335" i="41"/>
  <c r="E1335" i="41"/>
  <c r="D1335" i="41"/>
  <c r="C1335" i="41"/>
  <c r="B1335" i="41"/>
  <c r="Q1334" i="41"/>
  <c r="P1334" i="41"/>
  <c r="O1334" i="41"/>
  <c r="M1334" i="41"/>
  <c r="K1334" i="41"/>
  <c r="I1334" i="41"/>
  <c r="H1334" i="41"/>
  <c r="F1334" i="41"/>
  <c r="E1334" i="41"/>
  <c r="D1334" i="41"/>
  <c r="C1334" i="41"/>
  <c r="B1334" i="41"/>
  <c r="Q1333" i="41"/>
  <c r="P1333" i="41"/>
  <c r="O1333" i="41"/>
  <c r="M1333" i="41"/>
  <c r="K1333" i="41"/>
  <c r="I1333" i="41"/>
  <c r="H1333" i="41"/>
  <c r="F1333" i="41"/>
  <c r="E1333" i="41"/>
  <c r="D1333" i="41"/>
  <c r="C1333" i="41"/>
  <c r="B1333" i="41"/>
  <c r="Q1332" i="41"/>
  <c r="P1332" i="41"/>
  <c r="O1332" i="41"/>
  <c r="M1332" i="41"/>
  <c r="K1332" i="41"/>
  <c r="I1332" i="41"/>
  <c r="H1332" i="41"/>
  <c r="F1332" i="41"/>
  <c r="E1332" i="41"/>
  <c r="D1332" i="41"/>
  <c r="C1332" i="41"/>
  <c r="B1332" i="41"/>
  <c r="Q1331" i="41"/>
  <c r="P1331" i="41"/>
  <c r="O1331" i="41"/>
  <c r="M1331" i="41"/>
  <c r="K1331" i="41"/>
  <c r="I1331" i="41"/>
  <c r="H1331" i="41"/>
  <c r="F1331" i="41"/>
  <c r="E1331" i="41"/>
  <c r="D1331" i="41"/>
  <c r="C1331" i="41"/>
  <c r="B1331" i="41"/>
  <c r="Q1330" i="41"/>
  <c r="P1330" i="41"/>
  <c r="O1330" i="41"/>
  <c r="M1330" i="41"/>
  <c r="K1330" i="41"/>
  <c r="I1330" i="41"/>
  <c r="H1330" i="41"/>
  <c r="F1330" i="41"/>
  <c r="E1330" i="41"/>
  <c r="D1330" i="41"/>
  <c r="C1330" i="41"/>
  <c r="B1330" i="41"/>
  <c r="Q1329" i="41"/>
  <c r="P1329" i="41"/>
  <c r="O1329" i="41"/>
  <c r="M1329" i="41"/>
  <c r="K1329" i="41"/>
  <c r="I1329" i="41"/>
  <c r="H1329" i="41"/>
  <c r="F1329" i="41"/>
  <c r="E1329" i="41"/>
  <c r="D1329" i="41"/>
  <c r="C1329" i="41"/>
  <c r="B1329" i="41"/>
  <c r="Q1328" i="41"/>
  <c r="P1328" i="41"/>
  <c r="O1328" i="41"/>
  <c r="M1328" i="41"/>
  <c r="K1328" i="41"/>
  <c r="I1328" i="41"/>
  <c r="H1328" i="41"/>
  <c r="F1328" i="41"/>
  <c r="E1328" i="41"/>
  <c r="D1328" i="41"/>
  <c r="C1328" i="41"/>
  <c r="B1328" i="41"/>
  <c r="Q1327" i="41"/>
  <c r="P1327" i="41"/>
  <c r="O1327" i="41"/>
  <c r="M1327" i="41"/>
  <c r="K1327" i="41"/>
  <c r="I1327" i="41"/>
  <c r="H1327" i="41"/>
  <c r="F1327" i="41"/>
  <c r="E1327" i="41"/>
  <c r="D1327" i="41"/>
  <c r="C1327" i="41"/>
  <c r="B1327" i="41"/>
  <c r="Q1326" i="41"/>
  <c r="P1326" i="41"/>
  <c r="O1326" i="41"/>
  <c r="M1326" i="41"/>
  <c r="K1326" i="41"/>
  <c r="I1326" i="41"/>
  <c r="H1326" i="41"/>
  <c r="F1326" i="41"/>
  <c r="E1326" i="41"/>
  <c r="D1326" i="41"/>
  <c r="C1326" i="41"/>
  <c r="B1326" i="41"/>
  <c r="Q1325" i="41"/>
  <c r="P1325" i="41"/>
  <c r="O1325" i="41"/>
  <c r="M1325" i="41"/>
  <c r="K1325" i="41"/>
  <c r="I1325" i="41"/>
  <c r="H1325" i="41"/>
  <c r="F1325" i="41"/>
  <c r="E1325" i="41"/>
  <c r="D1325" i="41"/>
  <c r="C1325" i="41"/>
  <c r="B1325" i="41"/>
  <c r="Q1324" i="41"/>
  <c r="P1324" i="41"/>
  <c r="O1324" i="41"/>
  <c r="M1324" i="41"/>
  <c r="K1324" i="41"/>
  <c r="I1324" i="41"/>
  <c r="H1324" i="41"/>
  <c r="F1324" i="41"/>
  <c r="E1324" i="41"/>
  <c r="D1324" i="41"/>
  <c r="C1324" i="41"/>
  <c r="B1324" i="41"/>
  <c r="Q1323" i="41"/>
  <c r="P1323" i="41"/>
  <c r="O1323" i="41"/>
  <c r="M1323" i="41"/>
  <c r="K1323" i="41"/>
  <c r="I1323" i="41"/>
  <c r="H1323" i="41"/>
  <c r="F1323" i="41"/>
  <c r="E1323" i="41"/>
  <c r="D1323" i="41"/>
  <c r="C1323" i="41"/>
  <c r="B1323" i="41"/>
  <c r="Q1322" i="41"/>
  <c r="P1322" i="41"/>
  <c r="O1322" i="41"/>
  <c r="M1322" i="41"/>
  <c r="K1322" i="41"/>
  <c r="I1322" i="41"/>
  <c r="H1322" i="41"/>
  <c r="F1322" i="41"/>
  <c r="E1322" i="41"/>
  <c r="D1322" i="41"/>
  <c r="C1322" i="41"/>
  <c r="B1322" i="41"/>
  <c r="Q1321" i="41"/>
  <c r="P1321" i="41"/>
  <c r="O1321" i="41"/>
  <c r="M1321" i="41"/>
  <c r="K1321" i="41"/>
  <c r="I1321" i="41"/>
  <c r="H1321" i="41"/>
  <c r="F1321" i="41"/>
  <c r="E1321" i="41"/>
  <c r="D1321" i="41"/>
  <c r="C1321" i="41"/>
  <c r="B1321" i="41"/>
  <c r="Q1320" i="41"/>
  <c r="P1320" i="41"/>
  <c r="O1320" i="41"/>
  <c r="M1320" i="41"/>
  <c r="K1320" i="41"/>
  <c r="I1320" i="41"/>
  <c r="H1320" i="41"/>
  <c r="F1320" i="41"/>
  <c r="E1320" i="41"/>
  <c r="D1320" i="41"/>
  <c r="C1320" i="41"/>
  <c r="B1320" i="41"/>
  <c r="Q1319" i="41"/>
  <c r="P1319" i="41"/>
  <c r="O1319" i="41"/>
  <c r="M1319" i="41"/>
  <c r="K1319" i="41"/>
  <c r="I1319" i="41"/>
  <c r="H1319" i="41"/>
  <c r="F1319" i="41"/>
  <c r="E1319" i="41"/>
  <c r="D1319" i="41"/>
  <c r="C1319" i="41"/>
  <c r="B1319" i="41"/>
  <c r="Q1318" i="41"/>
  <c r="P1318" i="41"/>
  <c r="O1318" i="41"/>
  <c r="M1318" i="41"/>
  <c r="K1318" i="41"/>
  <c r="I1318" i="41"/>
  <c r="H1318" i="41"/>
  <c r="F1318" i="41"/>
  <c r="E1318" i="41"/>
  <c r="D1318" i="41"/>
  <c r="C1318" i="41"/>
  <c r="B1318" i="41"/>
  <c r="Q1317" i="41"/>
  <c r="P1317" i="41"/>
  <c r="O1317" i="41"/>
  <c r="M1317" i="41"/>
  <c r="K1317" i="41"/>
  <c r="I1317" i="41"/>
  <c r="H1317" i="41"/>
  <c r="F1317" i="41"/>
  <c r="E1317" i="41"/>
  <c r="D1317" i="41"/>
  <c r="C1317" i="41"/>
  <c r="B1317" i="41"/>
  <c r="Q1316" i="41"/>
  <c r="P1316" i="41"/>
  <c r="O1316" i="41"/>
  <c r="M1316" i="41"/>
  <c r="K1316" i="41"/>
  <c r="I1316" i="41"/>
  <c r="H1316" i="41"/>
  <c r="F1316" i="41"/>
  <c r="E1316" i="41"/>
  <c r="D1316" i="41"/>
  <c r="C1316" i="41"/>
  <c r="B1316" i="41"/>
  <c r="Q1315" i="41"/>
  <c r="P1315" i="41"/>
  <c r="O1315" i="41"/>
  <c r="M1315" i="41"/>
  <c r="K1315" i="41"/>
  <c r="I1315" i="41"/>
  <c r="H1315" i="41"/>
  <c r="F1315" i="41"/>
  <c r="E1315" i="41"/>
  <c r="D1315" i="41"/>
  <c r="C1315" i="41"/>
  <c r="B1315" i="41"/>
  <c r="Q1314" i="41"/>
  <c r="P1314" i="41"/>
  <c r="O1314" i="41"/>
  <c r="M1314" i="41"/>
  <c r="K1314" i="41"/>
  <c r="I1314" i="41"/>
  <c r="H1314" i="41"/>
  <c r="F1314" i="41"/>
  <c r="E1314" i="41"/>
  <c r="D1314" i="41"/>
  <c r="C1314" i="41"/>
  <c r="B1314" i="41"/>
  <c r="Q1313" i="41"/>
  <c r="P1313" i="41"/>
  <c r="O1313" i="41"/>
  <c r="M1313" i="41"/>
  <c r="K1313" i="41"/>
  <c r="I1313" i="41"/>
  <c r="H1313" i="41"/>
  <c r="F1313" i="41"/>
  <c r="E1313" i="41"/>
  <c r="D1313" i="41"/>
  <c r="C1313" i="41"/>
  <c r="B1313" i="41"/>
  <c r="Q1312" i="41"/>
  <c r="P1312" i="41"/>
  <c r="O1312" i="41"/>
  <c r="M1312" i="41"/>
  <c r="K1312" i="41"/>
  <c r="I1312" i="41"/>
  <c r="H1312" i="41"/>
  <c r="F1312" i="41"/>
  <c r="E1312" i="41"/>
  <c r="D1312" i="41"/>
  <c r="C1312" i="41"/>
  <c r="B1312" i="41"/>
  <c r="Q1311" i="41"/>
  <c r="P1311" i="41"/>
  <c r="O1311" i="41"/>
  <c r="M1311" i="41"/>
  <c r="K1311" i="41"/>
  <c r="I1311" i="41"/>
  <c r="H1311" i="41"/>
  <c r="F1311" i="41"/>
  <c r="E1311" i="41"/>
  <c r="D1311" i="41"/>
  <c r="C1311" i="41"/>
  <c r="B1311" i="41"/>
  <c r="Q1310" i="41"/>
  <c r="P1310" i="41"/>
  <c r="O1310" i="41"/>
  <c r="M1310" i="41"/>
  <c r="K1310" i="41"/>
  <c r="I1310" i="41"/>
  <c r="H1310" i="41"/>
  <c r="F1310" i="41"/>
  <c r="E1310" i="41"/>
  <c r="D1310" i="41"/>
  <c r="C1310" i="41"/>
  <c r="B1310" i="41"/>
  <c r="Q1309" i="41"/>
  <c r="P1309" i="41"/>
  <c r="O1309" i="41"/>
  <c r="M1309" i="41"/>
  <c r="K1309" i="41"/>
  <c r="I1309" i="41"/>
  <c r="H1309" i="41"/>
  <c r="F1309" i="41"/>
  <c r="E1309" i="41"/>
  <c r="D1309" i="41"/>
  <c r="C1309" i="41"/>
  <c r="B1309" i="41"/>
  <c r="Q1308" i="41"/>
  <c r="P1308" i="41"/>
  <c r="O1308" i="41"/>
  <c r="M1308" i="41"/>
  <c r="K1308" i="41"/>
  <c r="I1308" i="41"/>
  <c r="H1308" i="41"/>
  <c r="F1308" i="41"/>
  <c r="E1308" i="41"/>
  <c r="D1308" i="41"/>
  <c r="C1308" i="41"/>
  <c r="B1308" i="41"/>
  <c r="Q1307" i="41"/>
  <c r="P1307" i="41"/>
  <c r="O1307" i="41"/>
  <c r="M1307" i="41"/>
  <c r="K1307" i="41"/>
  <c r="I1307" i="41"/>
  <c r="H1307" i="41"/>
  <c r="F1307" i="41"/>
  <c r="E1307" i="41"/>
  <c r="D1307" i="41"/>
  <c r="C1307" i="41"/>
  <c r="B1307" i="41"/>
  <c r="Q1306" i="41"/>
  <c r="P1306" i="41"/>
  <c r="O1306" i="41"/>
  <c r="M1306" i="41"/>
  <c r="K1306" i="41"/>
  <c r="I1306" i="41"/>
  <c r="H1306" i="41"/>
  <c r="F1306" i="41"/>
  <c r="E1306" i="41"/>
  <c r="D1306" i="41"/>
  <c r="C1306" i="41"/>
  <c r="B1306" i="41"/>
  <c r="Q1305" i="41"/>
  <c r="P1305" i="41"/>
  <c r="O1305" i="41"/>
  <c r="M1305" i="41"/>
  <c r="K1305" i="41"/>
  <c r="I1305" i="41"/>
  <c r="H1305" i="41"/>
  <c r="F1305" i="41"/>
  <c r="E1305" i="41"/>
  <c r="D1305" i="41"/>
  <c r="C1305" i="41"/>
  <c r="B1305" i="41"/>
  <c r="Q1304" i="41"/>
  <c r="P1304" i="41"/>
  <c r="O1304" i="41"/>
  <c r="M1304" i="41"/>
  <c r="K1304" i="41"/>
  <c r="I1304" i="41"/>
  <c r="H1304" i="41"/>
  <c r="F1304" i="41"/>
  <c r="E1304" i="41"/>
  <c r="D1304" i="41"/>
  <c r="C1304" i="41"/>
  <c r="B1304" i="41"/>
  <c r="Q1303" i="41"/>
  <c r="P1303" i="41"/>
  <c r="O1303" i="41"/>
  <c r="M1303" i="41"/>
  <c r="K1303" i="41"/>
  <c r="I1303" i="41"/>
  <c r="H1303" i="41"/>
  <c r="F1303" i="41"/>
  <c r="E1303" i="41"/>
  <c r="D1303" i="41"/>
  <c r="C1303" i="41"/>
  <c r="B1303" i="41"/>
  <c r="Q1302" i="41"/>
  <c r="P1302" i="41"/>
  <c r="O1302" i="41"/>
  <c r="M1302" i="41"/>
  <c r="K1302" i="41"/>
  <c r="I1302" i="41"/>
  <c r="H1302" i="41"/>
  <c r="F1302" i="41"/>
  <c r="E1302" i="41"/>
  <c r="D1302" i="41"/>
  <c r="C1302" i="41"/>
  <c r="B1302" i="41"/>
  <c r="Q1301" i="41"/>
  <c r="P1301" i="41"/>
  <c r="O1301" i="41"/>
  <c r="M1301" i="41"/>
  <c r="K1301" i="41"/>
  <c r="I1301" i="41"/>
  <c r="H1301" i="41"/>
  <c r="F1301" i="41"/>
  <c r="E1301" i="41"/>
  <c r="D1301" i="41"/>
  <c r="C1301" i="41"/>
  <c r="B1301" i="41"/>
  <c r="Q1300" i="41"/>
  <c r="P1300" i="41"/>
  <c r="O1300" i="41"/>
  <c r="M1300" i="41"/>
  <c r="K1300" i="41"/>
  <c r="I1300" i="41"/>
  <c r="H1300" i="41"/>
  <c r="F1300" i="41"/>
  <c r="E1300" i="41"/>
  <c r="D1300" i="41"/>
  <c r="C1300" i="41"/>
  <c r="B1300" i="41"/>
  <c r="Q1299" i="41"/>
  <c r="P1299" i="41"/>
  <c r="O1299" i="41"/>
  <c r="M1299" i="41"/>
  <c r="K1299" i="41"/>
  <c r="I1299" i="41"/>
  <c r="H1299" i="41"/>
  <c r="F1299" i="41"/>
  <c r="E1299" i="41"/>
  <c r="D1299" i="41"/>
  <c r="C1299" i="41"/>
  <c r="B1299" i="41"/>
  <c r="Q1298" i="41"/>
  <c r="P1298" i="41"/>
  <c r="O1298" i="41"/>
  <c r="M1298" i="41"/>
  <c r="K1298" i="41"/>
  <c r="I1298" i="41"/>
  <c r="H1298" i="41"/>
  <c r="F1298" i="41"/>
  <c r="E1298" i="41"/>
  <c r="D1298" i="41"/>
  <c r="C1298" i="41"/>
  <c r="B1298" i="41"/>
  <c r="Q1297" i="41"/>
  <c r="P1297" i="41"/>
  <c r="O1297" i="41"/>
  <c r="M1297" i="41"/>
  <c r="K1297" i="41"/>
  <c r="I1297" i="41"/>
  <c r="H1297" i="41"/>
  <c r="F1297" i="41"/>
  <c r="E1297" i="41"/>
  <c r="D1297" i="41"/>
  <c r="C1297" i="41"/>
  <c r="B1297" i="41"/>
  <c r="Q1296" i="41"/>
  <c r="P1296" i="41"/>
  <c r="O1296" i="41"/>
  <c r="M1296" i="41"/>
  <c r="K1296" i="41"/>
  <c r="I1296" i="41"/>
  <c r="H1296" i="41"/>
  <c r="F1296" i="41"/>
  <c r="E1296" i="41"/>
  <c r="D1296" i="41"/>
  <c r="C1296" i="41"/>
  <c r="B1296" i="41"/>
  <c r="Q1295" i="41"/>
  <c r="P1295" i="41"/>
  <c r="O1295" i="41"/>
  <c r="M1295" i="41"/>
  <c r="K1295" i="41"/>
  <c r="I1295" i="41"/>
  <c r="H1295" i="41"/>
  <c r="F1295" i="41"/>
  <c r="E1295" i="41"/>
  <c r="D1295" i="41"/>
  <c r="C1295" i="41"/>
  <c r="B1295" i="41"/>
  <c r="Q1294" i="41"/>
  <c r="P1294" i="41"/>
  <c r="O1294" i="41"/>
  <c r="M1294" i="41"/>
  <c r="K1294" i="41"/>
  <c r="I1294" i="41"/>
  <c r="H1294" i="41"/>
  <c r="F1294" i="41"/>
  <c r="E1294" i="41"/>
  <c r="D1294" i="41"/>
  <c r="C1294" i="41"/>
  <c r="B1294" i="41"/>
  <c r="Q1293" i="41"/>
  <c r="P1293" i="41"/>
  <c r="O1293" i="41"/>
  <c r="M1293" i="41"/>
  <c r="K1293" i="41"/>
  <c r="I1293" i="41"/>
  <c r="H1293" i="41"/>
  <c r="F1293" i="41"/>
  <c r="E1293" i="41"/>
  <c r="D1293" i="41"/>
  <c r="C1293" i="41"/>
  <c r="B1293" i="41"/>
  <c r="Q1292" i="41"/>
  <c r="P1292" i="41"/>
  <c r="O1292" i="41"/>
  <c r="M1292" i="41"/>
  <c r="K1292" i="41"/>
  <c r="I1292" i="41"/>
  <c r="H1292" i="41"/>
  <c r="F1292" i="41"/>
  <c r="E1292" i="41"/>
  <c r="D1292" i="41"/>
  <c r="C1292" i="41"/>
  <c r="B1292" i="41"/>
  <c r="Q1291" i="41"/>
  <c r="P1291" i="41"/>
  <c r="O1291" i="41"/>
  <c r="M1291" i="41"/>
  <c r="K1291" i="41"/>
  <c r="I1291" i="41"/>
  <c r="H1291" i="41"/>
  <c r="F1291" i="41"/>
  <c r="E1291" i="41"/>
  <c r="D1291" i="41"/>
  <c r="C1291" i="41"/>
  <c r="B1291" i="41"/>
  <c r="Q1290" i="41"/>
  <c r="P1290" i="41"/>
  <c r="O1290" i="41"/>
  <c r="M1290" i="41"/>
  <c r="K1290" i="41"/>
  <c r="I1290" i="41"/>
  <c r="H1290" i="41"/>
  <c r="F1290" i="41"/>
  <c r="E1290" i="41"/>
  <c r="D1290" i="41"/>
  <c r="C1290" i="41"/>
  <c r="B1290" i="41"/>
  <c r="Q1289" i="41"/>
  <c r="P1289" i="41"/>
  <c r="O1289" i="41"/>
  <c r="M1289" i="41"/>
  <c r="K1289" i="41"/>
  <c r="I1289" i="41"/>
  <c r="H1289" i="41"/>
  <c r="F1289" i="41"/>
  <c r="E1289" i="41"/>
  <c r="D1289" i="41"/>
  <c r="C1289" i="41"/>
  <c r="B1289" i="41"/>
  <c r="Q1288" i="41"/>
  <c r="P1288" i="41"/>
  <c r="O1288" i="41"/>
  <c r="M1288" i="41"/>
  <c r="K1288" i="41"/>
  <c r="I1288" i="41"/>
  <c r="H1288" i="41"/>
  <c r="F1288" i="41"/>
  <c r="E1288" i="41"/>
  <c r="D1288" i="41"/>
  <c r="C1288" i="41"/>
  <c r="B1288" i="41"/>
  <c r="Q1287" i="41"/>
  <c r="P1287" i="41"/>
  <c r="O1287" i="41"/>
  <c r="M1287" i="41"/>
  <c r="K1287" i="41"/>
  <c r="I1287" i="41"/>
  <c r="H1287" i="41"/>
  <c r="F1287" i="41"/>
  <c r="E1287" i="41"/>
  <c r="D1287" i="41"/>
  <c r="C1287" i="41"/>
  <c r="B1287" i="41"/>
  <c r="Q1286" i="41"/>
  <c r="P1286" i="41"/>
  <c r="O1286" i="41"/>
  <c r="M1286" i="41"/>
  <c r="K1286" i="41"/>
  <c r="I1286" i="41"/>
  <c r="H1286" i="41"/>
  <c r="F1286" i="41"/>
  <c r="E1286" i="41"/>
  <c r="D1286" i="41"/>
  <c r="C1286" i="41"/>
  <c r="B1286" i="41"/>
  <c r="Q1285" i="41"/>
  <c r="P1285" i="41"/>
  <c r="O1285" i="41"/>
  <c r="M1285" i="41"/>
  <c r="K1285" i="41"/>
  <c r="I1285" i="41"/>
  <c r="H1285" i="41"/>
  <c r="F1285" i="41"/>
  <c r="E1285" i="41"/>
  <c r="D1285" i="41"/>
  <c r="C1285" i="41"/>
  <c r="B1285" i="41"/>
  <c r="Q1284" i="41"/>
  <c r="P1284" i="41"/>
  <c r="O1284" i="41"/>
  <c r="M1284" i="41"/>
  <c r="K1284" i="41"/>
  <c r="I1284" i="41"/>
  <c r="H1284" i="41"/>
  <c r="F1284" i="41"/>
  <c r="E1284" i="41"/>
  <c r="D1284" i="41"/>
  <c r="C1284" i="41"/>
  <c r="B1284" i="41"/>
  <c r="Q1283" i="41"/>
  <c r="P1283" i="41"/>
  <c r="O1283" i="41"/>
  <c r="M1283" i="41"/>
  <c r="K1283" i="41"/>
  <c r="I1283" i="41"/>
  <c r="H1283" i="41"/>
  <c r="F1283" i="41"/>
  <c r="E1283" i="41"/>
  <c r="D1283" i="41"/>
  <c r="C1283" i="41"/>
  <c r="B1283" i="41"/>
  <c r="Q1282" i="41"/>
  <c r="P1282" i="41"/>
  <c r="O1282" i="41"/>
  <c r="M1282" i="41"/>
  <c r="K1282" i="41"/>
  <c r="I1282" i="41"/>
  <c r="H1282" i="41"/>
  <c r="F1282" i="41"/>
  <c r="E1282" i="41"/>
  <c r="D1282" i="41"/>
  <c r="C1282" i="41"/>
  <c r="B1282" i="41"/>
  <c r="Q1281" i="41"/>
  <c r="P1281" i="41"/>
  <c r="O1281" i="41"/>
  <c r="M1281" i="41"/>
  <c r="K1281" i="41"/>
  <c r="I1281" i="41"/>
  <c r="H1281" i="41"/>
  <c r="F1281" i="41"/>
  <c r="E1281" i="41"/>
  <c r="D1281" i="41"/>
  <c r="C1281" i="41"/>
  <c r="B1281" i="41"/>
  <c r="Q1280" i="41"/>
  <c r="P1280" i="41"/>
  <c r="O1280" i="41"/>
  <c r="M1280" i="41"/>
  <c r="K1280" i="41"/>
  <c r="I1280" i="41"/>
  <c r="H1280" i="41"/>
  <c r="F1280" i="41"/>
  <c r="E1280" i="41"/>
  <c r="D1280" i="41"/>
  <c r="C1280" i="41"/>
  <c r="B1280" i="41"/>
  <c r="Q1279" i="41"/>
  <c r="P1279" i="41"/>
  <c r="O1279" i="41"/>
  <c r="M1279" i="41"/>
  <c r="K1279" i="41"/>
  <c r="I1279" i="41"/>
  <c r="H1279" i="41"/>
  <c r="F1279" i="41"/>
  <c r="E1279" i="41"/>
  <c r="D1279" i="41"/>
  <c r="C1279" i="41"/>
  <c r="B1279" i="41"/>
  <c r="Q1278" i="41"/>
  <c r="P1278" i="41"/>
  <c r="O1278" i="41"/>
  <c r="M1278" i="41"/>
  <c r="K1278" i="41"/>
  <c r="I1278" i="41"/>
  <c r="H1278" i="41"/>
  <c r="F1278" i="41"/>
  <c r="E1278" i="41"/>
  <c r="D1278" i="41"/>
  <c r="C1278" i="41"/>
  <c r="B1278" i="41"/>
  <c r="Q1277" i="41"/>
  <c r="P1277" i="41"/>
  <c r="O1277" i="41"/>
  <c r="M1277" i="41"/>
  <c r="K1277" i="41"/>
  <c r="I1277" i="41"/>
  <c r="H1277" i="41"/>
  <c r="F1277" i="41"/>
  <c r="E1277" i="41"/>
  <c r="D1277" i="41"/>
  <c r="C1277" i="41"/>
  <c r="B1277" i="41"/>
  <c r="Q1276" i="41"/>
  <c r="P1276" i="41"/>
  <c r="O1276" i="41"/>
  <c r="M1276" i="41"/>
  <c r="K1276" i="41"/>
  <c r="I1276" i="41"/>
  <c r="H1276" i="41"/>
  <c r="F1276" i="41"/>
  <c r="E1276" i="41"/>
  <c r="D1276" i="41"/>
  <c r="C1276" i="41"/>
  <c r="B1276" i="41"/>
  <c r="Q1275" i="41"/>
  <c r="P1275" i="41"/>
  <c r="O1275" i="41"/>
  <c r="M1275" i="41"/>
  <c r="K1275" i="41"/>
  <c r="I1275" i="41"/>
  <c r="H1275" i="41"/>
  <c r="F1275" i="41"/>
  <c r="E1275" i="41"/>
  <c r="D1275" i="41"/>
  <c r="C1275" i="41"/>
  <c r="B1275" i="41"/>
  <c r="Q1274" i="41"/>
  <c r="P1274" i="41"/>
  <c r="O1274" i="41"/>
  <c r="M1274" i="41"/>
  <c r="K1274" i="41"/>
  <c r="I1274" i="41"/>
  <c r="H1274" i="41"/>
  <c r="F1274" i="41"/>
  <c r="E1274" i="41"/>
  <c r="D1274" i="41"/>
  <c r="C1274" i="41"/>
  <c r="B1274" i="41"/>
  <c r="Q1273" i="41"/>
  <c r="P1273" i="41"/>
  <c r="O1273" i="41"/>
  <c r="M1273" i="41"/>
  <c r="K1273" i="41"/>
  <c r="I1273" i="41"/>
  <c r="H1273" i="41"/>
  <c r="F1273" i="41"/>
  <c r="E1273" i="41"/>
  <c r="D1273" i="41"/>
  <c r="C1273" i="41"/>
  <c r="B1273" i="41"/>
  <c r="Q1272" i="41"/>
  <c r="P1272" i="41"/>
  <c r="O1272" i="41"/>
  <c r="M1272" i="41"/>
  <c r="K1272" i="41"/>
  <c r="I1272" i="41"/>
  <c r="H1272" i="41"/>
  <c r="F1272" i="41"/>
  <c r="E1272" i="41"/>
  <c r="D1272" i="41"/>
  <c r="C1272" i="41"/>
  <c r="B1272" i="41"/>
  <c r="Q1271" i="41"/>
  <c r="P1271" i="41"/>
  <c r="O1271" i="41"/>
  <c r="M1271" i="41"/>
  <c r="K1271" i="41"/>
  <c r="I1271" i="41"/>
  <c r="H1271" i="41"/>
  <c r="F1271" i="41"/>
  <c r="E1271" i="41"/>
  <c r="D1271" i="41"/>
  <c r="C1271" i="41"/>
  <c r="B1271" i="41"/>
  <c r="Q1270" i="41"/>
  <c r="P1270" i="41"/>
  <c r="O1270" i="41"/>
  <c r="M1270" i="41"/>
  <c r="K1270" i="41"/>
  <c r="I1270" i="41"/>
  <c r="H1270" i="41"/>
  <c r="F1270" i="41"/>
  <c r="E1270" i="41"/>
  <c r="D1270" i="41"/>
  <c r="C1270" i="41"/>
  <c r="B1270" i="41"/>
  <c r="Q1269" i="41"/>
  <c r="P1269" i="41"/>
  <c r="O1269" i="41"/>
  <c r="M1269" i="41"/>
  <c r="K1269" i="41"/>
  <c r="I1269" i="41"/>
  <c r="H1269" i="41"/>
  <c r="F1269" i="41"/>
  <c r="E1269" i="41"/>
  <c r="D1269" i="41"/>
  <c r="C1269" i="41"/>
  <c r="B1269" i="41"/>
  <c r="Q1268" i="41"/>
  <c r="P1268" i="41"/>
  <c r="O1268" i="41"/>
  <c r="M1268" i="41"/>
  <c r="K1268" i="41"/>
  <c r="I1268" i="41"/>
  <c r="H1268" i="41"/>
  <c r="F1268" i="41"/>
  <c r="E1268" i="41"/>
  <c r="D1268" i="41"/>
  <c r="C1268" i="41"/>
  <c r="B1268" i="41"/>
  <c r="Q1267" i="41"/>
  <c r="P1267" i="41"/>
  <c r="O1267" i="41"/>
  <c r="M1267" i="41"/>
  <c r="K1267" i="41"/>
  <c r="I1267" i="41"/>
  <c r="H1267" i="41"/>
  <c r="F1267" i="41"/>
  <c r="E1267" i="41"/>
  <c r="D1267" i="41"/>
  <c r="C1267" i="41"/>
  <c r="B1267" i="41"/>
  <c r="Q1266" i="41"/>
  <c r="P1266" i="41"/>
  <c r="O1266" i="41"/>
  <c r="M1266" i="41"/>
  <c r="K1266" i="41"/>
  <c r="I1266" i="41"/>
  <c r="H1266" i="41"/>
  <c r="F1266" i="41"/>
  <c r="E1266" i="41"/>
  <c r="D1266" i="41"/>
  <c r="C1266" i="41"/>
  <c r="B1266" i="41"/>
  <c r="Q1265" i="41"/>
  <c r="P1265" i="41"/>
  <c r="O1265" i="41"/>
  <c r="M1265" i="41"/>
  <c r="K1265" i="41"/>
  <c r="I1265" i="41"/>
  <c r="H1265" i="41"/>
  <c r="F1265" i="41"/>
  <c r="E1265" i="41"/>
  <c r="D1265" i="41"/>
  <c r="C1265" i="41"/>
  <c r="B1265" i="41"/>
  <c r="Q1264" i="41"/>
  <c r="P1264" i="41"/>
  <c r="O1264" i="41"/>
  <c r="M1264" i="41"/>
  <c r="K1264" i="41"/>
  <c r="I1264" i="41"/>
  <c r="H1264" i="41"/>
  <c r="F1264" i="41"/>
  <c r="E1264" i="41"/>
  <c r="D1264" i="41"/>
  <c r="C1264" i="41"/>
  <c r="B1264" i="41"/>
  <c r="Q1263" i="41"/>
  <c r="P1263" i="41"/>
  <c r="O1263" i="41"/>
  <c r="M1263" i="41"/>
  <c r="K1263" i="41"/>
  <c r="I1263" i="41"/>
  <c r="H1263" i="41"/>
  <c r="F1263" i="41"/>
  <c r="E1263" i="41"/>
  <c r="D1263" i="41"/>
  <c r="C1263" i="41"/>
  <c r="B1263" i="41"/>
  <c r="Q1262" i="41"/>
  <c r="P1262" i="41"/>
  <c r="O1262" i="41"/>
  <c r="M1262" i="41"/>
  <c r="K1262" i="41"/>
  <c r="I1262" i="41"/>
  <c r="H1262" i="41"/>
  <c r="F1262" i="41"/>
  <c r="E1262" i="41"/>
  <c r="D1262" i="41"/>
  <c r="C1262" i="41"/>
  <c r="B1262" i="41"/>
  <c r="Q1261" i="41"/>
  <c r="P1261" i="41"/>
  <c r="O1261" i="41"/>
  <c r="M1261" i="41"/>
  <c r="K1261" i="41"/>
  <c r="I1261" i="41"/>
  <c r="H1261" i="41"/>
  <c r="F1261" i="41"/>
  <c r="E1261" i="41"/>
  <c r="D1261" i="41"/>
  <c r="C1261" i="41"/>
  <c r="B1261" i="41"/>
  <c r="Q1260" i="41"/>
  <c r="P1260" i="41"/>
  <c r="O1260" i="41"/>
  <c r="M1260" i="41"/>
  <c r="K1260" i="41"/>
  <c r="I1260" i="41"/>
  <c r="H1260" i="41"/>
  <c r="F1260" i="41"/>
  <c r="E1260" i="41"/>
  <c r="D1260" i="41"/>
  <c r="C1260" i="41"/>
  <c r="B1260" i="41"/>
  <c r="Q1259" i="41"/>
  <c r="P1259" i="41"/>
  <c r="O1259" i="41"/>
  <c r="M1259" i="41"/>
  <c r="K1259" i="41"/>
  <c r="I1259" i="41"/>
  <c r="H1259" i="41"/>
  <c r="F1259" i="41"/>
  <c r="E1259" i="41"/>
  <c r="D1259" i="41"/>
  <c r="C1259" i="41"/>
  <c r="B1259" i="41"/>
  <c r="Q1258" i="41"/>
  <c r="P1258" i="41"/>
  <c r="O1258" i="41"/>
  <c r="M1258" i="41"/>
  <c r="K1258" i="41"/>
  <c r="I1258" i="41"/>
  <c r="H1258" i="41"/>
  <c r="F1258" i="41"/>
  <c r="E1258" i="41"/>
  <c r="D1258" i="41"/>
  <c r="C1258" i="41"/>
  <c r="B1258" i="41"/>
  <c r="Q1257" i="41"/>
  <c r="P1257" i="41"/>
  <c r="O1257" i="41"/>
  <c r="M1257" i="41"/>
  <c r="K1257" i="41"/>
  <c r="I1257" i="41"/>
  <c r="H1257" i="41"/>
  <c r="F1257" i="41"/>
  <c r="E1257" i="41"/>
  <c r="D1257" i="41"/>
  <c r="C1257" i="41"/>
  <c r="B1257" i="41"/>
  <c r="Q1256" i="41"/>
  <c r="P1256" i="41"/>
  <c r="O1256" i="41"/>
  <c r="M1256" i="41"/>
  <c r="K1256" i="41"/>
  <c r="I1256" i="41"/>
  <c r="H1256" i="41"/>
  <c r="F1256" i="41"/>
  <c r="E1256" i="41"/>
  <c r="D1256" i="41"/>
  <c r="C1256" i="41"/>
  <c r="B1256" i="41"/>
  <c r="Q1255" i="41"/>
  <c r="P1255" i="41"/>
  <c r="O1255" i="41"/>
  <c r="M1255" i="41"/>
  <c r="K1255" i="41"/>
  <c r="I1255" i="41"/>
  <c r="H1255" i="41"/>
  <c r="F1255" i="41"/>
  <c r="E1255" i="41"/>
  <c r="D1255" i="41"/>
  <c r="C1255" i="41"/>
  <c r="B1255" i="41"/>
  <c r="Q1254" i="41"/>
  <c r="P1254" i="41"/>
  <c r="O1254" i="41"/>
  <c r="M1254" i="41"/>
  <c r="K1254" i="41"/>
  <c r="I1254" i="41"/>
  <c r="H1254" i="41"/>
  <c r="F1254" i="41"/>
  <c r="E1254" i="41"/>
  <c r="D1254" i="41"/>
  <c r="C1254" i="41"/>
  <c r="B1254" i="41"/>
  <c r="Q1253" i="41"/>
  <c r="P1253" i="41"/>
  <c r="O1253" i="41"/>
  <c r="M1253" i="41"/>
  <c r="K1253" i="41"/>
  <c r="I1253" i="41"/>
  <c r="H1253" i="41"/>
  <c r="F1253" i="41"/>
  <c r="E1253" i="41"/>
  <c r="D1253" i="41"/>
  <c r="C1253" i="41"/>
  <c r="B1253" i="41"/>
  <c r="Q1252" i="41"/>
  <c r="P1252" i="41"/>
  <c r="O1252" i="41"/>
  <c r="M1252" i="41"/>
  <c r="K1252" i="41"/>
  <c r="I1252" i="41"/>
  <c r="H1252" i="41"/>
  <c r="F1252" i="41"/>
  <c r="E1252" i="41"/>
  <c r="D1252" i="41"/>
  <c r="C1252" i="41"/>
  <c r="B1252" i="41"/>
  <c r="Q1251" i="41"/>
  <c r="P1251" i="41"/>
  <c r="O1251" i="41"/>
  <c r="M1251" i="41"/>
  <c r="K1251" i="41"/>
  <c r="I1251" i="41"/>
  <c r="H1251" i="41"/>
  <c r="F1251" i="41"/>
  <c r="E1251" i="41"/>
  <c r="D1251" i="41"/>
  <c r="C1251" i="41"/>
  <c r="B1251" i="41"/>
  <c r="Q1250" i="41"/>
  <c r="P1250" i="41"/>
  <c r="O1250" i="41"/>
  <c r="M1250" i="41"/>
  <c r="K1250" i="41"/>
  <c r="I1250" i="41"/>
  <c r="H1250" i="41"/>
  <c r="F1250" i="41"/>
  <c r="E1250" i="41"/>
  <c r="D1250" i="41"/>
  <c r="C1250" i="41"/>
  <c r="B1250" i="41"/>
  <c r="Q1249" i="41"/>
  <c r="P1249" i="41"/>
  <c r="O1249" i="41"/>
  <c r="M1249" i="41"/>
  <c r="K1249" i="41"/>
  <c r="I1249" i="41"/>
  <c r="H1249" i="41"/>
  <c r="F1249" i="41"/>
  <c r="E1249" i="41"/>
  <c r="D1249" i="41"/>
  <c r="C1249" i="41"/>
  <c r="B1249" i="41"/>
  <c r="Q1248" i="41"/>
  <c r="P1248" i="41"/>
  <c r="O1248" i="41"/>
  <c r="M1248" i="41"/>
  <c r="K1248" i="41"/>
  <c r="I1248" i="41"/>
  <c r="H1248" i="41"/>
  <c r="F1248" i="41"/>
  <c r="E1248" i="41"/>
  <c r="D1248" i="41"/>
  <c r="C1248" i="41"/>
  <c r="B1248" i="41"/>
  <c r="Q1247" i="41"/>
  <c r="P1247" i="41"/>
  <c r="O1247" i="41"/>
  <c r="M1247" i="41"/>
  <c r="K1247" i="41"/>
  <c r="I1247" i="41"/>
  <c r="H1247" i="41"/>
  <c r="F1247" i="41"/>
  <c r="E1247" i="41"/>
  <c r="D1247" i="41"/>
  <c r="C1247" i="41"/>
  <c r="B1247" i="41"/>
  <c r="Q1246" i="41"/>
  <c r="P1246" i="41"/>
  <c r="O1246" i="41"/>
  <c r="M1246" i="41"/>
  <c r="K1246" i="41"/>
  <c r="I1246" i="41"/>
  <c r="H1246" i="41"/>
  <c r="F1246" i="41"/>
  <c r="E1246" i="41"/>
  <c r="D1246" i="41"/>
  <c r="C1246" i="41"/>
  <c r="B1246" i="41"/>
  <c r="Q1245" i="41"/>
  <c r="P1245" i="41"/>
  <c r="O1245" i="41"/>
  <c r="M1245" i="41"/>
  <c r="K1245" i="41"/>
  <c r="I1245" i="41"/>
  <c r="H1245" i="41"/>
  <c r="F1245" i="41"/>
  <c r="E1245" i="41"/>
  <c r="D1245" i="41"/>
  <c r="C1245" i="41"/>
  <c r="B1245" i="41"/>
  <c r="Q1244" i="41"/>
  <c r="P1244" i="41"/>
  <c r="O1244" i="41"/>
  <c r="M1244" i="41"/>
  <c r="K1244" i="41"/>
  <c r="I1244" i="41"/>
  <c r="H1244" i="41"/>
  <c r="F1244" i="41"/>
  <c r="E1244" i="41"/>
  <c r="D1244" i="41"/>
  <c r="C1244" i="41"/>
  <c r="B1244" i="41"/>
  <c r="Q1243" i="41"/>
  <c r="P1243" i="41"/>
  <c r="O1243" i="41"/>
  <c r="M1243" i="41"/>
  <c r="K1243" i="41"/>
  <c r="I1243" i="41"/>
  <c r="H1243" i="41"/>
  <c r="F1243" i="41"/>
  <c r="E1243" i="41"/>
  <c r="D1243" i="41"/>
  <c r="C1243" i="41"/>
  <c r="B1243" i="41"/>
  <c r="Q1242" i="41"/>
  <c r="P1242" i="41"/>
  <c r="O1242" i="41"/>
  <c r="M1242" i="41"/>
  <c r="K1242" i="41"/>
  <c r="I1242" i="41"/>
  <c r="H1242" i="41"/>
  <c r="F1242" i="41"/>
  <c r="E1242" i="41"/>
  <c r="D1242" i="41"/>
  <c r="C1242" i="41"/>
  <c r="B1242" i="41"/>
  <c r="Q1241" i="41"/>
  <c r="P1241" i="41"/>
  <c r="O1241" i="41"/>
  <c r="M1241" i="41"/>
  <c r="K1241" i="41"/>
  <c r="I1241" i="41"/>
  <c r="H1241" i="41"/>
  <c r="F1241" i="41"/>
  <c r="E1241" i="41"/>
  <c r="D1241" i="41"/>
  <c r="C1241" i="41"/>
  <c r="B1241" i="41"/>
  <c r="Q1240" i="41"/>
  <c r="P1240" i="41"/>
  <c r="O1240" i="41"/>
  <c r="M1240" i="41"/>
  <c r="K1240" i="41"/>
  <c r="I1240" i="41"/>
  <c r="H1240" i="41"/>
  <c r="F1240" i="41"/>
  <c r="E1240" i="41"/>
  <c r="D1240" i="41"/>
  <c r="C1240" i="41"/>
  <c r="B1240" i="41"/>
  <c r="Q1239" i="41"/>
  <c r="P1239" i="41"/>
  <c r="O1239" i="41"/>
  <c r="M1239" i="41"/>
  <c r="K1239" i="41"/>
  <c r="I1239" i="41"/>
  <c r="H1239" i="41"/>
  <c r="F1239" i="41"/>
  <c r="E1239" i="41"/>
  <c r="D1239" i="41"/>
  <c r="C1239" i="41"/>
  <c r="B1239" i="41"/>
  <c r="Q1238" i="41"/>
  <c r="P1238" i="41"/>
  <c r="O1238" i="41"/>
  <c r="M1238" i="41"/>
  <c r="K1238" i="41"/>
  <c r="I1238" i="41"/>
  <c r="H1238" i="41"/>
  <c r="F1238" i="41"/>
  <c r="E1238" i="41"/>
  <c r="D1238" i="41"/>
  <c r="C1238" i="41"/>
  <c r="B1238" i="41"/>
  <c r="Q1237" i="41"/>
  <c r="P1237" i="41"/>
  <c r="O1237" i="41"/>
  <c r="M1237" i="41"/>
  <c r="K1237" i="41"/>
  <c r="I1237" i="41"/>
  <c r="H1237" i="41"/>
  <c r="F1237" i="41"/>
  <c r="E1237" i="41"/>
  <c r="D1237" i="41"/>
  <c r="C1237" i="41"/>
  <c r="B1237" i="41"/>
  <c r="Q1236" i="41"/>
  <c r="P1236" i="41"/>
  <c r="O1236" i="41"/>
  <c r="M1236" i="41"/>
  <c r="K1236" i="41"/>
  <c r="I1236" i="41"/>
  <c r="H1236" i="41"/>
  <c r="F1236" i="41"/>
  <c r="E1236" i="41"/>
  <c r="D1236" i="41"/>
  <c r="C1236" i="41"/>
  <c r="B1236" i="41"/>
  <c r="Q1235" i="41"/>
  <c r="P1235" i="41"/>
  <c r="O1235" i="41"/>
  <c r="M1235" i="41"/>
  <c r="K1235" i="41"/>
  <c r="I1235" i="41"/>
  <c r="H1235" i="41"/>
  <c r="F1235" i="41"/>
  <c r="E1235" i="41"/>
  <c r="D1235" i="41"/>
  <c r="C1235" i="41"/>
  <c r="B1235" i="41"/>
  <c r="Q1234" i="41"/>
  <c r="P1234" i="41"/>
  <c r="O1234" i="41"/>
  <c r="M1234" i="41"/>
  <c r="K1234" i="41"/>
  <c r="I1234" i="41"/>
  <c r="H1234" i="41"/>
  <c r="F1234" i="41"/>
  <c r="E1234" i="41"/>
  <c r="D1234" i="41"/>
  <c r="C1234" i="41"/>
  <c r="B1234" i="41"/>
  <c r="Q1233" i="41"/>
  <c r="P1233" i="41"/>
  <c r="O1233" i="41"/>
  <c r="M1233" i="41"/>
  <c r="K1233" i="41"/>
  <c r="I1233" i="41"/>
  <c r="H1233" i="41"/>
  <c r="F1233" i="41"/>
  <c r="E1233" i="41"/>
  <c r="D1233" i="41"/>
  <c r="C1233" i="41"/>
  <c r="B1233" i="41"/>
  <c r="Q1232" i="41"/>
  <c r="P1232" i="41"/>
  <c r="O1232" i="41"/>
  <c r="M1232" i="41"/>
  <c r="K1232" i="41"/>
  <c r="I1232" i="41"/>
  <c r="H1232" i="41"/>
  <c r="F1232" i="41"/>
  <c r="E1232" i="41"/>
  <c r="D1232" i="41"/>
  <c r="C1232" i="41"/>
  <c r="B1232" i="41"/>
  <c r="Q1231" i="41"/>
  <c r="P1231" i="41"/>
  <c r="O1231" i="41"/>
  <c r="M1231" i="41"/>
  <c r="K1231" i="41"/>
  <c r="I1231" i="41"/>
  <c r="H1231" i="41"/>
  <c r="F1231" i="41"/>
  <c r="E1231" i="41"/>
  <c r="D1231" i="41"/>
  <c r="C1231" i="41"/>
  <c r="B1231" i="41"/>
  <c r="Q1230" i="41"/>
  <c r="P1230" i="41"/>
  <c r="O1230" i="41"/>
  <c r="M1230" i="41"/>
  <c r="K1230" i="41"/>
  <c r="I1230" i="41"/>
  <c r="H1230" i="41"/>
  <c r="F1230" i="41"/>
  <c r="E1230" i="41"/>
  <c r="D1230" i="41"/>
  <c r="C1230" i="41"/>
  <c r="B1230" i="41"/>
  <c r="Q1229" i="41"/>
  <c r="P1229" i="41"/>
  <c r="O1229" i="41"/>
  <c r="M1229" i="41"/>
  <c r="K1229" i="41"/>
  <c r="I1229" i="41"/>
  <c r="H1229" i="41"/>
  <c r="F1229" i="41"/>
  <c r="E1229" i="41"/>
  <c r="D1229" i="41"/>
  <c r="C1229" i="41"/>
  <c r="B1229" i="41"/>
  <c r="Q1228" i="41"/>
  <c r="P1228" i="41"/>
  <c r="O1228" i="41"/>
  <c r="M1228" i="41"/>
  <c r="K1228" i="41"/>
  <c r="I1228" i="41"/>
  <c r="H1228" i="41"/>
  <c r="F1228" i="41"/>
  <c r="E1228" i="41"/>
  <c r="D1228" i="41"/>
  <c r="C1228" i="41"/>
  <c r="B1228" i="41"/>
  <c r="Q1227" i="41"/>
  <c r="P1227" i="41"/>
  <c r="O1227" i="41"/>
  <c r="M1227" i="41"/>
  <c r="K1227" i="41"/>
  <c r="I1227" i="41"/>
  <c r="H1227" i="41"/>
  <c r="F1227" i="41"/>
  <c r="E1227" i="41"/>
  <c r="D1227" i="41"/>
  <c r="C1227" i="41"/>
  <c r="B1227" i="41"/>
  <c r="Q1226" i="41"/>
  <c r="P1226" i="41"/>
  <c r="O1226" i="41"/>
  <c r="M1226" i="41"/>
  <c r="K1226" i="41"/>
  <c r="I1226" i="41"/>
  <c r="H1226" i="41"/>
  <c r="F1226" i="41"/>
  <c r="E1226" i="41"/>
  <c r="D1226" i="41"/>
  <c r="C1226" i="41"/>
  <c r="B1226" i="41"/>
  <c r="Q1225" i="41"/>
  <c r="P1225" i="41"/>
  <c r="O1225" i="41"/>
  <c r="M1225" i="41"/>
  <c r="K1225" i="41"/>
  <c r="I1225" i="41"/>
  <c r="H1225" i="41"/>
  <c r="F1225" i="41"/>
  <c r="E1225" i="41"/>
  <c r="D1225" i="41"/>
  <c r="C1225" i="41"/>
  <c r="B1225" i="41"/>
  <c r="Q1224" i="41"/>
  <c r="P1224" i="41"/>
  <c r="O1224" i="41"/>
  <c r="M1224" i="41"/>
  <c r="K1224" i="41"/>
  <c r="I1224" i="41"/>
  <c r="H1224" i="41"/>
  <c r="F1224" i="41"/>
  <c r="E1224" i="41"/>
  <c r="D1224" i="41"/>
  <c r="C1224" i="41"/>
  <c r="B1224" i="41"/>
  <c r="Q1223" i="41"/>
  <c r="P1223" i="41"/>
  <c r="O1223" i="41"/>
  <c r="M1223" i="41"/>
  <c r="K1223" i="41"/>
  <c r="I1223" i="41"/>
  <c r="H1223" i="41"/>
  <c r="F1223" i="41"/>
  <c r="E1223" i="41"/>
  <c r="D1223" i="41"/>
  <c r="C1223" i="41"/>
  <c r="B1223" i="41"/>
  <c r="Q1222" i="41"/>
  <c r="P1222" i="41"/>
  <c r="O1222" i="41"/>
  <c r="M1222" i="41"/>
  <c r="K1222" i="41"/>
  <c r="I1222" i="41"/>
  <c r="H1222" i="41"/>
  <c r="F1222" i="41"/>
  <c r="E1222" i="41"/>
  <c r="D1222" i="41"/>
  <c r="C1222" i="41"/>
  <c r="B1222" i="41"/>
  <c r="Q1221" i="41"/>
  <c r="P1221" i="41"/>
  <c r="O1221" i="41"/>
  <c r="M1221" i="41"/>
  <c r="K1221" i="41"/>
  <c r="I1221" i="41"/>
  <c r="H1221" i="41"/>
  <c r="F1221" i="41"/>
  <c r="E1221" i="41"/>
  <c r="D1221" i="41"/>
  <c r="C1221" i="41"/>
  <c r="B1221" i="41"/>
  <c r="Q1220" i="41"/>
  <c r="P1220" i="41"/>
  <c r="O1220" i="41"/>
  <c r="M1220" i="41"/>
  <c r="K1220" i="41"/>
  <c r="I1220" i="41"/>
  <c r="H1220" i="41"/>
  <c r="F1220" i="41"/>
  <c r="E1220" i="41"/>
  <c r="D1220" i="41"/>
  <c r="C1220" i="41"/>
  <c r="B1220" i="41"/>
  <c r="Q1219" i="41"/>
  <c r="P1219" i="41"/>
  <c r="O1219" i="41"/>
  <c r="M1219" i="41"/>
  <c r="K1219" i="41"/>
  <c r="I1219" i="41"/>
  <c r="H1219" i="41"/>
  <c r="F1219" i="41"/>
  <c r="E1219" i="41"/>
  <c r="D1219" i="41"/>
  <c r="C1219" i="41"/>
  <c r="B1219" i="41"/>
  <c r="Q1218" i="41"/>
  <c r="P1218" i="41"/>
  <c r="O1218" i="41"/>
  <c r="M1218" i="41"/>
  <c r="K1218" i="41"/>
  <c r="I1218" i="41"/>
  <c r="H1218" i="41"/>
  <c r="F1218" i="41"/>
  <c r="E1218" i="41"/>
  <c r="D1218" i="41"/>
  <c r="C1218" i="41"/>
  <c r="B1218" i="41"/>
  <c r="Q1217" i="41"/>
  <c r="P1217" i="41"/>
  <c r="O1217" i="41"/>
  <c r="M1217" i="41"/>
  <c r="K1217" i="41"/>
  <c r="I1217" i="41"/>
  <c r="H1217" i="41"/>
  <c r="F1217" i="41"/>
  <c r="E1217" i="41"/>
  <c r="D1217" i="41"/>
  <c r="C1217" i="41"/>
  <c r="B1217" i="41"/>
  <c r="Q1216" i="41"/>
  <c r="P1216" i="41"/>
  <c r="O1216" i="41"/>
  <c r="M1216" i="41"/>
  <c r="K1216" i="41"/>
  <c r="I1216" i="41"/>
  <c r="H1216" i="41"/>
  <c r="F1216" i="41"/>
  <c r="E1216" i="41"/>
  <c r="D1216" i="41"/>
  <c r="C1216" i="41"/>
  <c r="B1216" i="41"/>
  <c r="Q1215" i="41"/>
  <c r="P1215" i="41"/>
  <c r="O1215" i="41"/>
  <c r="M1215" i="41"/>
  <c r="K1215" i="41"/>
  <c r="I1215" i="41"/>
  <c r="H1215" i="41"/>
  <c r="F1215" i="41"/>
  <c r="E1215" i="41"/>
  <c r="D1215" i="41"/>
  <c r="C1215" i="41"/>
  <c r="B1215" i="41"/>
  <c r="Q1214" i="41"/>
  <c r="P1214" i="41"/>
  <c r="O1214" i="41"/>
  <c r="M1214" i="41"/>
  <c r="K1214" i="41"/>
  <c r="I1214" i="41"/>
  <c r="H1214" i="41"/>
  <c r="F1214" i="41"/>
  <c r="E1214" i="41"/>
  <c r="D1214" i="41"/>
  <c r="C1214" i="41"/>
  <c r="B1214" i="41"/>
  <c r="Q1213" i="41"/>
  <c r="P1213" i="41"/>
  <c r="O1213" i="41"/>
  <c r="M1213" i="41"/>
  <c r="K1213" i="41"/>
  <c r="I1213" i="41"/>
  <c r="H1213" i="41"/>
  <c r="F1213" i="41"/>
  <c r="E1213" i="41"/>
  <c r="D1213" i="41"/>
  <c r="C1213" i="41"/>
  <c r="B1213" i="41"/>
  <c r="Q1212" i="41"/>
  <c r="P1212" i="41"/>
  <c r="O1212" i="41"/>
  <c r="M1212" i="41"/>
  <c r="K1212" i="41"/>
  <c r="I1212" i="41"/>
  <c r="H1212" i="41"/>
  <c r="F1212" i="41"/>
  <c r="E1212" i="41"/>
  <c r="D1212" i="41"/>
  <c r="C1212" i="41"/>
  <c r="B1212" i="41"/>
  <c r="Q1211" i="41"/>
  <c r="P1211" i="41"/>
  <c r="O1211" i="41"/>
  <c r="M1211" i="41"/>
  <c r="K1211" i="41"/>
  <c r="I1211" i="41"/>
  <c r="H1211" i="41"/>
  <c r="F1211" i="41"/>
  <c r="E1211" i="41"/>
  <c r="D1211" i="41"/>
  <c r="C1211" i="41"/>
  <c r="B1211" i="41"/>
  <c r="Q1210" i="41"/>
  <c r="P1210" i="41"/>
  <c r="O1210" i="41"/>
  <c r="M1210" i="41"/>
  <c r="K1210" i="41"/>
  <c r="I1210" i="41"/>
  <c r="H1210" i="41"/>
  <c r="F1210" i="41"/>
  <c r="E1210" i="41"/>
  <c r="D1210" i="41"/>
  <c r="C1210" i="41"/>
  <c r="B1210" i="41"/>
  <c r="Q1209" i="41"/>
  <c r="P1209" i="41"/>
  <c r="O1209" i="41"/>
  <c r="M1209" i="41"/>
  <c r="K1209" i="41"/>
  <c r="I1209" i="41"/>
  <c r="H1209" i="41"/>
  <c r="F1209" i="41"/>
  <c r="E1209" i="41"/>
  <c r="D1209" i="41"/>
  <c r="C1209" i="41"/>
  <c r="B1209" i="41"/>
  <c r="Q1208" i="41"/>
  <c r="P1208" i="41"/>
  <c r="O1208" i="41"/>
  <c r="M1208" i="41"/>
  <c r="K1208" i="41"/>
  <c r="I1208" i="41"/>
  <c r="H1208" i="41"/>
  <c r="F1208" i="41"/>
  <c r="E1208" i="41"/>
  <c r="D1208" i="41"/>
  <c r="C1208" i="41"/>
  <c r="B1208" i="41"/>
  <c r="Q1207" i="41"/>
  <c r="P1207" i="41"/>
  <c r="O1207" i="41"/>
  <c r="M1207" i="41"/>
  <c r="K1207" i="41"/>
  <c r="I1207" i="41"/>
  <c r="H1207" i="41"/>
  <c r="F1207" i="41"/>
  <c r="E1207" i="41"/>
  <c r="D1207" i="41"/>
  <c r="C1207" i="41"/>
  <c r="B1207" i="41"/>
  <c r="Q1206" i="41"/>
  <c r="P1206" i="41"/>
  <c r="O1206" i="41"/>
  <c r="M1206" i="41"/>
  <c r="K1206" i="41"/>
  <c r="I1206" i="41"/>
  <c r="H1206" i="41"/>
  <c r="F1206" i="41"/>
  <c r="E1206" i="41"/>
  <c r="D1206" i="41"/>
  <c r="C1206" i="41"/>
  <c r="B1206" i="41"/>
  <c r="Q1205" i="41"/>
  <c r="P1205" i="41"/>
  <c r="O1205" i="41"/>
  <c r="M1205" i="41"/>
  <c r="K1205" i="41"/>
  <c r="I1205" i="41"/>
  <c r="H1205" i="41"/>
  <c r="F1205" i="41"/>
  <c r="E1205" i="41"/>
  <c r="D1205" i="41"/>
  <c r="C1205" i="41"/>
  <c r="B1205" i="41"/>
  <c r="Q1204" i="41"/>
  <c r="P1204" i="41"/>
  <c r="O1204" i="41"/>
  <c r="M1204" i="41"/>
  <c r="K1204" i="41"/>
  <c r="I1204" i="41"/>
  <c r="H1204" i="41"/>
  <c r="F1204" i="41"/>
  <c r="E1204" i="41"/>
  <c r="D1204" i="41"/>
  <c r="C1204" i="41"/>
  <c r="B1204" i="41"/>
  <c r="Q1203" i="41"/>
  <c r="P1203" i="41"/>
  <c r="O1203" i="41"/>
  <c r="M1203" i="41"/>
  <c r="K1203" i="41"/>
  <c r="I1203" i="41"/>
  <c r="H1203" i="41"/>
  <c r="F1203" i="41"/>
  <c r="E1203" i="41"/>
  <c r="D1203" i="41"/>
  <c r="C1203" i="41"/>
  <c r="B1203" i="41"/>
  <c r="Q1202" i="41"/>
  <c r="P1202" i="41"/>
  <c r="O1202" i="41"/>
  <c r="M1202" i="41"/>
  <c r="K1202" i="41"/>
  <c r="I1202" i="41"/>
  <c r="H1202" i="41"/>
  <c r="F1202" i="41"/>
  <c r="E1202" i="41"/>
  <c r="D1202" i="41"/>
  <c r="C1202" i="41"/>
  <c r="B1202" i="41"/>
  <c r="Q1201" i="41"/>
  <c r="P1201" i="41"/>
  <c r="O1201" i="41"/>
  <c r="M1201" i="41"/>
  <c r="K1201" i="41"/>
  <c r="I1201" i="41"/>
  <c r="H1201" i="41"/>
  <c r="F1201" i="41"/>
  <c r="E1201" i="41"/>
  <c r="D1201" i="41"/>
  <c r="C1201" i="41"/>
  <c r="B1201" i="41"/>
  <c r="Q1200" i="41"/>
  <c r="P1200" i="41"/>
  <c r="O1200" i="41"/>
  <c r="M1200" i="41"/>
  <c r="K1200" i="41"/>
  <c r="I1200" i="41"/>
  <c r="H1200" i="41"/>
  <c r="F1200" i="41"/>
  <c r="E1200" i="41"/>
  <c r="D1200" i="41"/>
  <c r="C1200" i="41"/>
  <c r="B1200" i="41"/>
  <c r="Q1199" i="41"/>
  <c r="P1199" i="41"/>
  <c r="O1199" i="41"/>
  <c r="M1199" i="41"/>
  <c r="K1199" i="41"/>
  <c r="I1199" i="41"/>
  <c r="H1199" i="41"/>
  <c r="F1199" i="41"/>
  <c r="E1199" i="41"/>
  <c r="D1199" i="41"/>
  <c r="C1199" i="41"/>
  <c r="B1199" i="41"/>
  <c r="Q1198" i="41"/>
  <c r="P1198" i="41"/>
  <c r="O1198" i="41"/>
  <c r="M1198" i="41"/>
  <c r="K1198" i="41"/>
  <c r="I1198" i="41"/>
  <c r="H1198" i="41"/>
  <c r="F1198" i="41"/>
  <c r="E1198" i="41"/>
  <c r="D1198" i="41"/>
  <c r="C1198" i="41"/>
  <c r="B1198" i="41"/>
  <c r="Q1197" i="41"/>
  <c r="P1197" i="41"/>
  <c r="O1197" i="41"/>
  <c r="M1197" i="41"/>
  <c r="K1197" i="41"/>
  <c r="I1197" i="41"/>
  <c r="H1197" i="41"/>
  <c r="F1197" i="41"/>
  <c r="E1197" i="41"/>
  <c r="D1197" i="41"/>
  <c r="C1197" i="41"/>
  <c r="B1197" i="41"/>
  <c r="Q1196" i="41"/>
  <c r="P1196" i="41"/>
  <c r="O1196" i="41"/>
  <c r="M1196" i="41"/>
  <c r="K1196" i="41"/>
  <c r="I1196" i="41"/>
  <c r="H1196" i="41"/>
  <c r="F1196" i="41"/>
  <c r="E1196" i="41"/>
  <c r="D1196" i="41"/>
  <c r="C1196" i="41"/>
  <c r="B1196" i="41"/>
  <c r="Q1195" i="41"/>
  <c r="P1195" i="41"/>
  <c r="O1195" i="41"/>
  <c r="M1195" i="41"/>
  <c r="K1195" i="41"/>
  <c r="I1195" i="41"/>
  <c r="H1195" i="41"/>
  <c r="F1195" i="41"/>
  <c r="E1195" i="41"/>
  <c r="D1195" i="41"/>
  <c r="C1195" i="41"/>
  <c r="B1195" i="41"/>
  <c r="Q1194" i="41"/>
  <c r="P1194" i="41"/>
  <c r="O1194" i="41"/>
  <c r="M1194" i="41"/>
  <c r="K1194" i="41"/>
  <c r="I1194" i="41"/>
  <c r="H1194" i="41"/>
  <c r="F1194" i="41"/>
  <c r="E1194" i="41"/>
  <c r="D1194" i="41"/>
  <c r="C1194" i="41"/>
  <c r="B1194" i="41"/>
  <c r="Q1193" i="41"/>
  <c r="P1193" i="41"/>
  <c r="O1193" i="41"/>
  <c r="M1193" i="41"/>
  <c r="K1193" i="41"/>
  <c r="I1193" i="41"/>
  <c r="H1193" i="41"/>
  <c r="F1193" i="41"/>
  <c r="E1193" i="41"/>
  <c r="D1193" i="41"/>
  <c r="C1193" i="41"/>
  <c r="B1193" i="41"/>
  <c r="Q1192" i="41"/>
  <c r="P1192" i="41"/>
  <c r="O1192" i="41"/>
  <c r="M1192" i="41"/>
  <c r="K1192" i="41"/>
  <c r="I1192" i="41"/>
  <c r="H1192" i="41"/>
  <c r="F1192" i="41"/>
  <c r="E1192" i="41"/>
  <c r="D1192" i="41"/>
  <c r="C1192" i="41"/>
  <c r="B1192" i="41"/>
  <c r="Q1191" i="41"/>
  <c r="P1191" i="41"/>
  <c r="O1191" i="41"/>
  <c r="M1191" i="41"/>
  <c r="K1191" i="41"/>
  <c r="I1191" i="41"/>
  <c r="H1191" i="41"/>
  <c r="F1191" i="41"/>
  <c r="E1191" i="41"/>
  <c r="D1191" i="41"/>
  <c r="C1191" i="41"/>
  <c r="B1191" i="41"/>
  <c r="Q1190" i="41"/>
  <c r="P1190" i="41"/>
  <c r="O1190" i="41"/>
  <c r="M1190" i="41"/>
  <c r="K1190" i="41"/>
  <c r="I1190" i="41"/>
  <c r="H1190" i="41"/>
  <c r="F1190" i="41"/>
  <c r="E1190" i="41"/>
  <c r="D1190" i="41"/>
  <c r="C1190" i="41"/>
  <c r="B1190" i="41"/>
  <c r="Q1189" i="41"/>
  <c r="P1189" i="41"/>
  <c r="O1189" i="41"/>
  <c r="M1189" i="41"/>
  <c r="K1189" i="41"/>
  <c r="I1189" i="41"/>
  <c r="H1189" i="41"/>
  <c r="F1189" i="41"/>
  <c r="E1189" i="41"/>
  <c r="D1189" i="41"/>
  <c r="C1189" i="41"/>
  <c r="B1189" i="41"/>
  <c r="Q1188" i="41"/>
  <c r="P1188" i="41"/>
  <c r="O1188" i="41"/>
  <c r="M1188" i="41"/>
  <c r="K1188" i="41"/>
  <c r="I1188" i="41"/>
  <c r="H1188" i="41"/>
  <c r="F1188" i="41"/>
  <c r="E1188" i="41"/>
  <c r="D1188" i="41"/>
  <c r="C1188" i="41"/>
  <c r="B1188" i="41"/>
  <c r="Q1187" i="41"/>
  <c r="P1187" i="41"/>
  <c r="O1187" i="41"/>
  <c r="M1187" i="41"/>
  <c r="K1187" i="41"/>
  <c r="I1187" i="41"/>
  <c r="H1187" i="41"/>
  <c r="F1187" i="41"/>
  <c r="E1187" i="41"/>
  <c r="D1187" i="41"/>
  <c r="C1187" i="41"/>
  <c r="B1187" i="41"/>
  <c r="Q1186" i="41"/>
  <c r="P1186" i="41"/>
  <c r="O1186" i="41"/>
  <c r="M1186" i="41"/>
  <c r="K1186" i="41"/>
  <c r="I1186" i="41"/>
  <c r="H1186" i="41"/>
  <c r="F1186" i="41"/>
  <c r="E1186" i="41"/>
  <c r="D1186" i="41"/>
  <c r="C1186" i="41"/>
  <c r="B1186" i="41"/>
  <c r="Q1185" i="41"/>
  <c r="P1185" i="41"/>
  <c r="O1185" i="41"/>
  <c r="M1185" i="41"/>
  <c r="K1185" i="41"/>
  <c r="I1185" i="41"/>
  <c r="H1185" i="41"/>
  <c r="F1185" i="41"/>
  <c r="E1185" i="41"/>
  <c r="D1185" i="41"/>
  <c r="C1185" i="41"/>
  <c r="B1185" i="41"/>
  <c r="Q1184" i="41"/>
  <c r="P1184" i="41"/>
  <c r="O1184" i="41"/>
  <c r="M1184" i="41"/>
  <c r="K1184" i="41"/>
  <c r="I1184" i="41"/>
  <c r="H1184" i="41"/>
  <c r="F1184" i="41"/>
  <c r="E1184" i="41"/>
  <c r="D1184" i="41"/>
  <c r="C1184" i="41"/>
  <c r="B1184" i="41"/>
  <c r="Q1183" i="41"/>
  <c r="P1183" i="41"/>
  <c r="O1183" i="41"/>
  <c r="M1183" i="41"/>
  <c r="K1183" i="41"/>
  <c r="I1183" i="41"/>
  <c r="H1183" i="41"/>
  <c r="F1183" i="41"/>
  <c r="E1183" i="41"/>
  <c r="D1183" i="41"/>
  <c r="C1183" i="41"/>
  <c r="B1183" i="41"/>
  <c r="Q1182" i="41"/>
  <c r="P1182" i="41"/>
  <c r="O1182" i="41"/>
  <c r="M1182" i="41"/>
  <c r="K1182" i="41"/>
  <c r="I1182" i="41"/>
  <c r="H1182" i="41"/>
  <c r="F1182" i="41"/>
  <c r="E1182" i="41"/>
  <c r="D1182" i="41"/>
  <c r="C1182" i="41"/>
  <c r="B1182" i="41"/>
  <c r="Q1181" i="41"/>
  <c r="P1181" i="41"/>
  <c r="O1181" i="41"/>
  <c r="M1181" i="41"/>
  <c r="K1181" i="41"/>
  <c r="I1181" i="41"/>
  <c r="H1181" i="41"/>
  <c r="F1181" i="41"/>
  <c r="E1181" i="41"/>
  <c r="D1181" i="41"/>
  <c r="C1181" i="41"/>
  <c r="B1181" i="41"/>
  <c r="Q1180" i="41"/>
  <c r="P1180" i="41"/>
  <c r="O1180" i="41"/>
  <c r="M1180" i="41"/>
  <c r="K1180" i="41"/>
  <c r="I1180" i="41"/>
  <c r="H1180" i="41"/>
  <c r="F1180" i="41"/>
  <c r="E1180" i="41"/>
  <c r="D1180" i="41"/>
  <c r="C1180" i="41"/>
  <c r="B1180" i="41"/>
  <c r="Q1179" i="41"/>
  <c r="P1179" i="41"/>
  <c r="O1179" i="41"/>
  <c r="M1179" i="41"/>
  <c r="K1179" i="41"/>
  <c r="I1179" i="41"/>
  <c r="H1179" i="41"/>
  <c r="F1179" i="41"/>
  <c r="E1179" i="41"/>
  <c r="D1179" i="41"/>
  <c r="C1179" i="41"/>
  <c r="B1179" i="41"/>
  <c r="Q1178" i="41"/>
  <c r="P1178" i="41"/>
  <c r="O1178" i="41"/>
  <c r="M1178" i="41"/>
  <c r="K1178" i="41"/>
  <c r="I1178" i="41"/>
  <c r="H1178" i="41"/>
  <c r="F1178" i="41"/>
  <c r="E1178" i="41"/>
  <c r="D1178" i="41"/>
  <c r="C1178" i="41"/>
  <c r="B1178" i="41"/>
  <c r="Q1177" i="41"/>
  <c r="P1177" i="41"/>
  <c r="O1177" i="41"/>
  <c r="M1177" i="41"/>
  <c r="K1177" i="41"/>
  <c r="I1177" i="41"/>
  <c r="H1177" i="41"/>
  <c r="F1177" i="41"/>
  <c r="E1177" i="41"/>
  <c r="D1177" i="41"/>
  <c r="C1177" i="41"/>
  <c r="B1177" i="41"/>
  <c r="Q1176" i="41"/>
  <c r="P1176" i="41"/>
  <c r="O1176" i="41"/>
  <c r="M1176" i="41"/>
  <c r="K1176" i="41"/>
  <c r="I1176" i="41"/>
  <c r="H1176" i="41"/>
  <c r="F1176" i="41"/>
  <c r="E1176" i="41"/>
  <c r="D1176" i="41"/>
  <c r="C1176" i="41"/>
  <c r="B1176" i="41"/>
  <c r="Q1175" i="41"/>
  <c r="P1175" i="41"/>
  <c r="O1175" i="41"/>
  <c r="M1175" i="41"/>
  <c r="K1175" i="41"/>
  <c r="I1175" i="41"/>
  <c r="H1175" i="41"/>
  <c r="F1175" i="41"/>
  <c r="E1175" i="41"/>
  <c r="D1175" i="41"/>
  <c r="C1175" i="41"/>
  <c r="B1175" i="41"/>
  <c r="Q1174" i="41"/>
  <c r="P1174" i="41"/>
  <c r="O1174" i="41"/>
  <c r="M1174" i="41"/>
  <c r="K1174" i="41"/>
  <c r="I1174" i="41"/>
  <c r="H1174" i="41"/>
  <c r="F1174" i="41"/>
  <c r="E1174" i="41"/>
  <c r="D1174" i="41"/>
  <c r="C1174" i="41"/>
  <c r="B1174" i="41"/>
  <c r="Q1173" i="41"/>
  <c r="P1173" i="41"/>
  <c r="O1173" i="41"/>
  <c r="M1173" i="41"/>
  <c r="K1173" i="41"/>
  <c r="I1173" i="41"/>
  <c r="H1173" i="41"/>
  <c r="F1173" i="41"/>
  <c r="E1173" i="41"/>
  <c r="D1173" i="41"/>
  <c r="C1173" i="41"/>
  <c r="B1173" i="41"/>
  <c r="Q1172" i="41"/>
  <c r="P1172" i="41"/>
  <c r="O1172" i="41"/>
  <c r="M1172" i="41"/>
  <c r="K1172" i="41"/>
  <c r="I1172" i="41"/>
  <c r="H1172" i="41"/>
  <c r="F1172" i="41"/>
  <c r="E1172" i="41"/>
  <c r="D1172" i="41"/>
  <c r="C1172" i="41"/>
  <c r="B1172" i="41"/>
  <c r="Q1171" i="41"/>
  <c r="P1171" i="41"/>
  <c r="O1171" i="41"/>
  <c r="M1171" i="41"/>
  <c r="K1171" i="41"/>
  <c r="I1171" i="41"/>
  <c r="H1171" i="41"/>
  <c r="F1171" i="41"/>
  <c r="E1171" i="41"/>
  <c r="D1171" i="41"/>
  <c r="C1171" i="41"/>
  <c r="B1171" i="41"/>
  <c r="Q1170" i="41"/>
  <c r="P1170" i="41"/>
  <c r="O1170" i="41"/>
  <c r="M1170" i="41"/>
  <c r="K1170" i="41"/>
  <c r="I1170" i="41"/>
  <c r="H1170" i="41"/>
  <c r="F1170" i="41"/>
  <c r="E1170" i="41"/>
  <c r="D1170" i="41"/>
  <c r="C1170" i="41"/>
  <c r="B1170" i="41"/>
  <c r="Q1169" i="41"/>
  <c r="P1169" i="41"/>
  <c r="O1169" i="41"/>
  <c r="M1169" i="41"/>
  <c r="K1169" i="41"/>
  <c r="I1169" i="41"/>
  <c r="H1169" i="41"/>
  <c r="F1169" i="41"/>
  <c r="E1169" i="41"/>
  <c r="D1169" i="41"/>
  <c r="C1169" i="41"/>
  <c r="B1169" i="41"/>
  <c r="Q1168" i="41"/>
  <c r="P1168" i="41"/>
  <c r="O1168" i="41"/>
  <c r="M1168" i="41"/>
  <c r="K1168" i="41"/>
  <c r="I1168" i="41"/>
  <c r="H1168" i="41"/>
  <c r="F1168" i="41"/>
  <c r="E1168" i="41"/>
  <c r="D1168" i="41"/>
  <c r="C1168" i="41"/>
  <c r="B1168" i="41"/>
  <c r="Q1167" i="41"/>
  <c r="P1167" i="41"/>
  <c r="O1167" i="41"/>
  <c r="M1167" i="41"/>
  <c r="K1167" i="41"/>
  <c r="I1167" i="41"/>
  <c r="H1167" i="41"/>
  <c r="F1167" i="41"/>
  <c r="E1167" i="41"/>
  <c r="D1167" i="41"/>
  <c r="C1167" i="41"/>
  <c r="B1167" i="41"/>
  <c r="Q1166" i="41"/>
  <c r="P1166" i="41"/>
  <c r="O1166" i="41"/>
  <c r="M1166" i="41"/>
  <c r="K1166" i="41"/>
  <c r="I1166" i="41"/>
  <c r="H1166" i="41"/>
  <c r="F1166" i="41"/>
  <c r="E1166" i="41"/>
  <c r="D1166" i="41"/>
  <c r="C1166" i="41"/>
  <c r="B1166" i="41"/>
  <c r="Q1165" i="41"/>
  <c r="P1165" i="41"/>
  <c r="O1165" i="41"/>
  <c r="M1165" i="41"/>
  <c r="K1165" i="41"/>
  <c r="I1165" i="41"/>
  <c r="H1165" i="41"/>
  <c r="F1165" i="41"/>
  <c r="E1165" i="41"/>
  <c r="D1165" i="41"/>
  <c r="C1165" i="41"/>
  <c r="B1165" i="41"/>
  <c r="Q1164" i="41"/>
  <c r="P1164" i="41"/>
  <c r="O1164" i="41"/>
  <c r="M1164" i="41"/>
  <c r="K1164" i="41"/>
  <c r="I1164" i="41"/>
  <c r="H1164" i="41"/>
  <c r="F1164" i="41"/>
  <c r="E1164" i="41"/>
  <c r="D1164" i="41"/>
  <c r="C1164" i="41"/>
  <c r="B1164" i="41"/>
  <c r="Q1163" i="41"/>
  <c r="P1163" i="41"/>
  <c r="O1163" i="41"/>
  <c r="M1163" i="41"/>
  <c r="K1163" i="41"/>
  <c r="I1163" i="41"/>
  <c r="H1163" i="41"/>
  <c r="F1163" i="41"/>
  <c r="E1163" i="41"/>
  <c r="D1163" i="41"/>
  <c r="C1163" i="41"/>
  <c r="B1163" i="41"/>
  <c r="Q1162" i="41"/>
  <c r="P1162" i="41"/>
  <c r="O1162" i="41"/>
  <c r="M1162" i="41"/>
  <c r="K1162" i="41"/>
  <c r="I1162" i="41"/>
  <c r="H1162" i="41"/>
  <c r="F1162" i="41"/>
  <c r="E1162" i="41"/>
  <c r="D1162" i="41"/>
  <c r="C1162" i="41"/>
  <c r="B1162" i="41"/>
  <c r="Q1161" i="41"/>
  <c r="P1161" i="41"/>
  <c r="O1161" i="41"/>
  <c r="M1161" i="41"/>
  <c r="K1161" i="41"/>
  <c r="I1161" i="41"/>
  <c r="H1161" i="41"/>
  <c r="F1161" i="41"/>
  <c r="E1161" i="41"/>
  <c r="D1161" i="41"/>
  <c r="C1161" i="41"/>
  <c r="B1161" i="41"/>
  <c r="Q1160" i="41"/>
  <c r="P1160" i="41"/>
  <c r="O1160" i="41"/>
  <c r="M1160" i="41"/>
  <c r="K1160" i="41"/>
  <c r="I1160" i="41"/>
  <c r="H1160" i="41"/>
  <c r="F1160" i="41"/>
  <c r="E1160" i="41"/>
  <c r="D1160" i="41"/>
  <c r="C1160" i="41"/>
  <c r="B1160" i="41"/>
  <c r="Q1159" i="41"/>
  <c r="P1159" i="41"/>
  <c r="O1159" i="41"/>
  <c r="M1159" i="41"/>
  <c r="K1159" i="41"/>
  <c r="I1159" i="41"/>
  <c r="H1159" i="41"/>
  <c r="F1159" i="41"/>
  <c r="E1159" i="41"/>
  <c r="D1159" i="41"/>
  <c r="C1159" i="41"/>
  <c r="B1159" i="41"/>
  <c r="Q1158" i="41"/>
  <c r="P1158" i="41"/>
  <c r="O1158" i="41"/>
  <c r="M1158" i="41"/>
  <c r="K1158" i="41"/>
  <c r="I1158" i="41"/>
  <c r="H1158" i="41"/>
  <c r="F1158" i="41"/>
  <c r="E1158" i="41"/>
  <c r="D1158" i="41"/>
  <c r="C1158" i="41"/>
  <c r="B1158" i="41"/>
  <c r="Q1157" i="41"/>
  <c r="P1157" i="41"/>
  <c r="O1157" i="41"/>
  <c r="M1157" i="41"/>
  <c r="K1157" i="41"/>
  <c r="I1157" i="41"/>
  <c r="H1157" i="41"/>
  <c r="F1157" i="41"/>
  <c r="E1157" i="41"/>
  <c r="D1157" i="41"/>
  <c r="C1157" i="41"/>
  <c r="B1157" i="41"/>
  <c r="Q1156" i="41"/>
  <c r="P1156" i="41"/>
  <c r="O1156" i="41"/>
  <c r="M1156" i="41"/>
  <c r="K1156" i="41"/>
  <c r="I1156" i="41"/>
  <c r="H1156" i="41"/>
  <c r="F1156" i="41"/>
  <c r="E1156" i="41"/>
  <c r="D1156" i="41"/>
  <c r="C1156" i="41"/>
  <c r="B1156" i="41"/>
  <c r="Q1155" i="41"/>
  <c r="P1155" i="41"/>
  <c r="O1155" i="41"/>
  <c r="M1155" i="41"/>
  <c r="K1155" i="41"/>
  <c r="I1155" i="41"/>
  <c r="H1155" i="41"/>
  <c r="F1155" i="41"/>
  <c r="E1155" i="41"/>
  <c r="D1155" i="41"/>
  <c r="C1155" i="41"/>
  <c r="B1155" i="41"/>
  <c r="Q1154" i="41"/>
  <c r="P1154" i="41"/>
  <c r="O1154" i="41"/>
  <c r="M1154" i="41"/>
  <c r="K1154" i="41"/>
  <c r="I1154" i="41"/>
  <c r="H1154" i="41"/>
  <c r="F1154" i="41"/>
  <c r="E1154" i="41"/>
  <c r="D1154" i="41"/>
  <c r="C1154" i="41"/>
  <c r="B1154" i="41"/>
  <c r="Q1153" i="41"/>
  <c r="P1153" i="41"/>
  <c r="O1153" i="41"/>
  <c r="M1153" i="41"/>
  <c r="K1153" i="41"/>
  <c r="I1153" i="41"/>
  <c r="H1153" i="41"/>
  <c r="F1153" i="41"/>
  <c r="E1153" i="41"/>
  <c r="D1153" i="41"/>
  <c r="C1153" i="41"/>
  <c r="B1153" i="41"/>
  <c r="Q1152" i="41"/>
  <c r="P1152" i="41"/>
  <c r="O1152" i="41"/>
  <c r="M1152" i="41"/>
  <c r="K1152" i="41"/>
  <c r="I1152" i="41"/>
  <c r="H1152" i="41"/>
  <c r="F1152" i="41"/>
  <c r="E1152" i="41"/>
  <c r="D1152" i="41"/>
  <c r="C1152" i="41"/>
  <c r="B1152" i="41"/>
  <c r="Q1151" i="41"/>
  <c r="P1151" i="41"/>
  <c r="O1151" i="41"/>
  <c r="M1151" i="41"/>
  <c r="K1151" i="41"/>
  <c r="I1151" i="41"/>
  <c r="H1151" i="41"/>
  <c r="F1151" i="41"/>
  <c r="E1151" i="41"/>
  <c r="D1151" i="41"/>
  <c r="C1151" i="41"/>
  <c r="B1151" i="41"/>
  <c r="Q1150" i="41"/>
  <c r="P1150" i="41"/>
  <c r="O1150" i="41"/>
  <c r="M1150" i="41"/>
  <c r="K1150" i="41"/>
  <c r="I1150" i="41"/>
  <c r="H1150" i="41"/>
  <c r="F1150" i="41"/>
  <c r="E1150" i="41"/>
  <c r="D1150" i="41"/>
  <c r="C1150" i="41"/>
  <c r="B1150" i="41"/>
  <c r="Q1149" i="41"/>
  <c r="P1149" i="41"/>
  <c r="O1149" i="41"/>
  <c r="M1149" i="41"/>
  <c r="K1149" i="41"/>
  <c r="I1149" i="41"/>
  <c r="H1149" i="41"/>
  <c r="F1149" i="41"/>
  <c r="E1149" i="41"/>
  <c r="D1149" i="41"/>
  <c r="C1149" i="41"/>
  <c r="B1149" i="41"/>
  <c r="Q1148" i="41"/>
  <c r="P1148" i="41"/>
  <c r="O1148" i="41"/>
  <c r="M1148" i="41"/>
  <c r="K1148" i="41"/>
  <c r="I1148" i="41"/>
  <c r="H1148" i="41"/>
  <c r="F1148" i="41"/>
  <c r="E1148" i="41"/>
  <c r="D1148" i="41"/>
  <c r="C1148" i="41"/>
  <c r="B1148" i="41"/>
  <c r="Q1147" i="41"/>
  <c r="P1147" i="41"/>
  <c r="O1147" i="41"/>
  <c r="M1147" i="41"/>
  <c r="K1147" i="41"/>
  <c r="I1147" i="41"/>
  <c r="H1147" i="41"/>
  <c r="F1147" i="41"/>
  <c r="E1147" i="41"/>
  <c r="D1147" i="41"/>
  <c r="C1147" i="41"/>
  <c r="B1147" i="41"/>
  <c r="Q1146" i="41"/>
  <c r="P1146" i="41"/>
  <c r="O1146" i="41"/>
  <c r="M1146" i="41"/>
  <c r="K1146" i="41"/>
  <c r="I1146" i="41"/>
  <c r="H1146" i="41"/>
  <c r="F1146" i="41"/>
  <c r="E1146" i="41"/>
  <c r="D1146" i="41"/>
  <c r="C1146" i="41"/>
  <c r="B1146" i="41"/>
  <c r="Q1145" i="41"/>
  <c r="P1145" i="41"/>
  <c r="O1145" i="41"/>
  <c r="M1145" i="41"/>
  <c r="K1145" i="41"/>
  <c r="I1145" i="41"/>
  <c r="H1145" i="41"/>
  <c r="F1145" i="41"/>
  <c r="E1145" i="41"/>
  <c r="D1145" i="41"/>
  <c r="C1145" i="41"/>
  <c r="B1145" i="41"/>
  <c r="Q1144" i="41"/>
  <c r="P1144" i="41"/>
  <c r="O1144" i="41"/>
  <c r="M1144" i="41"/>
  <c r="K1144" i="41"/>
  <c r="I1144" i="41"/>
  <c r="H1144" i="41"/>
  <c r="F1144" i="41"/>
  <c r="E1144" i="41"/>
  <c r="D1144" i="41"/>
  <c r="C1144" i="41"/>
  <c r="B1144" i="41"/>
  <c r="Q1143" i="41"/>
  <c r="P1143" i="41"/>
  <c r="O1143" i="41"/>
  <c r="M1143" i="41"/>
  <c r="K1143" i="41"/>
  <c r="I1143" i="41"/>
  <c r="H1143" i="41"/>
  <c r="F1143" i="41"/>
  <c r="E1143" i="41"/>
  <c r="D1143" i="41"/>
  <c r="C1143" i="41"/>
  <c r="B1143" i="41"/>
  <c r="Q1142" i="41"/>
  <c r="P1142" i="41"/>
  <c r="O1142" i="41"/>
  <c r="M1142" i="41"/>
  <c r="K1142" i="41"/>
  <c r="I1142" i="41"/>
  <c r="H1142" i="41"/>
  <c r="F1142" i="41"/>
  <c r="E1142" i="41"/>
  <c r="D1142" i="41"/>
  <c r="C1142" i="41"/>
  <c r="B1142" i="41"/>
  <c r="Q1141" i="41"/>
  <c r="P1141" i="41"/>
  <c r="O1141" i="41"/>
  <c r="M1141" i="41"/>
  <c r="K1141" i="41"/>
  <c r="I1141" i="41"/>
  <c r="H1141" i="41"/>
  <c r="F1141" i="41"/>
  <c r="E1141" i="41"/>
  <c r="D1141" i="41"/>
  <c r="C1141" i="41"/>
  <c r="B1141" i="41"/>
  <c r="Q1140" i="41"/>
  <c r="P1140" i="41"/>
  <c r="O1140" i="41"/>
  <c r="M1140" i="41"/>
  <c r="K1140" i="41"/>
  <c r="I1140" i="41"/>
  <c r="H1140" i="41"/>
  <c r="F1140" i="41"/>
  <c r="E1140" i="41"/>
  <c r="D1140" i="41"/>
  <c r="C1140" i="41"/>
  <c r="B1140" i="41"/>
  <c r="Q1139" i="41"/>
  <c r="P1139" i="41"/>
  <c r="O1139" i="41"/>
  <c r="M1139" i="41"/>
  <c r="K1139" i="41"/>
  <c r="I1139" i="41"/>
  <c r="H1139" i="41"/>
  <c r="F1139" i="41"/>
  <c r="E1139" i="41"/>
  <c r="D1139" i="41"/>
  <c r="C1139" i="41"/>
  <c r="B1139" i="41"/>
  <c r="Q1138" i="41"/>
  <c r="P1138" i="41"/>
  <c r="O1138" i="41"/>
  <c r="M1138" i="41"/>
  <c r="K1138" i="41"/>
  <c r="I1138" i="41"/>
  <c r="H1138" i="41"/>
  <c r="F1138" i="41"/>
  <c r="E1138" i="41"/>
  <c r="D1138" i="41"/>
  <c r="C1138" i="41"/>
  <c r="B1138" i="41"/>
  <c r="Q1137" i="41"/>
  <c r="P1137" i="41"/>
  <c r="O1137" i="41"/>
  <c r="M1137" i="41"/>
  <c r="K1137" i="41"/>
  <c r="I1137" i="41"/>
  <c r="H1137" i="41"/>
  <c r="F1137" i="41"/>
  <c r="E1137" i="41"/>
  <c r="D1137" i="41"/>
  <c r="C1137" i="41"/>
  <c r="B1137" i="41"/>
  <c r="Q1136" i="41"/>
  <c r="P1136" i="41"/>
  <c r="O1136" i="41"/>
  <c r="M1136" i="41"/>
  <c r="K1136" i="41"/>
  <c r="I1136" i="41"/>
  <c r="H1136" i="41"/>
  <c r="F1136" i="41"/>
  <c r="E1136" i="41"/>
  <c r="D1136" i="41"/>
  <c r="C1136" i="41"/>
  <c r="B1136" i="41"/>
  <c r="Q1135" i="41"/>
  <c r="P1135" i="41"/>
  <c r="O1135" i="41"/>
  <c r="M1135" i="41"/>
  <c r="K1135" i="41"/>
  <c r="I1135" i="41"/>
  <c r="H1135" i="41"/>
  <c r="F1135" i="41"/>
  <c r="E1135" i="41"/>
  <c r="D1135" i="41"/>
  <c r="C1135" i="41"/>
  <c r="B1135" i="41"/>
  <c r="Q1134" i="41"/>
  <c r="P1134" i="41"/>
  <c r="O1134" i="41"/>
  <c r="M1134" i="41"/>
  <c r="K1134" i="41"/>
  <c r="I1134" i="41"/>
  <c r="H1134" i="41"/>
  <c r="F1134" i="41"/>
  <c r="E1134" i="41"/>
  <c r="D1134" i="41"/>
  <c r="C1134" i="41"/>
  <c r="B1134" i="41"/>
  <c r="Q1133" i="41"/>
  <c r="P1133" i="41"/>
  <c r="O1133" i="41"/>
  <c r="M1133" i="41"/>
  <c r="K1133" i="41"/>
  <c r="I1133" i="41"/>
  <c r="H1133" i="41"/>
  <c r="F1133" i="41"/>
  <c r="E1133" i="41"/>
  <c r="D1133" i="41"/>
  <c r="C1133" i="41"/>
  <c r="B1133" i="41"/>
  <c r="Q1132" i="41"/>
  <c r="P1132" i="41"/>
  <c r="O1132" i="41"/>
  <c r="M1132" i="41"/>
  <c r="K1132" i="41"/>
  <c r="I1132" i="41"/>
  <c r="H1132" i="41"/>
  <c r="F1132" i="41"/>
  <c r="E1132" i="41"/>
  <c r="D1132" i="41"/>
  <c r="C1132" i="41"/>
  <c r="B1132" i="41"/>
  <c r="Q1131" i="41"/>
  <c r="P1131" i="41"/>
  <c r="O1131" i="41"/>
  <c r="M1131" i="41"/>
  <c r="K1131" i="41"/>
  <c r="I1131" i="41"/>
  <c r="H1131" i="41"/>
  <c r="F1131" i="41"/>
  <c r="E1131" i="41"/>
  <c r="D1131" i="41"/>
  <c r="C1131" i="41"/>
  <c r="B1131" i="41"/>
  <c r="Q1130" i="41"/>
  <c r="P1130" i="41"/>
  <c r="O1130" i="41"/>
  <c r="M1130" i="41"/>
  <c r="K1130" i="41"/>
  <c r="I1130" i="41"/>
  <c r="H1130" i="41"/>
  <c r="F1130" i="41"/>
  <c r="E1130" i="41"/>
  <c r="D1130" i="41"/>
  <c r="C1130" i="41"/>
  <c r="B1130" i="41"/>
  <c r="Q1129" i="41"/>
  <c r="P1129" i="41"/>
  <c r="O1129" i="41"/>
  <c r="M1129" i="41"/>
  <c r="K1129" i="41"/>
  <c r="I1129" i="41"/>
  <c r="H1129" i="41"/>
  <c r="F1129" i="41"/>
  <c r="E1129" i="41"/>
  <c r="D1129" i="41"/>
  <c r="C1129" i="41"/>
  <c r="B1129" i="41"/>
  <c r="Q1128" i="41"/>
  <c r="P1128" i="41"/>
  <c r="O1128" i="41"/>
  <c r="M1128" i="41"/>
  <c r="K1128" i="41"/>
  <c r="I1128" i="41"/>
  <c r="H1128" i="41"/>
  <c r="F1128" i="41"/>
  <c r="E1128" i="41"/>
  <c r="D1128" i="41"/>
  <c r="C1128" i="41"/>
  <c r="B1128" i="41"/>
  <c r="Q1127" i="41"/>
  <c r="P1127" i="41"/>
  <c r="O1127" i="41"/>
  <c r="M1127" i="41"/>
  <c r="K1127" i="41"/>
  <c r="I1127" i="41"/>
  <c r="H1127" i="41"/>
  <c r="F1127" i="41"/>
  <c r="E1127" i="41"/>
  <c r="D1127" i="41"/>
  <c r="C1127" i="41"/>
  <c r="B1127" i="41"/>
  <c r="Q1126" i="41"/>
  <c r="P1126" i="41"/>
  <c r="O1126" i="41"/>
  <c r="M1126" i="41"/>
  <c r="K1126" i="41"/>
  <c r="I1126" i="41"/>
  <c r="H1126" i="41"/>
  <c r="F1126" i="41"/>
  <c r="E1126" i="41"/>
  <c r="D1126" i="41"/>
  <c r="C1126" i="41"/>
  <c r="B1126" i="41"/>
  <c r="Q1125" i="41"/>
  <c r="P1125" i="41"/>
  <c r="O1125" i="41"/>
  <c r="M1125" i="41"/>
  <c r="K1125" i="41"/>
  <c r="I1125" i="41"/>
  <c r="H1125" i="41"/>
  <c r="F1125" i="41"/>
  <c r="E1125" i="41"/>
  <c r="D1125" i="41"/>
  <c r="C1125" i="41"/>
  <c r="B1125" i="41"/>
  <c r="Q1124" i="41"/>
  <c r="P1124" i="41"/>
  <c r="O1124" i="41"/>
  <c r="M1124" i="41"/>
  <c r="K1124" i="41"/>
  <c r="I1124" i="41"/>
  <c r="H1124" i="41"/>
  <c r="F1124" i="41"/>
  <c r="E1124" i="41"/>
  <c r="D1124" i="41"/>
  <c r="C1124" i="41"/>
  <c r="B1124" i="41"/>
  <c r="Q1123" i="41"/>
  <c r="P1123" i="41"/>
  <c r="O1123" i="41"/>
  <c r="M1123" i="41"/>
  <c r="K1123" i="41"/>
  <c r="I1123" i="41"/>
  <c r="H1123" i="41"/>
  <c r="F1123" i="41"/>
  <c r="E1123" i="41"/>
  <c r="D1123" i="41"/>
  <c r="C1123" i="41"/>
  <c r="B1123" i="41"/>
  <c r="Q1122" i="41"/>
  <c r="P1122" i="41"/>
  <c r="O1122" i="41"/>
  <c r="M1122" i="41"/>
  <c r="K1122" i="41"/>
  <c r="I1122" i="41"/>
  <c r="H1122" i="41"/>
  <c r="F1122" i="41"/>
  <c r="E1122" i="41"/>
  <c r="D1122" i="41"/>
  <c r="C1122" i="41"/>
  <c r="B1122" i="41"/>
  <c r="Q1121" i="41"/>
  <c r="P1121" i="41"/>
  <c r="O1121" i="41"/>
  <c r="M1121" i="41"/>
  <c r="K1121" i="41"/>
  <c r="I1121" i="41"/>
  <c r="H1121" i="41"/>
  <c r="F1121" i="41"/>
  <c r="E1121" i="41"/>
  <c r="D1121" i="41"/>
  <c r="C1121" i="41"/>
  <c r="B1121" i="41"/>
  <c r="Q1120" i="41"/>
  <c r="P1120" i="41"/>
  <c r="O1120" i="41"/>
  <c r="M1120" i="41"/>
  <c r="K1120" i="41"/>
  <c r="I1120" i="41"/>
  <c r="H1120" i="41"/>
  <c r="F1120" i="41"/>
  <c r="E1120" i="41"/>
  <c r="D1120" i="41"/>
  <c r="C1120" i="41"/>
  <c r="B1120" i="41"/>
  <c r="Q1119" i="41"/>
  <c r="P1119" i="41"/>
  <c r="O1119" i="41"/>
  <c r="M1119" i="41"/>
  <c r="K1119" i="41"/>
  <c r="I1119" i="41"/>
  <c r="H1119" i="41"/>
  <c r="F1119" i="41"/>
  <c r="E1119" i="41"/>
  <c r="D1119" i="41"/>
  <c r="C1119" i="41"/>
  <c r="B1119" i="41"/>
  <c r="Q1118" i="41"/>
  <c r="P1118" i="41"/>
  <c r="O1118" i="41"/>
  <c r="M1118" i="41"/>
  <c r="K1118" i="41"/>
  <c r="I1118" i="41"/>
  <c r="H1118" i="41"/>
  <c r="F1118" i="41"/>
  <c r="E1118" i="41"/>
  <c r="D1118" i="41"/>
  <c r="C1118" i="41"/>
  <c r="B1118" i="41"/>
  <c r="Q1117" i="41"/>
  <c r="P1117" i="41"/>
  <c r="O1117" i="41"/>
  <c r="M1117" i="41"/>
  <c r="K1117" i="41"/>
  <c r="I1117" i="41"/>
  <c r="H1117" i="41"/>
  <c r="F1117" i="41"/>
  <c r="E1117" i="41"/>
  <c r="D1117" i="41"/>
  <c r="C1117" i="41"/>
  <c r="B1117" i="41"/>
  <c r="Q1116" i="41"/>
  <c r="P1116" i="41"/>
  <c r="O1116" i="41"/>
  <c r="M1116" i="41"/>
  <c r="K1116" i="41"/>
  <c r="I1116" i="41"/>
  <c r="H1116" i="41"/>
  <c r="F1116" i="41"/>
  <c r="E1116" i="41"/>
  <c r="D1116" i="41"/>
  <c r="C1116" i="41"/>
  <c r="B1116" i="41"/>
  <c r="Q1115" i="41"/>
  <c r="P1115" i="41"/>
  <c r="O1115" i="41"/>
  <c r="M1115" i="41"/>
  <c r="K1115" i="41"/>
  <c r="I1115" i="41"/>
  <c r="H1115" i="41"/>
  <c r="F1115" i="41"/>
  <c r="E1115" i="41"/>
  <c r="D1115" i="41"/>
  <c r="C1115" i="41"/>
  <c r="B1115" i="41"/>
  <c r="Q1114" i="41"/>
  <c r="P1114" i="41"/>
  <c r="O1114" i="41"/>
  <c r="M1114" i="41"/>
  <c r="K1114" i="41"/>
  <c r="I1114" i="41"/>
  <c r="H1114" i="41"/>
  <c r="F1114" i="41"/>
  <c r="E1114" i="41"/>
  <c r="D1114" i="41"/>
  <c r="C1114" i="41"/>
  <c r="B1114" i="41"/>
  <c r="Q1113" i="41"/>
  <c r="P1113" i="41"/>
  <c r="O1113" i="41"/>
  <c r="M1113" i="41"/>
  <c r="K1113" i="41"/>
  <c r="I1113" i="41"/>
  <c r="H1113" i="41"/>
  <c r="F1113" i="41"/>
  <c r="E1113" i="41"/>
  <c r="D1113" i="41"/>
  <c r="C1113" i="41"/>
  <c r="B1113" i="41"/>
  <c r="Q1112" i="41"/>
  <c r="P1112" i="41"/>
  <c r="O1112" i="41"/>
  <c r="M1112" i="41"/>
  <c r="K1112" i="41"/>
  <c r="I1112" i="41"/>
  <c r="H1112" i="41"/>
  <c r="F1112" i="41"/>
  <c r="E1112" i="41"/>
  <c r="D1112" i="41"/>
  <c r="C1112" i="41"/>
  <c r="B1112" i="41"/>
  <c r="Q1111" i="41"/>
  <c r="P1111" i="41"/>
  <c r="O1111" i="41"/>
  <c r="M1111" i="41"/>
  <c r="K1111" i="41"/>
  <c r="I1111" i="41"/>
  <c r="H1111" i="41"/>
  <c r="F1111" i="41"/>
  <c r="E1111" i="41"/>
  <c r="D1111" i="41"/>
  <c r="C1111" i="41"/>
  <c r="B1111" i="41"/>
  <c r="Q1110" i="41"/>
  <c r="P1110" i="41"/>
  <c r="O1110" i="41"/>
  <c r="M1110" i="41"/>
  <c r="K1110" i="41"/>
  <c r="I1110" i="41"/>
  <c r="H1110" i="41"/>
  <c r="F1110" i="41"/>
  <c r="E1110" i="41"/>
  <c r="D1110" i="41"/>
  <c r="C1110" i="41"/>
  <c r="B1110" i="41"/>
  <c r="Q1109" i="41"/>
  <c r="P1109" i="41"/>
  <c r="O1109" i="41"/>
  <c r="M1109" i="41"/>
  <c r="K1109" i="41"/>
  <c r="I1109" i="41"/>
  <c r="H1109" i="41"/>
  <c r="F1109" i="41"/>
  <c r="E1109" i="41"/>
  <c r="D1109" i="41"/>
  <c r="C1109" i="41"/>
  <c r="B1109" i="41"/>
  <c r="Q1108" i="41"/>
  <c r="P1108" i="41"/>
  <c r="O1108" i="41"/>
  <c r="M1108" i="41"/>
  <c r="K1108" i="41"/>
  <c r="I1108" i="41"/>
  <c r="H1108" i="41"/>
  <c r="F1108" i="41"/>
  <c r="E1108" i="41"/>
  <c r="D1108" i="41"/>
  <c r="C1108" i="41"/>
  <c r="B1108" i="41"/>
  <c r="Q1107" i="41"/>
  <c r="P1107" i="41"/>
  <c r="O1107" i="41"/>
  <c r="M1107" i="41"/>
  <c r="K1107" i="41"/>
  <c r="I1107" i="41"/>
  <c r="H1107" i="41"/>
  <c r="F1107" i="41"/>
  <c r="E1107" i="41"/>
  <c r="D1107" i="41"/>
  <c r="C1107" i="41"/>
  <c r="B1107" i="41"/>
  <c r="Q1106" i="41"/>
  <c r="P1106" i="41"/>
  <c r="O1106" i="41"/>
  <c r="M1106" i="41"/>
  <c r="K1106" i="41"/>
  <c r="I1106" i="41"/>
  <c r="H1106" i="41"/>
  <c r="F1106" i="41"/>
  <c r="E1106" i="41"/>
  <c r="D1106" i="41"/>
  <c r="C1106" i="41"/>
  <c r="B1106" i="41"/>
  <c r="Q1105" i="41"/>
  <c r="P1105" i="41"/>
  <c r="O1105" i="41"/>
  <c r="M1105" i="41"/>
  <c r="K1105" i="41"/>
  <c r="I1105" i="41"/>
  <c r="H1105" i="41"/>
  <c r="F1105" i="41"/>
  <c r="E1105" i="41"/>
  <c r="D1105" i="41"/>
  <c r="C1105" i="41"/>
  <c r="B1105" i="41"/>
  <c r="Q1104" i="41"/>
  <c r="P1104" i="41"/>
  <c r="O1104" i="41"/>
  <c r="M1104" i="41"/>
  <c r="K1104" i="41"/>
  <c r="I1104" i="41"/>
  <c r="H1104" i="41"/>
  <c r="F1104" i="41"/>
  <c r="E1104" i="41"/>
  <c r="D1104" i="41"/>
  <c r="C1104" i="41"/>
  <c r="B1104" i="41"/>
  <c r="Q1103" i="41"/>
  <c r="P1103" i="41"/>
  <c r="O1103" i="41"/>
  <c r="M1103" i="41"/>
  <c r="K1103" i="41"/>
  <c r="I1103" i="41"/>
  <c r="H1103" i="41"/>
  <c r="F1103" i="41"/>
  <c r="E1103" i="41"/>
  <c r="D1103" i="41"/>
  <c r="C1103" i="41"/>
  <c r="B1103" i="41"/>
  <c r="Q1102" i="41"/>
  <c r="P1102" i="41"/>
  <c r="O1102" i="41"/>
  <c r="M1102" i="41"/>
  <c r="K1102" i="41"/>
  <c r="I1102" i="41"/>
  <c r="H1102" i="41"/>
  <c r="F1102" i="41"/>
  <c r="E1102" i="41"/>
  <c r="D1102" i="41"/>
  <c r="C1102" i="41"/>
  <c r="B1102" i="41"/>
  <c r="Q1101" i="41"/>
  <c r="P1101" i="41"/>
  <c r="O1101" i="41"/>
  <c r="M1101" i="41"/>
  <c r="K1101" i="41"/>
  <c r="I1101" i="41"/>
  <c r="H1101" i="41"/>
  <c r="F1101" i="41"/>
  <c r="E1101" i="41"/>
  <c r="D1101" i="41"/>
  <c r="C1101" i="41"/>
  <c r="B1101" i="41"/>
  <c r="Q1100" i="41"/>
  <c r="P1100" i="41"/>
  <c r="O1100" i="41"/>
  <c r="M1100" i="41"/>
  <c r="K1100" i="41"/>
  <c r="I1100" i="41"/>
  <c r="H1100" i="41"/>
  <c r="F1100" i="41"/>
  <c r="E1100" i="41"/>
  <c r="D1100" i="41"/>
  <c r="C1100" i="41"/>
  <c r="B1100" i="41"/>
  <c r="Q1099" i="41"/>
  <c r="P1099" i="41"/>
  <c r="O1099" i="41"/>
  <c r="M1099" i="41"/>
  <c r="K1099" i="41"/>
  <c r="I1099" i="41"/>
  <c r="H1099" i="41"/>
  <c r="F1099" i="41"/>
  <c r="E1099" i="41"/>
  <c r="D1099" i="41"/>
  <c r="C1099" i="41"/>
  <c r="B1099" i="41"/>
  <c r="Q1098" i="41"/>
  <c r="P1098" i="41"/>
  <c r="O1098" i="41"/>
  <c r="M1098" i="41"/>
  <c r="K1098" i="41"/>
  <c r="I1098" i="41"/>
  <c r="H1098" i="41"/>
  <c r="F1098" i="41"/>
  <c r="E1098" i="41"/>
  <c r="D1098" i="41"/>
  <c r="C1098" i="41"/>
  <c r="B1098" i="41"/>
  <c r="Q1097" i="41"/>
  <c r="P1097" i="41"/>
  <c r="O1097" i="41"/>
  <c r="M1097" i="41"/>
  <c r="K1097" i="41"/>
  <c r="I1097" i="41"/>
  <c r="H1097" i="41"/>
  <c r="F1097" i="41"/>
  <c r="E1097" i="41"/>
  <c r="D1097" i="41"/>
  <c r="C1097" i="41"/>
  <c r="B1097" i="41"/>
  <c r="Q1096" i="41"/>
  <c r="P1096" i="41"/>
  <c r="O1096" i="41"/>
  <c r="M1096" i="41"/>
  <c r="K1096" i="41"/>
  <c r="I1096" i="41"/>
  <c r="H1096" i="41"/>
  <c r="F1096" i="41"/>
  <c r="E1096" i="41"/>
  <c r="D1096" i="41"/>
  <c r="C1096" i="41"/>
  <c r="B1096" i="41"/>
  <c r="Q1095" i="41"/>
  <c r="P1095" i="41"/>
  <c r="O1095" i="41"/>
  <c r="M1095" i="41"/>
  <c r="K1095" i="41"/>
  <c r="I1095" i="41"/>
  <c r="H1095" i="41"/>
  <c r="F1095" i="41"/>
  <c r="E1095" i="41"/>
  <c r="D1095" i="41"/>
  <c r="C1095" i="41"/>
  <c r="B1095" i="41"/>
  <c r="Q1094" i="41"/>
  <c r="P1094" i="41"/>
  <c r="O1094" i="41"/>
  <c r="M1094" i="41"/>
  <c r="K1094" i="41"/>
  <c r="I1094" i="41"/>
  <c r="H1094" i="41"/>
  <c r="F1094" i="41"/>
  <c r="E1094" i="41"/>
  <c r="D1094" i="41"/>
  <c r="C1094" i="41"/>
  <c r="B1094" i="41"/>
  <c r="Q1093" i="41"/>
  <c r="P1093" i="41"/>
  <c r="O1093" i="41"/>
  <c r="M1093" i="41"/>
  <c r="K1093" i="41"/>
  <c r="I1093" i="41"/>
  <c r="H1093" i="41"/>
  <c r="F1093" i="41"/>
  <c r="E1093" i="41"/>
  <c r="D1093" i="41"/>
  <c r="C1093" i="41"/>
  <c r="B1093" i="41"/>
  <c r="Q1092" i="41"/>
  <c r="P1092" i="41"/>
  <c r="O1092" i="41"/>
  <c r="M1092" i="41"/>
  <c r="K1092" i="41"/>
  <c r="I1092" i="41"/>
  <c r="H1092" i="41"/>
  <c r="F1092" i="41"/>
  <c r="E1092" i="41"/>
  <c r="D1092" i="41"/>
  <c r="C1092" i="41"/>
  <c r="B1092" i="41"/>
  <c r="Q1091" i="41"/>
  <c r="P1091" i="41"/>
  <c r="O1091" i="41"/>
  <c r="M1091" i="41"/>
  <c r="K1091" i="41"/>
  <c r="I1091" i="41"/>
  <c r="H1091" i="41"/>
  <c r="F1091" i="41"/>
  <c r="E1091" i="41"/>
  <c r="D1091" i="41"/>
  <c r="C1091" i="41"/>
  <c r="B1091" i="41"/>
  <c r="Q1090" i="41"/>
  <c r="P1090" i="41"/>
  <c r="O1090" i="41"/>
  <c r="M1090" i="41"/>
  <c r="K1090" i="41"/>
  <c r="I1090" i="41"/>
  <c r="H1090" i="41"/>
  <c r="F1090" i="41"/>
  <c r="E1090" i="41"/>
  <c r="D1090" i="41"/>
  <c r="C1090" i="41"/>
  <c r="B1090" i="41"/>
  <c r="Q1089" i="41"/>
  <c r="P1089" i="41"/>
  <c r="O1089" i="41"/>
  <c r="M1089" i="41"/>
  <c r="K1089" i="41"/>
  <c r="I1089" i="41"/>
  <c r="H1089" i="41"/>
  <c r="F1089" i="41"/>
  <c r="E1089" i="41"/>
  <c r="D1089" i="41"/>
  <c r="C1089" i="41"/>
  <c r="B1089" i="41"/>
  <c r="Q1088" i="41"/>
  <c r="P1088" i="41"/>
  <c r="O1088" i="41"/>
  <c r="M1088" i="41"/>
  <c r="K1088" i="41"/>
  <c r="I1088" i="41"/>
  <c r="H1088" i="41"/>
  <c r="F1088" i="41"/>
  <c r="E1088" i="41"/>
  <c r="D1088" i="41"/>
  <c r="C1088" i="41"/>
  <c r="B1088" i="41"/>
  <c r="Q1087" i="41"/>
  <c r="P1087" i="41"/>
  <c r="O1087" i="41"/>
  <c r="M1087" i="41"/>
  <c r="K1087" i="41"/>
  <c r="I1087" i="41"/>
  <c r="H1087" i="41"/>
  <c r="F1087" i="41"/>
  <c r="E1087" i="41"/>
  <c r="D1087" i="41"/>
  <c r="C1087" i="41"/>
  <c r="B1087" i="41"/>
  <c r="Q1086" i="41"/>
  <c r="P1086" i="41"/>
  <c r="O1086" i="41"/>
  <c r="M1086" i="41"/>
  <c r="K1086" i="41"/>
  <c r="I1086" i="41"/>
  <c r="H1086" i="41"/>
  <c r="F1086" i="41"/>
  <c r="E1086" i="41"/>
  <c r="D1086" i="41"/>
  <c r="C1086" i="41"/>
  <c r="B1086" i="41"/>
  <c r="Q1085" i="41"/>
  <c r="P1085" i="41"/>
  <c r="O1085" i="41"/>
  <c r="M1085" i="41"/>
  <c r="K1085" i="41"/>
  <c r="I1085" i="41"/>
  <c r="H1085" i="41"/>
  <c r="F1085" i="41"/>
  <c r="E1085" i="41"/>
  <c r="D1085" i="41"/>
  <c r="C1085" i="41"/>
  <c r="B1085" i="41"/>
  <c r="Q1084" i="41"/>
  <c r="P1084" i="41"/>
  <c r="O1084" i="41"/>
  <c r="M1084" i="41"/>
  <c r="K1084" i="41"/>
  <c r="I1084" i="41"/>
  <c r="H1084" i="41"/>
  <c r="F1084" i="41"/>
  <c r="E1084" i="41"/>
  <c r="D1084" i="41"/>
  <c r="C1084" i="41"/>
  <c r="B1084" i="41"/>
  <c r="Q1083" i="41"/>
  <c r="P1083" i="41"/>
  <c r="O1083" i="41"/>
  <c r="M1083" i="41"/>
  <c r="K1083" i="41"/>
  <c r="I1083" i="41"/>
  <c r="H1083" i="41"/>
  <c r="F1083" i="41"/>
  <c r="E1083" i="41"/>
  <c r="D1083" i="41"/>
  <c r="C1083" i="41"/>
  <c r="B1083" i="41"/>
  <c r="Q1082" i="41"/>
  <c r="P1082" i="41"/>
  <c r="O1082" i="41"/>
  <c r="M1082" i="41"/>
  <c r="K1082" i="41"/>
  <c r="I1082" i="41"/>
  <c r="H1082" i="41"/>
  <c r="F1082" i="41"/>
  <c r="E1082" i="41"/>
  <c r="D1082" i="41"/>
  <c r="C1082" i="41"/>
  <c r="B1082" i="41"/>
  <c r="Q1081" i="41"/>
  <c r="P1081" i="41"/>
  <c r="O1081" i="41"/>
  <c r="M1081" i="41"/>
  <c r="K1081" i="41"/>
  <c r="I1081" i="41"/>
  <c r="H1081" i="41"/>
  <c r="F1081" i="41"/>
  <c r="E1081" i="41"/>
  <c r="D1081" i="41"/>
  <c r="C1081" i="41"/>
  <c r="B1081" i="41"/>
  <c r="Q1080" i="41"/>
  <c r="P1080" i="41"/>
  <c r="O1080" i="41"/>
  <c r="M1080" i="41"/>
  <c r="K1080" i="41"/>
  <c r="I1080" i="41"/>
  <c r="H1080" i="41"/>
  <c r="F1080" i="41"/>
  <c r="E1080" i="41"/>
  <c r="D1080" i="41"/>
  <c r="C1080" i="41"/>
  <c r="B1080" i="41"/>
  <c r="Q1079" i="41"/>
  <c r="P1079" i="41"/>
  <c r="O1079" i="41"/>
  <c r="M1079" i="41"/>
  <c r="K1079" i="41"/>
  <c r="I1079" i="41"/>
  <c r="H1079" i="41"/>
  <c r="F1079" i="41"/>
  <c r="E1079" i="41"/>
  <c r="D1079" i="41"/>
  <c r="C1079" i="41"/>
  <c r="B1079" i="41"/>
  <c r="Q1078" i="41"/>
  <c r="P1078" i="41"/>
  <c r="O1078" i="41"/>
  <c r="M1078" i="41"/>
  <c r="K1078" i="41"/>
  <c r="I1078" i="41"/>
  <c r="H1078" i="41"/>
  <c r="F1078" i="41"/>
  <c r="E1078" i="41"/>
  <c r="D1078" i="41"/>
  <c r="C1078" i="41"/>
  <c r="B1078" i="41"/>
  <c r="Q1077" i="41"/>
  <c r="P1077" i="41"/>
  <c r="O1077" i="41"/>
  <c r="M1077" i="41"/>
  <c r="K1077" i="41"/>
  <c r="I1077" i="41"/>
  <c r="H1077" i="41"/>
  <c r="F1077" i="41"/>
  <c r="E1077" i="41"/>
  <c r="D1077" i="41"/>
  <c r="C1077" i="41"/>
  <c r="B1077" i="41"/>
  <c r="Q1076" i="41"/>
  <c r="P1076" i="41"/>
  <c r="O1076" i="41"/>
  <c r="M1076" i="41"/>
  <c r="K1076" i="41"/>
  <c r="I1076" i="41"/>
  <c r="H1076" i="41"/>
  <c r="F1076" i="41"/>
  <c r="E1076" i="41"/>
  <c r="D1076" i="41"/>
  <c r="C1076" i="41"/>
  <c r="B1076" i="41"/>
  <c r="Q1075" i="41"/>
  <c r="P1075" i="41"/>
  <c r="O1075" i="41"/>
  <c r="M1075" i="41"/>
  <c r="K1075" i="41"/>
  <c r="I1075" i="41"/>
  <c r="H1075" i="41"/>
  <c r="F1075" i="41"/>
  <c r="E1075" i="41"/>
  <c r="D1075" i="41"/>
  <c r="C1075" i="41"/>
  <c r="B1075" i="41"/>
  <c r="Q1074" i="41"/>
  <c r="P1074" i="41"/>
  <c r="O1074" i="41"/>
  <c r="M1074" i="41"/>
  <c r="K1074" i="41"/>
  <c r="I1074" i="41"/>
  <c r="H1074" i="41"/>
  <c r="F1074" i="41"/>
  <c r="E1074" i="41"/>
  <c r="D1074" i="41"/>
  <c r="C1074" i="41"/>
  <c r="B1074" i="41"/>
  <c r="Q1073" i="41"/>
  <c r="P1073" i="41"/>
  <c r="O1073" i="41"/>
  <c r="M1073" i="41"/>
  <c r="K1073" i="41"/>
  <c r="I1073" i="41"/>
  <c r="H1073" i="41"/>
  <c r="F1073" i="41"/>
  <c r="E1073" i="41"/>
  <c r="D1073" i="41"/>
  <c r="C1073" i="41"/>
  <c r="B1073" i="41"/>
  <c r="Q1072" i="41"/>
  <c r="P1072" i="41"/>
  <c r="O1072" i="41"/>
  <c r="M1072" i="41"/>
  <c r="K1072" i="41"/>
  <c r="I1072" i="41"/>
  <c r="H1072" i="41"/>
  <c r="F1072" i="41"/>
  <c r="E1072" i="41"/>
  <c r="D1072" i="41"/>
  <c r="C1072" i="41"/>
  <c r="B1072" i="41"/>
  <c r="Q1071" i="41"/>
  <c r="P1071" i="41"/>
  <c r="O1071" i="41"/>
  <c r="M1071" i="41"/>
  <c r="K1071" i="41"/>
  <c r="I1071" i="41"/>
  <c r="H1071" i="41"/>
  <c r="F1071" i="41"/>
  <c r="E1071" i="41"/>
  <c r="D1071" i="41"/>
  <c r="C1071" i="41"/>
  <c r="B1071" i="41"/>
  <c r="Q1070" i="41"/>
  <c r="P1070" i="41"/>
  <c r="O1070" i="41"/>
  <c r="M1070" i="41"/>
  <c r="K1070" i="41"/>
  <c r="I1070" i="41"/>
  <c r="H1070" i="41"/>
  <c r="F1070" i="41"/>
  <c r="E1070" i="41"/>
  <c r="D1070" i="41"/>
  <c r="C1070" i="41"/>
  <c r="B1070" i="41"/>
  <c r="Q1069" i="41"/>
  <c r="P1069" i="41"/>
  <c r="O1069" i="41"/>
  <c r="M1069" i="41"/>
  <c r="K1069" i="41"/>
  <c r="I1069" i="41"/>
  <c r="H1069" i="41"/>
  <c r="F1069" i="41"/>
  <c r="E1069" i="41"/>
  <c r="D1069" i="41"/>
  <c r="C1069" i="41"/>
  <c r="B1069" i="41"/>
  <c r="Q1068" i="41"/>
  <c r="P1068" i="41"/>
  <c r="O1068" i="41"/>
  <c r="M1068" i="41"/>
  <c r="K1068" i="41"/>
  <c r="I1068" i="41"/>
  <c r="H1068" i="41"/>
  <c r="F1068" i="41"/>
  <c r="E1068" i="41"/>
  <c r="D1068" i="41"/>
  <c r="C1068" i="41"/>
  <c r="B1068" i="41"/>
  <c r="Q1067" i="41"/>
  <c r="P1067" i="41"/>
  <c r="O1067" i="41"/>
  <c r="M1067" i="41"/>
  <c r="K1067" i="41"/>
  <c r="I1067" i="41"/>
  <c r="H1067" i="41"/>
  <c r="F1067" i="41"/>
  <c r="E1067" i="41"/>
  <c r="D1067" i="41"/>
  <c r="C1067" i="41"/>
  <c r="B1067" i="41"/>
  <c r="Q1066" i="41"/>
  <c r="P1066" i="41"/>
  <c r="O1066" i="41"/>
  <c r="M1066" i="41"/>
  <c r="K1066" i="41"/>
  <c r="I1066" i="41"/>
  <c r="H1066" i="41"/>
  <c r="F1066" i="41"/>
  <c r="E1066" i="41"/>
  <c r="D1066" i="41"/>
  <c r="C1066" i="41"/>
  <c r="B1066" i="41"/>
  <c r="Q1065" i="41"/>
  <c r="P1065" i="41"/>
  <c r="O1065" i="41"/>
  <c r="M1065" i="41"/>
  <c r="K1065" i="41"/>
  <c r="I1065" i="41"/>
  <c r="H1065" i="41"/>
  <c r="F1065" i="41"/>
  <c r="E1065" i="41"/>
  <c r="D1065" i="41"/>
  <c r="C1065" i="41"/>
  <c r="B1065" i="41"/>
  <c r="Q1064" i="41"/>
  <c r="P1064" i="41"/>
  <c r="O1064" i="41"/>
  <c r="M1064" i="41"/>
  <c r="K1064" i="41"/>
  <c r="I1064" i="41"/>
  <c r="H1064" i="41"/>
  <c r="F1064" i="41"/>
  <c r="E1064" i="41"/>
  <c r="D1064" i="41"/>
  <c r="C1064" i="41"/>
  <c r="B1064" i="41"/>
  <c r="Q1063" i="41"/>
  <c r="P1063" i="41"/>
  <c r="O1063" i="41"/>
  <c r="M1063" i="41"/>
  <c r="K1063" i="41"/>
  <c r="I1063" i="41"/>
  <c r="H1063" i="41"/>
  <c r="F1063" i="41"/>
  <c r="E1063" i="41"/>
  <c r="D1063" i="41"/>
  <c r="C1063" i="41"/>
  <c r="B1063" i="41"/>
  <c r="Q1062" i="41"/>
  <c r="P1062" i="41"/>
  <c r="O1062" i="41"/>
  <c r="M1062" i="41"/>
  <c r="K1062" i="41"/>
  <c r="I1062" i="41"/>
  <c r="H1062" i="41"/>
  <c r="F1062" i="41"/>
  <c r="E1062" i="41"/>
  <c r="D1062" i="41"/>
  <c r="C1062" i="41"/>
  <c r="B1062" i="41"/>
  <c r="Q1061" i="41"/>
  <c r="P1061" i="41"/>
  <c r="O1061" i="41"/>
  <c r="M1061" i="41"/>
  <c r="K1061" i="41"/>
  <c r="I1061" i="41"/>
  <c r="H1061" i="41"/>
  <c r="F1061" i="41"/>
  <c r="E1061" i="41"/>
  <c r="D1061" i="41"/>
  <c r="C1061" i="41"/>
  <c r="B1061" i="41"/>
  <c r="Q1060" i="41"/>
  <c r="P1060" i="41"/>
  <c r="O1060" i="41"/>
  <c r="M1060" i="41"/>
  <c r="K1060" i="41"/>
  <c r="I1060" i="41"/>
  <c r="H1060" i="41"/>
  <c r="F1060" i="41"/>
  <c r="E1060" i="41"/>
  <c r="D1060" i="41"/>
  <c r="C1060" i="41"/>
  <c r="B1060" i="41"/>
  <c r="Q1059" i="41"/>
  <c r="P1059" i="41"/>
  <c r="O1059" i="41"/>
  <c r="M1059" i="41"/>
  <c r="K1059" i="41"/>
  <c r="I1059" i="41"/>
  <c r="H1059" i="41"/>
  <c r="F1059" i="41"/>
  <c r="E1059" i="41"/>
  <c r="D1059" i="41"/>
  <c r="C1059" i="41"/>
  <c r="B1059" i="41"/>
  <c r="Q1058" i="41"/>
  <c r="P1058" i="41"/>
  <c r="O1058" i="41"/>
  <c r="M1058" i="41"/>
  <c r="K1058" i="41"/>
  <c r="I1058" i="41"/>
  <c r="H1058" i="41"/>
  <c r="F1058" i="41"/>
  <c r="E1058" i="41"/>
  <c r="D1058" i="41"/>
  <c r="C1058" i="41"/>
  <c r="B1058" i="41"/>
  <c r="Q1057" i="41"/>
  <c r="P1057" i="41"/>
  <c r="O1057" i="41"/>
  <c r="M1057" i="41"/>
  <c r="K1057" i="41"/>
  <c r="I1057" i="41"/>
  <c r="H1057" i="41"/>
  <c r="F1057" i="41"/>
  <c r="E1057" i="41"/>
  <c r="D1057" i="41"/>
  <c r="C1057" i="41"/>
  <c r="B1057" i="41"/>
  <c r="Q1056" i="41"/>
  <c r="P1056" i="41"/>
  <c r="O1056" i="41"/>
  <c r="M1056" i="41"/>
  <c r="K1056" i="41"/>
  <c r="I1056" i="41"/>
  <c r="H1056" i="41"/>
  <c r="F1056" i="41"/>
  <c r="E1056" i="41"/>
  <c r="D1056" i="41"/>
  <c r="C1056" i="41"/>
  <c r="B1056" i="41"/>
  <c r="Q1055" i="41"/>
  <c r="P1055" i="41"/>
  <c r="O1055" i="41"/>
  <c r="M1055" i="41"/>
  <c r="K1055" i="41"/>
  <c r="I1055" i="41"/>
  <c r="H1055" i="41"/>
  <c r="F1055" i="41"/>
  <c r="E1055" i="41"/>
  <c r="D1055" i="41"/>
  <c r="C1055" i="41"/>
  <c r="B1055" i="41"/>
  <c r="Q1054" i="41"/>
  <c r="P1054" i="41"/>
  <c r="O1054" i="41"/>
  <c r="M1054" i="41"/>
  <c r="K1054" i="41"/>
  <c r="I1054" i="41"/>
  <c r="H1054" i="41"/>
  <c r="F1054" i="41"/>
  <c r="E1054" i="41"/>
  <c r="D1054" i="41"/>
  <c r="C1054" i="41"/>
  <c r="B1054" i="41"/>
  <c r="Q1053" i="41"/>
  <c r="P1053" i="41"/>
  <c r="O1053" i="41"/>
  <c r="M1053" i="41"/>
  <c r="K1053" i="41"/>
  <c r="I1053" i="41"/>
  <c r="H1053" i="41"/>
  <c r="F1053" i="41"/>
  <c r="E1053" i="41"/>
  <c r="D1053" i="41"/>
  <c r="C1053" i="41"/>
  <c r="B1053" i="41"/>
  <c r="Q1052" i="41"/>
  <c r="P1052" i="41"/>
  <c r="O1052" i="41"/>
  <c r="M1052" i="41"/>
  <c r="K1052" i="41"/>
  <c r="I1052" i="41"/>
  <c r="H1052" i="41"/>
  <c r="F1052" i="41"/>
  <c r="E1052" i="41"/>
  <c r="D1052" i="41"/>
  <c r="C1052" i="41"/>
  <c r="B1052" i="41"/>
  <c r="Q1051" i="41"/>
  <c r="P1051" i="41"/>
  <c r="O1051" i="41"/>
  <c r="M1051" i="41"/>
  <c r="K1051" i="41"/>
  <c r="I1051" i="41"/>
  <c r="H1051" i="41"/>
  <c r="F1051" i="41"/>
  <c r="E1051" i="41"/>
  <c r="D1051" i="41"/>
  <c r="C1051" i="41"/>
  <c r="B1051" i="41"/>
  <c r="Q1050" i="41"/>
  <c r="P1050" i="41"/>
  <c r="O1050" i="41"/>
  <c r="M1050" i="41"/>
  <c r="K1050" i="41"/>
  <c r="I1050" i="41"/>
  <c r="H1050" i="41"/>
  <c r="F1050" i="41"/>
  <c r="E1050" i="41"/>
  <c r="D1050" i="41"/>
  <c r="C1050" i="41"/>
  <c r="B1050" i="41"/>
  <c r="Q1049" i="41"/>
  <c r="P1049" i="41"/>
  <c r="O1049" i="41"/>
  <c r="M1049" i="41"/>
  <c r="K1049" i="41"/>
  <c r="I1049" i="41"/>
  <c r="H1049" i="41"/>
  <c r="F1049" i="41"/>
  <c r="E1049" i="41"/>
  <c r="D1049" i="41"/>
  <c r="C1049" i="41"/>
  <c r="B1049" i="41"/>
  <c r="Q1048" i="41"/>
  <c r="P1048" i="41"/>
  <c r="O1048" i="41"/>
  <c r="M1048" i="41"/>
  <c r="K1048" i="41"/>
  <c r="I1048" i="41"/>
  <c r="H1048" i="41"/>
  <c r="F1048" i="41"/>
  <c r="E1048" i="41"/>
  <c r="D1048" i="41"/>
  <c r="C1048" i="41"/>
  <c r="B1048" i="41"/>
  <c r="Q1047" i="41"/>
  <c r="P1047" i="41"/>
  <c r="O1047" i="41"/>
  <c r="M1047" i="41"/>
  <c r="K1047" i="41"/>
  <c r="I1047" i="41"/>
  <c r="H1047" i="41"/>
  <c r="F1047" i="41"/>
  <c r="E1047" i="41"/>
  <c r="D1047" i="41"/>
  <c r="C1047" i="41"/>
  <c r="B1047" i="41"/>
  <c r="Q1046" i="41"/>
  <c r="P1046" i="41"/>
  <c r="O1046" i="41"/>
  <c r="M1046" i="41"/>
  <c r="K1046" i="41"/>
  <c r="I1046" i="41"/>
  <c r="H1046" i="41"/>
  <c r="F1046" i="41"/>
  <c r="E1046" i="41"/>
  <c r="D1046" i="41"/>
  <c r="C1046" i="41"/>
  <c r="B1046" i="41"/>
  <c r="Q1045" i="41"/>
  <c r="P1045" i="41"/>
  <c r="O1045" i="41"/>
  <c r="M1045" i="41"/>
  <c r="K1045" i="41"/>
  <c r="I1045" i="41"/>
  <c r="H1045" i="41"/>
  <c r="F1045" i="41"/>
  <c r="E1045" i="41"/>
  <c r="D1045" i="41"/>
  <c r="C1045" i="41"/>
  <c r="B1045" i="41"/>
  <c r="Q1044" i="41"/>
  <c r="P1044" i="41"/>
  <c r="O1044" i="41"/>
  <c r="M1044" i="41"/>
  <c r="K1044" i="41"/>
  <c r="I1044" i="41"/>
  <c r="H1044" i="41"/>
  <c r="F1044" i="41"/>
  <c r="E1044" i="41"/>
  <c r="D1044" i="41"/>
  <c r="C1044" i="41"/>
  <c r="B1044" i="41"/>
  <c r="Q1043" i="41"/>
  <c r="P1043" i="41"/>
  <c r="O1043" i="41"/>
  <c r="M1043" i="41"/>
  <c r="K1043" i="41"/>
  <c r="I1043" i="41"/>
  <c r="H1043" i="41"/>
  <c r="F1043" i="41"/>
  <c r="E1043" i="41"/>
  <c r="D1043" i="41"/>
  <c r="C1043" i="41"/>
  <c r="B1043" i="41"/>
  <c r="Q1042" i="41"/>
  <c r="P1042" i="41"/>
  <c r="O1042" i="41"/>
  <c r="M1042" i="41"/>
  <c r="K1042" i="41"/>
  <c r="I1042" i="41"/>
  <c r="H1042" i="41"/>
  <c r="F1042" i="41"/>
  <c r="E1042" i="41"/>
  <c r="D1042" i="41"/>
  <c r="C1042" i="41"/>
  <c r="B1042" i="41"/>
  <c r="Q1041" i="41"/>
  <c r="P1041" i="41"/>
  <c r="O1041" i="41"/>
  <c r="M1041" i="41"/>
  <c r="K1041" i="41"/>
  <c r="I1041" i="41"/>
  <c r="H1041" i="41"/>
  <c r="F1041" i="41"/>
  <c r="E1041" i="41"/>
  <c r="D1041" i="41"/>
  <c r="C1041" i="41"/>
  <c r="B1041" i="41"/>
  <c r="Q1040" i="41"/>
  <c r="P1040" i="41"/>
  <c r="O1040" i="41"/>
  <c r="M1040" i="41"/>
  <c r="K1040" i="41"/>
  <c r="I1040" i="41"/>
  <c r="H1040" i="41"/>
  <c r="F1040" i="41"/>
  <c r="E1040" i="41"/>
  <c r="D1040" i="41"/>
  <c r="C1040" i="41"/>
  <c r="B1040" i="41"/>
  <c r="Q1039" i="41"/>
  <c r="P1039" i="41"/>
  <c r="O1039" i="41"/>
  <c r="M1039" i="41"/>
  <c r="K1039" i="41"/>
  <c r="I1039" i="41"/>
  <c r="H1039" i="41"/>
  <c r="F1039" i="41"/>
  <c r="E1039" i="41"/>
  <c r="D1039" i="41"/>
  <c r="C1039" i="41"/>
  <c r="B1039" i="41"/>
  <c r="Q1038" i="41"/>
  <c r="P1038" i="41"/>
  <c r="O1038" i="41"/>
  <c r="M1038" i="41"/>
  <c r="K1038" i="41"/>
  <c r="I1038" i="41"/>
  <c r="H1038" i="41"/>
  <c r="F1038" i="41"/>
  <c r="E1038" i="41"/>
  <c r="D1038" i="41"/>
  <c r="C1038" i="41"/>
  <c r="B1038" i="41"/>
  <c r="Q1037" i="41"/>
  <c r="P1037" i="41"/>
  <c r="O1037" i="41"/>
  <c r="M1037" i="41"/>
  <c r="K1037" i="41"/>
  <c r="I1037" i="41"/>
  <c r="H1037" i="41"/>
  <c r="F1037" i="41"/>
  <c r="E1037" i="41"/>
  <c r="D1037" i="41"/>
  <c r="C1037" i="41"/>
  <c r="B1037" i="41"/>
  <c r="Q1036" i="41"/>
  <c r="P1036" i="41"/>
  <c r="O1036" i="41"/>
  <c r="M1036" i="41"/>
  <c r="K1036" i="41"/>
  <c r="I1036" i="41"/>
  <c r="H1036" i="41"/>
  <c r="F1036" i="41"/>
  <c r="E1036" i="41"/>
  <c r="D1036" i="41"/>
  <c r="C1036" i="41"/>
  <c r="B1036" i="41"/>
  <c r="Q1035" i="41"/>
  <c r="P1035" i="41"/>
  <c r="O1035" i="41"/>
  <c r="M1035" i="41"/>
  <c r="K1035" i="41"/>
  <c r="I1035" i="41"/>
  <c r="H1035" i="41"/>
  <c r="F1035" i="41"/>
  <c r="E1035" i="41"/>
  <c r="D1035" i="41"/>
  <c r="C1035" i="41"/>
  <c r="B1035" i="41"/>
  <c r="Q1034" i="41"/>
  <c r="P1034" i="41"/>
  <c r="O1034" i="41"/>
  <c r="M1034" i="41"/>
  <c r="K1034" i="41"/>
  <c r="I1034" i="41"/>
  <c r="H1034" i="41"/>
  <c r="F1034" i="41"/>
  <c r="E1034" i="41"/>
  <c r="D1034" i="41"/>
  <c r="C1034" i="41"/>
  <c r="B1034" i="41"/>
  <c r="Q1033" i="41"/>
  <c r="P1033" i="41"/>
  <c r="O1033" i="41"/>
  <c r="M1033" i="41"/>
  <c r="K1033" i="41"/>
  <c r="I1033" i="41"/>
  <c r="H1033" i="41"/>
  <c r="F1033" i="41"/>
  <c r="E1033" i="41"/>
  <c r="D1033" i="41"/>
  <c r="C1033" i="41"/>
  <c r="B1033" i="41"/>
  <c r="Q1032" i="41"/>
  <c r="P1032" i="41"/>
  <c r="O1032" i="41"/>
  <c r="M1032" i="41"/>
  <c r="K1032" i="41"/>
  <c r="I1032" i="41"/>
  <c r="H1032" i="41"/>
  <c r="F1032" i="41"/>
  <c r="E1032" i="41"/>
  <c r="D1032" i="41"/>
  <c r="C1032" i="41"/>
  <c r="B1032" i="41"/>
  <c r="Q1031" i="41"/>
  <c r="P1031" i="41"/>
  <c r="O1031" i="41"/>
  <c r="M1031" i="41"/>
  <c r="K1031" i="41"/>
  <c r="I1031" i="41"/>
  <c r="H1031" i="41"/>
  <c r="F1031" i="41"/>
  <c r="E1031" i="41"/>
  <c r="D1031" i="41"/>
  <c r="C1031" i="41"/>
  <c r="B1031" i="41"/>
  <c r="Q1030" i="41"/>
  <c r="P1030" i="41"/>
  <c r="O1030" i="41"/>
  <c r="M1030" i="41"/>
  <c r="K1030" i="41"/>
  <c r="I1030" i="41"/>
  <c r="H1030" i="41"/>
  <c r="F1030" i="41"/>
  <c r="E1030" i="41"/>
  <c r="D1030" i="41"/>
  <c r="C1030" i="41"/>
  <c r="B1030" i="41"/>
  <c r="Q1029" i="41"/>
  <c r="P1029" i="41"/>
  <c r="O1029" i="41"/>
  <c r="M1029" i="41"/>
  <c r="K1029" i="41"/>
  <c r="I1029" i="41"/>
  <c r="H1029" i="41"/>
  <c r="F1029" i="41"/>
  <c r="E1029" i="41"/>
  <c r="D1029" i="41"/>
  <c r="C1029" i="41"/>
  <c r="B1029" i="41"/>
  <c r="Q1028" i="41"/>
  <c r="P1028" i="41"/>
  <c r="O1028" i="41"/>
  <c r="M1028" i="41"/>
  <c r="K1028" i="41"/>
  <c r="I1028" i="41"/>
  <c r="H1028" i="41"/>
  <c r="F1028" i="41"/>
  <c r="E1028" i="41"/>
  <c r="D1028" i="41"/>
  <c r="C1028" i="41"/>
  <c r="B1028" i="41"/>
  <c r="Q1027" i="41"/>
  <c r="P1027" i="41"/>
  <c r="O1027" i="41"/>
  <c r="M1027" i="41"/>
  <c r="K1027" i="41"/>
  <c r="I1027" i="41"/>
  <c r="H1027" i="41"/>
  <c r="F1027" i="41"/>
  <c r="E1027" i="41"/>
  <c r="D1027" i="41"/>
  <c r="C1027" i="41"/>
  <c r="B1027" i="41"/>
  <c r="Q1026" i="41"/>
  <c r="P1026" i="41"/>
  <c r="O1026" i="41"/>
  <c r="M1026" i="41"/>
  <c r="K1026" i="41"/>
  <c r="I1026" i="41"/>
  <c r="H1026" i="41"/>
  <c r="F1026" i="41"/>
  <c r="E1026" i="41"/>
  <c r="D1026" i="41"/>
  <c r="C1026" i="41"/>
  <c r="B1026" i="41"/>
  <c r="Q1025" i="41"/>
  <c r="P1025" i="41"/>
  <c r="O1025" i="41"/>
  <c r="M1025" i="41"/>
  <c r="K1025" i="41"/>
  <c r="I1025" i="41"/>
  <c r="H1025" i="41"/>
  <c r="F1025" i="41"/>
  <c r="E1025" i="41"/>
  <c r="D1025" i="41"/>
  <c r="C1025" i="41"/>
  <c r="B1025" i="41"/>
  <c r="Q1024" i="41"/>
  <c r="P1024" i="41"/>
  <c r="O1024" i="41"/>
  <c r="M1024" i="41"/>
  <c r="K1024" i="41"/>
  <c r="I1024" i="41"/>
  <c r="H1024" i="41"/>
  <c r="F1024" i="41"/>
  <c r="E1024" i="41"/>
  <c r="D1024" i="41"/>
  <c r="C1024" i="41"/>
  <c r="B1024" i="41"/>
  <c r="Q1023" i="41"/>
  <c r="P1023" i="41"/>
  <c r="O1023" i="41"/>
  <c r="M1023" i="41"/>
  <c r="K1023" i="41"/>
  <c r="I1023" i="41"/>
  <c r="H1023" i="41"/>
  <c r="F1023" i="41"/>
  <c r="E1023" i="41"/>
  <c r="D1023" i="41"/>
  <c r="C1023" i="41"/>
  <c r="B1023" i="41"/>
  <c r="Q1022" i="41"/>
  <c r="P1022" i="41"/>
  <c r="O1022" i="41"/>
  <c r="M1022" i="41"/>
  <c r="K1022" i="41"/>
  <c r="I1022" i="41"/>
  <c r="H1022" i="41"/>
  <c r="F1022" i="41"/>
  <c r="E1022" i="41"/>
  <c r="D1022" i="41"/>
  <c r="C1022" i="41"/>
  <c r="B1022" i="41"/>
  <c r="Q1021" i="41"/>
  <c r="P1021" i="41"/>
  <c r="O1021" i="41"/>
  <c r="M1021" i="41"/>
  <c r="K1021" i="41"/>
  <c r="I1021" i="41"/>
  <c r="H1021" i="41"/>
  <c r="F1021" i="41"/>
  <c r="E1021" i="41"/>
  <c r="D1021" i="41"/>
  <c r="C1021" i="41"/>
  <c r="B1021" i="41"/>
  <c r="Q1020" i="41"/>
  <c r="P1020" i="41"/>
  <c r="O1020" i="41"/>
  <c r="M1020" i="41"/>
  <c r="K1020" i="41"/>
  <c r="I1020" i="41"/>
  <c r="H1020" i="41"/>
  <c r="F1020" i="41"/>
  <c r="E1020" i="41"/>
  <c r="D1020" i="41"/>
  <c r="C1020" i="41"/>
  <c r="B1020" i="41"/>
  <c r="Q1019" i="41"/>
  <c r="P1019" i="41"/>
  <c r="O1019" i="41"/>
  <c r="M1019" i="41"/>
  <c r="K1019" i="41"/>
  <c r="I1019" i="41"/>
  <c r="H1019" i="41"/>
  <c r="F1019" i="41"/>
  <c r="E1019" i="41"/>
  <c r="D1019" i="41"/>
  <c r="C1019" i="41"/>
  <c r="B1019" i="41"/>
  <c r="Q1018" i="41"/>
  <c r="P1018" i="41"/>
  <c r="O1018" i="41"/>
  <c r="M1018" i="41"/>
  <c r="K1018" i="41"/>
  <c r="I1018" i="41"/>
  <c r="H1018" i="41"/>
  <c r="F1018" i="41"/>
  <c r="E1018" i="41"/>
  <c r="D1018" i="41"/>
  <c r="C1018" i="41"/>
  <c r="B1018" i="41"/>
  <c r="Q1017" i="41"/>
  <c r="P1017" i="41"/>
  <c r="O1017" i="41"/>
  <c r="M1017" i="41"/>
  <c r="K1017" i="41"/>
  <c r="I1017" i="41"/>
  <c r="H1017" i="41"/>
  <c r="F1017" i="41"/>
  <c r="E1017" i="41"/>
  <c r="D1017" i="41"/>
  <c r="C1017" i="41"/>
  <c r="B1017" i="41"/>
  <c r="Q1016" i="41"/>
  <c r="P1016" i="41"/>
  <c r="O1016" i="41"/>
  <c r="M1016" i="41"/>
  <c r="K1016" i="41"/>
  <c r="I1016" i="41"/>
  <c r="H1016" i="41"/>
  <c r="F1016" i="41"/>
  <c r="E1016" i="41"/>
  <c r="D1016" i="41"/>
  <c r="C1016" i="41"/>
  <c r="B1016" i="41"/>
  <c r="Q1015" i="41"/>
  <c r="P1015" i="41"/>
  <c r="O1015" i="41"/>
  <c r="M1015" i="41"/>
  <c r="K1015" i="41"/>
  <c r="I1015" i="41"/>
  <c r="H1015" i="41"/>
  <c r="F1015" i="41"/>
  <c r="E1015" i="41"/>
  <c r="D1015" i="41"/>
  <c r="C1015" i="41"/>
  <c r="B1015" i="41"/>
  <c r="Q1014" i="41"/>
  <c r="P1014" i="41"/>
  <c r="O1014" i="41"/>
  <c r="M1014" i="41"/>
  <c r="K1014" i="41"/>
  <c r="I1014" i="41"/>
  <c r="H1014" i="41"/>
  <c r="F1014" i="41"/>
  <c r="E1014" i="41"/>
  <c r="D1014" i="41"/>
  <c r="C1014" i="41"/>
  <c r="B1014" i="41"/>
  <c r="Q1013" i="41"/>
  <c r="P1013" i="41"/>
  <c r="O1013" i="41"/>
  <c r="M1013" i="41"/>
  <c r="K1013" i="41"/>
  <c r="I1013" i="41"/>
  <c r="H1013" i="41"/>
  <c r="F1013" i="41"/>
  <c r="E1013" i="41"/>
  <c r="D1013" i="41"/>
  <c r="C1013" i="41"/>
  <c r="B1013" i="41"/>
  <c r="Q1012" i="41"/>
  <c r="P1012" i="41"/>
  <c r="O1012" i="41"/>
  <c r="M1012" i="41"/>
  <c r="K1012" i="41"/>
  <c r="I1012" i="41"/>
  <c r="H1012" i="41"/>
  <c r="F1012" i="41"/>
  <c r="E1012" i="41"/>
  <c r="D1012" i="41"/>
  <c r="C1012" i="41"/>
  <c r="B1012" i="41"/>
  <c r="Q1011" i="41"/>
  <c r="P1011" i="41"/>
  <c r="O1011" i="41"/>
  <c r="M1011" i="41"/>
  <c r="K1011" i="41"/>
  <c r="I1011" i="41"/>
  <c r="H1011" i="41"/>
  <c r="F1011" i="41"/>
  <c r="E1011" i="41"/>
  <c r="D1011" i="41"/>
  <c r="C1011" i="41"/>
  <c r="B1011" i="41"/>
  <c r="Q1010" i="41"/>
  <c r="P1010" i="41"/>
  <c r="O1010" i="41"/>
  <c r="M1010" i="41"/>
  <c r="K1010" i="41"/>
  <c r="I1010" i="41"/>
  <c r="H1010" i="41"/>
  <c r="F1010" i="41"/>
  <c r="E1010" i="41"/>
  <c r="D1010" i="41"/>
  <c r="C1010" i="41"/>
  <c r="B1010" i="41"/>
  <c r="Q1009" i="41"/>
  <c r="P1009" i="41"/>
  <c r="O1009" i="41"/>
  <c r="M1009" i="41"/>
  <c r="K1009" i="41"/>
  <c r="I1009" i="41"/>
  <c r="H1009" i="41"/>
  <c r="F1009" i="41"/>
  <c r="E1009" i="41"/>
  <c r="D1009" i="41"/>
  <c r="C1009" i="41"/>
  <c r="B1009" i="41"/>
  <c r="Q1008" i="41"/>
  <c r="P1008" i="41"/>
  <c r="O1008" i="41"/>
  <c r="M1008" i="41"/>
  <c r="K1008" i="41"/>
  <c r="I1008" i="41"/>
  <c r="H1008" i="41"/>
  <c r="F1008" i="41"/>
  <c r="E1008" i="41"/>
  <c r="D1008" i="41"/>
  <c r="C1008" i="41"/>
  <c r="B1008" i="41"/>
  <c r="Q1007" i="41"/>
  <c r="P1007" i="41"/>
  <c r="O1007" i="41"/>
  <c r="M1007" i="41"/>
  <c r="K1007" i="41"/>
  <c r="I1007" i="41"/>
  <c r="H1007" i="41"/>
  <c r="F1007" i="41"/>
  <c r="E1007" i="41"/>
  <c r="D1007" i="41"/>
  <c r="C1007" i="41"/>
  <c r="B1007" i="41"/>
  <c r="Q1006" i="41"/>
  <c r="P1006" i="41"/>
  <c r="O1006" i="41"/>
  <c r="M1006" i="41"/>
  <c r="K1006" i="41"/>
  <c r="I1006" i="41"/>
  <c r="H1006" i="41"/>
  <c r="F1006" i="41"/>
  <c r="E1006" i="41"/>
  <c r="D1006" i="41"/>
  <c r="C1006" i="41"/>
  <c r="B1006" i="41"/>
  <c r="Q1005" i="41"/>
  <c r="P1005" i="41"/>
  <c r="O1005" i="41"/>
  <c r="M1005" i="41"/>
  <c r="K1005" i="41"/>
  <c r="I1005" i="41"/>
  <c r="H1005" i="41"/>
  <c r="F1005" i="41"/>
  <c r="E1005" i="41"/>
  <c r="D1005" i="41"/>
  <c r="C1005" i="41"/>
  <c r="B1005" i="41"/>
  <c r="Q1004" i="41"/>
  <c r="P1004" i="41"/>
  <c r="O1004" i="41"/>
  <c r="M1004" i="41"/>
  <c r="K1004" i="41"/>
  <c r="I1004" i="41"/>
  <c r="H1004" i="41"/>
  <c r="F1004" i="41"/>
  <c r="E1004" i="41"/>
  <c r="D1004" i="41"/>
  <c r="C1004" i="41"/>
  <c r="B1004" i="41"/>
  <c r="Q1003" i="41"/>
  <c r="P1003" i="41"/>
  <c r="O1003" i="41"/>
  <c r="M1003" i="41"/>
  <c r="K1003" i="41"/>
  <c r="I1003" i="41"/>
  <c r="H1003" i="41"/>
  <c r="F1003" i="41"/>
  <c r="E1003" i="41"/>
  <c r="D1003" i="41"/>
  <c r="C1003" i="41"/>
  <c r="B1003" i="41"/>
  <c r="Q1002" i="41"/>
  <c r="P1002" i="41"/>
  <c r="O1002" i="41"/>
  <c r="M1002" i="41"/>
  <c r="K1002" i="41"/>
  <c r="I1002" i="41"/>
  <c r="H1002" i="41"/>
  <c r="F1002" i="41"/>
  <c r="E1002" i="41"/>
  <c r="D1002" i="41"/>
  <c r="C1002" i="41"/>
  <c r="B1002" i="41"/>
  <c r="Q1001" i="41"/>
  <c r="P1001" i="41"/>
  <c r="O1001" i="41"/>
  <c r="M1001" i="41"/>
  <c r="K1001" i="41"/>
  <c r="I1001" i="41"/>
  <c r="H1001" i="41"/>
  <c r="F1001" i="41"/>
  <c r="E1001" i="41"/>
  <c r="D1001" i="41"/>
  <c r="C1001" i="41"/>
  <c r="B1001" i="41"/>
  <c r="Q1000" i="41"/>
  <c r="P1000" i="41"/>
  <c r="O1000" i="41"/>
  <c r="M1000" i="41"/>
  <c r="K1000" i="41"/>
  <c r="I1000" i="41"/>
  <c r="H1000" i="41"/>
  <c r="F1000" i="41"/>
  <c r="E1000" i="41"/>
  <c r="D1000" i="41"/>
  <c r="C1000" i="41"/>
  <c r="B1000" i="41"/>
  <c r="Q999" i="41"/>
  <c r="P999" i="41"/>
  <c r="O999" i="41"/>
  <c r="M999" i="41"/>
  <c r="K999" i="41"/>
  <c r="I999" i="41"/>
  <c r="H999" i="41"/>
  <c r="F999" i="41"/>
  <c r="E999" i="41"/>
  <c r="D999" i="41"/>
  <c r="C999" i="41"/>
  <c r="B999" i="41"/>
  <c r="Q998" i="41"/>
  <c r="P998" i="41"/>
  <c r="O998" i="41"/>
  <c r="M998" i="41"/>
  <c r="K998" i="41"/>
  <c r="I998" i="41"/>
  <c r="H998" i="41"/>
  <c r="F998" i="41"/>
  <c r="E998" i="41"/>
  <c r="D998" i="41"/>
  <c r="C998" i="41"/>
  <c r="B998" i="41"/>
  <c r="Q997" i="41"/>
  <c r="P997" i="41"/>
  <c r="O997" i="41"/>
  <c r="M997" i="41"/>
  <c r="K997" i="41"/>
  <c r="I997" i="41"/>
  <c r="H997" i="41"/>
  <c r="F997" i="41"/>
  <c r="E997" i="41"/>
  <c r="D997" i="41"/>
  <c r="C997" i="41"/>
  <c r="B997" i="41"/>
  <c r="Q996" i="41"/>
  <c r="P996" i="41"/>
  <c r="O996" i="41"/>
  <c r="M996" i="41"/>
  <c r="K996" i="41"/>
  <c r="I996" i="41"/>
  <c r="H996" i="41"/>
  <c r="F996" i="41"/>
  <c r="E996" i="41"/>
  <c r="D996" i="41"/>
  <c r="C996" i="41"/>
  <c r="B996" i="41"/>
  <c r="Q995" i="41"/>
  <c r="P995" i="41"/>
  <c r="O995" i="41"/>
  <c r="M995" i="41"/>
  <c r="K995" i="41"/>
  <c r="I995" i="41"/>
  <c r="H995" i="41"/>
  <c r="F995" i="41"/>
  <c r="E995" i="41"/>
  <c r="D995" i="41"/>
  <c r="C995" i="41"/>
  <c r="B995" i="41"/>
  <c r="Q994" i="41"/>
  <c r="P994" i="41"/>
  <c r="O994" i="41"/>
  <c r="M994" i="41"/>
  <c r="K994" i="41"/>
  <c r="I994" i="41"/>
  <c r="H994" i="41"/>
  <c r="F994" i="41"/>
  <c r="E994" i="41"/>
  <c r="D994" i="41"/>
  <c r="C994" i="41"/>
  <c r="B994" i="41"/>
  <c r="Q993" i="41"/>
  <c r="P993" i="41"/>
  <c r="O993" i="41"/>
  <c r="M993" i="41"/>
  <c r="K993" i="41"/>
  <c r="I993" i="41"/>
  <c r="H993" i="41"/>
  <c r="F993" i="41"/>
  <c r="E993" i="41"/>
  <c r="D993" i="41"/>
  <c r="C993" i="41"/>
  <c r="B993" i="41"/>
  <c r="Q992" i="41"/>
  <c r="P992" i="41"/>
  <c r="O992" i="41"/>
  <c r="M992" i="41"/>
  <c r="K992" i="41"/>
  <c r="I992" i="41"/>
  <c r="H992" i="41"/>
  <c r="F992" i="41"/>
  <c r="E992" i="41"/>
  <c r="D992" i="41"/>
  <c r="C992" i="41"/>
  <c r="B992" i="41"/>
  <c r="Q991" i="41"/>
  <c r="P991" i="41"/>
  <c r="O991" i="41"/>
  <c r="M991" i="41"/>
  <c r="K991" i="41"/>
  <c r="I991" i="41"/>
  <c r="H991" i="41"/>
  <c r="F991" i="41"/>
  <c r="E991" i="41"/>
  <c r="D991" i="41"/>
  <c r="C991" i="41"/>
  <c r="B991" i="41"/>
  <c r="Q990" i="41"/>
  <c r="P990" i="41"/>
  <c r="O990" i="41"/>
  <c r="M990" i="41"/>
  <c r="K990" i="41"/>
  <c r="I990" i="41"/>
  <c r="H990" i="41"/>
  <c r="F990" i="41"/>
  <c r="E990" i="41"/>
  <c r="D990" i="41"/>
  <c r="C990" i="41"/>
  <c r="B990" i="41"/>
  <c r="Q989" i="41"/>
  <c r="P989" i="41"/>
  <c r="O989" i="41"/>
  <c r="M989" i="41"/>
  <c r="K989" i="41"/>
  <c r="I989" i="41"/>
  <c r="H989" i="41"/>
  <c r="F989" i="41"/>
  <c r="E989" i="41"/>
  <c r="D989" i="41"/>
  <c r="C989" i="41"/>
  <c r="B989" i="41"/>
  <c r="Q988" i="41"/>
  <c r="P988" i="41"/>
  <c r="O988" i="41"/>
  <c r="M988" i="41"/>
  <c r="K988" i="41"/>
  <c r="I988" i="41"/>
  <c r="H988" i="41"/>
  <c r="F988" i="41"/>
  <c r="E988" i="41"/>
  <c r="D988" i="41"/>
  <c r="C988" i="41"/>
  <c r="B988" i="41"/>
  <c r="Q987" i="41"/>
  <c r="P987" i="41"/>
  <c r="O987" i="41"/>
  <c r="M987" i="41"/>
  <c r="K987" i="41"/>
  <c r="I987" i="41"/>
  <c r="H987" i="41"/>
  <c r="F987" i="41"/>
  <c r="E987" i="41"/>
  <c r="D987" i="41"/>
  <c r="C987" i="41"/>
  <c r="B987" i="41"/>
  <c r="Q986" i="41"/>
  <c r="P986" i="41"/>
  <c r="O986" i="41"/>
  <c r="M986" i="41"/>
  <c r="K986" i="41"/>
  <c r="I986" i="41"/>
  <c r="H986" i="41"/>
  <c r="F986" i="41"/>
  <c r="E986" i="41"/>
  <c r="D986" i="41"/>
  <c r="C986" i="41"/>
  <c r="B986" i="41"/>
  <c r="Q985" i="41"/>
  <c r="P985" i="41"/>
  <c r="O985" i="41"/>
  <c r="M985" i="41"/>
  <c r="K985" i="41"/>
  <c r="I985" i="41"/>
  <c r="H985" i="41"/>
  <c r="F985" i="41"/>
  <c r="E985" i="41"/>
  <c r="D985" i="41"/>
  <c r="C985" i="41"/>
  <c r="B985" i="41"/>
  <c r="Q984" i="41"/>
  <c r="P984" i="41"/>
  <c r="O984" i="41"/>
  <c r="M984" i="41"/>
  <c r="K984" i="41"/>
  <c r="I984" i="41"/>
  <c r="H984" i="41"/>
  <c r="F984" i="41"/>
  <c r="E984" i="41"/>
  <c r="D984" i="41"/>
  <c r="C984" i="41"/>
  <c r="B984" i="41"/>
  <c r="Q983" i="41"/>
  <c r="P983" i="41"/>
  <c r="O983" i="41"/>
  <c r="M983" i="41"/>
  <c r="K983" i="41"/>
  <c r="I983" i="41"/>
  <c r="H983" i="41"/>
  <c r="F983" i="41"/>
  <c r="E983" i="41"/>
  <c r="D983" i="41"/>
  <c r="C983" i="41"/>
  <c r="B983" i="41"/>
  <c r="Q982" i="41"/>
  <c r="P982" i="41"/>
  <c r="O982" i="41"/>
  <c r="M982" i="41"/>
  <c r="K982" i="41"/>
  <c r="I982" i="41"/>
  <c r="H982" i="41"/>
  <c r="F982" i="41"/>
  <c r="E982" i="41"/>
  <c r="D982" i="41"/>
  <c r="C982" i="41"/>
  <c r="B982" i="41"/>
  <c r="Q981" i="41"/>
  <c r="P981" i="41"/>
  <c r="O981" i="41"/>
  <c r="M981" i="41"/>
  <c r="K981" i="41"/>
  <c r="I981" i="41"/>
  <c r="H981" i="41"/>
  <c r="F981" i="41"/>
  <c r="E981" i="41"/>
  <c r="D981" i="41"/>
  <c r="C981" i="41"/>
  <c r="B981" i="41"/>
  <c r="Q980" i="41"/>
  <c r="P980" i="41"/>
  <c r="O980" i="41"/>
  <c r="M980" i="41"/>
  <c r="K980" i="41"/>
  <c r="I980" i="41"/>
  <c r="H980" i="41"/>
  <c r="F980" i="41"/>
  <c r="E980" i="41"/>
  <c r="D980" i="41"/>
  <c r="C980" i="41"/>
  <c r="B980" i="41"/>
  <c r="Q979" i="41"/>
  <c r="P979" i="41"/>
  <c r="O979" i="41"/>
  <c r="M979" i="41"/>
  <c r="K979" i="41"/>
  <c r="I979" i="41"/>
  <c r="H979" i="41"/>
  <c r="F979" i="41"/>
  <c r="E979" i="41"/>
  <c r="D979" i="41"/>
  <c r="C979" i="41"/>
  <c r="B979" i="41"/>
  <c r="Q978" i="41"/>
  <c r="P978" i="41"/>
  <c r="O978" i="41"/>
  <c r="M978" i="41"/>
  <c r="K978" i="41"/>
  <c r="I978" i="41"/>
  <c r="H978" i="41"/>
  <c r="F978" i="41"/>
  <c r="E978" i="41"/>
  <c r="D978" i="41"/>
  <c r="C978" i="41"/>
  <c r="B978" i="41"/>
  <c r="Q977" i="41"/>
  <c r="P977" i="41"/>
  <c r="O977" i="41"/>
  <c r="M977" i="41"/>
  <c r="K977" i="41"/>
  <c r="I977" i="41"/>
  <c r="H977" i="41"/>
  <c r="F977" i="41"/>
  <c r="E977" i="41"/>
  <c r="D977" i="41"/>
  <c r="C977" i="41"/>
  <c r="B977" i="41"/>
  <c r="Q976" i="41"/>
  <c r="P976" i="41"/>
  <c r="O976" i="41"/>
  <c r="M976" i="41"/>
  <c r="K976" i="41"/>
  <c r="I976" i="41"/>
  <c r="H976" i="41"/>
  <c r="F976" i="41"/>
  <c r="E976" i="41"/>
  <c r="D976" i="41"/>
  <c r="C976" i="41"/>
  <c r="B976" i="41"/>
  <c r="Q975" i="41"/>
  <c r="P975" i="41"/>
  <c r="O975" i="41"/>
  <c r="M975" i="41"/>
  <c r="K975" i="41"/>
  <c r="I975" i="41"/>
  <c r="H975" i="41"/>
  <c r="F975" i="41"/>
  <c r="E975" i="41"/>
  <c r="D975" i="41"/>
  <c r="C975" i="41"/>
  <c r="B975" i="41"/>
  <c r="Q974" i="41"/>
  <c r="P974" i="41"/>
  <c r="O974" i="41"/>
  <c r="M974" i="41"/>
  <c r="K974" i="41"/>
  <c r="I974" i="41"/>
  <c r="H974" i="41"/>
  <c r="F974" i="41"/>
  <c r="E974" i="41"/>
  <c r="D974" i="41"/>
  <c r="C974" i="41"/>
  <c r="B974" i="41"/>
  <c r="Q973" i="41"/>
  <c r="P973" i="41"/>
  <c r="O973" i="41"/>
  <c r="M973" i="41"/>
  <c r="K973" i="41"/>
  <c r="I973" i="41"/>
  <c r="H973" i="41"/>
  <c r="F973" i="41"/>
  <c r="E973" i="41"/>
  <c r="D973" i="41"/>
  <c r="C973" i="41"/>
  <c r="B973" i="41"/>
  <c r="Q972" i="41"/>
  <c r="P972" i="41"/>
  <c r="O972" i="41"/>
  <c r="M972" i="41"/>
  <c r="K972" i="41"/>
  <c r="I972" i="41"/>
  <c r="H972" i="41"/>
  <c r="F972" i="41"/>
  <c r="E972" i="41"/>
  <c r="D972" i="41"/>
  <c r="C972" i="41"/>
  <c r="B972" i="41"/>
  <c r="Q971" i="41"/>
  <c r="P971" i="41"/>
  <c r="O971" i="41"/>
  <c r="M971" i="41"/>
  <c r="K971" i="41"/>
  <c r="I971" i="41"/>
  <c r="H971" i="41"/>
  <c r="F971" i="41"/>
  <c r="E971" i="41"/>
  <c r="D971" i="41"/>
  <c r="C971" i="41"/>
  <c r="B971" i="41"/>
  <c r="Q970" i="41"/>
  <c r="P970" i="41"/>
  <c r="O970" i="41"/>
  <c r="M970" i="41"/>
  <c r="K970" i="41"/>
  <c r="I970" i="41"/>
  <c r="H970" i="41"/>
  <c r="F970" i="41"/>
  <c r="E970" i="41"/>
  <c r="D970" i="41"/>
  <c r="C970" i="41"/>
  <c r="B970" i="41"/>
  <c r="Q969" i="41"/>
  <c r="P969" i="41"/>
  <c r="O969" i="41"/>
  <c r="M969" i="41"/>
  <c r="K969" i="41"/>
  <c r="I969" i="41"/>
  <c r="H969" i="41"/>
  <c r="F969" i="41"/>
  <c r="E969" i="41"/>
  <c r="D969" i="41"/>
  <c r="C969" i="41"/>
  <c r="B969" i="41"/>
  <c r="Q968" i="41"/>
  <c r="P968" i="41"/>
  <c r="O968" i="41"/>
  <c r="M968" i="41"/>
  <c r="K968" i="41"/>
  <c r="I968" i="41"/>
  <c r="H968" i="41"/>
  <c r="F968" i="41"/>
  <c r="E968" i="41"/>
  <c r="D968" i="41"/>
  <c r="C968" i="41"/>
  <c r="B968" i="41"/>
  <c r="Q967" i="41"/>
  <c r="P967" i="41"/>
  <c r="O967" i="41"/>
  <c r="M967" i="41"/>
  <c r="K967" i="41"/>
  <c r="I967" i="41"/>
  <c r="H967" i="41"/>
  <c r="F967" i="41"/>
  <c r="E967" i="41"/>
  <c r="D967" i="41"/>
  <c r="C967" i="41"/>
  <c r="B967" i="41"/>
  <c r="Q966" i="41"/>
  <c r="P966" i="41"/>
  <c r="O966" i="41"/>
  <c r="M966" i="41"/>
  <c r="K966" i="41"/>
  <c r="I966" i="41"/>
  <c r="H966" i="41"/>
  <c r="F966" i="41"/>
  <c r="E966" i="41"/>
  <c r="D966" i="41"/>
  <c r="C966" i="41"/>
  <c r="B966" i="41"/>
  <c r="Q965" i="41"/>
  <c r="P965" i="41"/>
  <c r="O965" i="41"/>
  <c r="M965" i="41"/>
  <c r="K965" i="41"/>
  <c r="I965" i="41"/>
  <c r="H965" i="41"/>
  <c r="F965" i="41"/>
  <c r="E965" i="41"/>
  <c r="D965" i="41"/>
  <c r="C965" i="41"/>
  <c r="B965" i="41"/>
  <c r="Q964" i="41"/>
  <c r="P964" i="41"/>
  <c r="O964" i="41"/>
  <c r="M964" i="41"/>
  <c r="K964" i="41"/>
  <c r="I964" i="41"/>
  <c r="H964" i="41"/>
  <c r="F964" i="41"/>
  <c r="E964" i="41"/>
  <c r="D964" i="41"/>
  <c r="C964" i="41"/>
  <c r="B964" i="41"/>
  <c r="Q963" i="41"/>
  <c r="P963" i="41"/>
  <c r="O963" i="41"/>
  <c r="M963" i="41"/>
  <c r="K963" i="41"/>
  <c r="I963" i="41"/>
  <c r="H963" i="41"/>
  <c r="F963" i="41"/>
  <c r="E963" i="41"/>
  <c r="D963" i="41"/>
  <c r="C963" i="41"/>
  <c r="B963" i="41"/>
  <c r="Q962" i="41"/>
  <c r="P962" i="41"/>
  <c r="O962" i="41"/>
  <c r="M962" i="41"/>
  <c r="K962" i="41"/>
  <c r="I962" i="41"/>
  <c r="H962" i="41"/>
  <c r="F962" i="41"/>
  <c r="E962" i="41"/>
  <c r="D962" i="41"/>
  <c r="C962" i="41"/>
  <c r="B962" i="41"/>
  <c r="Q961" i="41"/>
  <c r="P961" i="41"/>
  <c r="O961" i="41"/>
  <c r="M961" i="41"/>
  <c r="K961" i="41"/>
  <c r="I961" i="41"/>
  <c r="H961" i="41"/>
  <c r="F961" i="41"/>
  <c r="E961" i="41"/>
  <c r="D961" i="41"/>
  <c r="C961" i="41"/>
  <c r="B961" i="41"/>
  <c r="Q960" i="41"/>
  <c r="P960" i="41"/>
  <c r="O960" i="41"/>
  <c r="M960" i="41"/>
  <c r="K960" i="41"/>
  <c r="I960" i="41"/>
  <c r="H960" i="41"/>
  <c r="F960" i="41"/>
  <c r="E960" i="41"/>
  <c r="D960" i="41"/>
  <c r="C960" i="41"/>
  <c r="B960" i="41"/>
  <c r="Q959" i="41"/>
  <c r="P959" i="41"/>
  <c r="O959" i="41"/>
  <c r="M959" i="41"/>
  <c r="K959" i="41"/>
  <c r="I959" i="41"/>
  <c r="H959" i="41"/>
  <c r="F959" i="41"/>
  <c r="E959" i="41"/>
  <c r="D959" i="41"/>
  <c r="C959" i="41"/>
  <c r="B959" i="41"/>
  <c r="Q958" i="41"/>
  <c r="P958" i="41"/>
  <c r="O958" i="41"/>
  <c r="M958" i="41"/>
  <c r="K958" i="41"/>
  <c r="I958" i="41"/>
  <c r="H958" i="41"/>
  <c r="F958" i="41"/>
  <c r="E958" i="41"/>
  <c r="D958" i="41"/>
  <c r="C958" i="41"/>
  <c r="B958" i="41"/>
  <c r="Q957" i="41"/>
  <c r="P957" i="41"/>
  <c r="O957" i="41"/>
  <c r="M957" i="41"/>
  <c r="K957" i="41"/>
  <c r="I957" i="41"/>
  <c r="H957" i="41"/>
  <c r="F957" i="41"/>
  <c r="E957" i="41"/>
  <c r="D957" i="41"/>
  <c r="C957" i="41"/>
  <c r="B957" i="41"/>
  <c r="Q956" i="41"/>
  <c r="P956" i="41"/>
  <c r="O956" i="41"/>
  <c r="M956" i="41"/>
  <c r="K956" i="41"/>
  <c r="I956" i="41"/>
  <c r="H956" i="41"/>
  <c r="F956" i="41"/>
  <c r="E956" i="41"/>
  <c r="D956" i="41"/>
  <c r="C956" i="41"/>
  <c r="B956" i="41"/>
  <c r="Q955" i="41"/>
  <c r="P955" i="41"/>
  <c r="O955" i="41"/>
  <c r="M955" i="41"/>
  <c r="K955" i="41"/>
  <c r="I955" i="41"/>
  <c r="H955" i="41"/>
  <c r="F955" i="41"/>
  <c r="E955" i="41"/>
  <c r="D955" i="41"/>
  <c r="C955" i="41"/>
  <c r="B955" i="41"/>
  <c r="Q954" i="41"/>
  <c r="P954" i="41"/>
  <c r="O954" i="41"/>
  <c r="M954" i="41"/>
  <c r="K954" i="41"/>
  <c r="I954" i="41"/>
  <c r="H954" i="41"/>
  <c r="F954" i="41"/>
  <c r="E954" i="41"/>
  <c r="D954" i="41"/>
  <c r="C954" i="41"/>
  <c r="B954" i="41"/>
  <c r="Q953" i="41"/>
  <c r="P953" i="41"/>
  <c r="O953" i="41"/>
  <c r="M953" i="41"/>
  <c r="K953" i="41"/>
  <c r="I953" i="41"/>
  <c r="H953" i="41"/>
  <c r="F953" i="41"/>
  <c r="E953" i="41"/>
  <c r="D953" i="41"/>
  <c r="C953" i="41"/>
  <c r="B953" i="41"/>
  <c r="Q952" i="41"/>
  <c r="P952" i="41"/>
  <c r="O952" i="41"/>
  <c r="M952" i="41"/>
  <c r="K952" i="41"/>
  <c r="I952" i="41"/>
  <c r="H952" i="41"/>
  <c r="F952" i="41"/>
  <c r="E952" i="41"/>
  <c r="D952" i="41"/>
  <c r="C952" i="41"/>
  <c r="B952" i="41"/>
  <c r="Q951" i="41"/>
  <c r="P951" i="41"/>
  <c r="O951" i="41"/>
  <c r="M951" i="41"/>
  <c r="K951" i="41"/>
  <c r="I951" i="41"/>
  <c r="H951" i="41"/>
  <c r="F951" i="41"/>
  <c r="E951" i="41"/>
  <c r="D951" i="41"/>
  <c r="C951" i="41"/>
  <c r="B951" i="41"/>
  <c r="Q950" i="41"/>
  <c r="P950" i="41"/>
  <c r="O950" i="41"/>
  <c r="M950" i="41"/>
  <c r="K950" i="41"/>
  <c r="I950" i="41"/>
  <c r="H950" i="41"/>
  <c r="F950" i="41"/>
  <c r="E950" i="41"/>
  <c r="D950" i="41"/>
  <c r="C950" i="41"/>
  <c r="B950" i="41"/>
  <c r="Q949" i="41"/>
  <c r="P949" i="41"/>
  <c r="O949" i="41"/>
  <c r="M949" i="41"/>
  <c r="K949" i="41"/>
  <c r="I949" i="41"/>
  <c r="H949" i="41"/>
  <c r="F949" i="41"/>
  <c r="E949" i="41"/>
  <c r="D949" i="41"/>
  <c r="C949" i="41"/>
  <c r="B949" i="41"/>
  <c r="Q948" i="41"/>
  <c r="P948" i="41"/>
  <c r="O948" i="41"/>
  <c r="M948" i="41"/>
  <c r="K948" i="41"/>
  <c r="I948" i="41"/>
  <c r="H948" i="41"/>
  <c r="F948" i="41"/>
  <c r="E948" i="41"/>
  <c r="D948" i="41"/>
  <c r="C948" i="41"/>
  <c r="B948" i="41"/>
  <c r="Q947" i="41"/>
  <c r="P947" i="41"/>
  <c r="O947" i="41"/>
  <c r="M947" i="41"/>
  <c r="K947" i="41"/>
  <c r="I947" i="41"/>
  <c r="H947" i="41"/>
  <c r="F947" i="41"/>
  <c r="E947" i="41"/>
  <c r="D947" i="41"/>
  <c r="C947" i="41"/>
  <c r="B947" i="41"/>
  <c r="Q946" i="41"/>
  <c r="P946" i="41"/>
  <c r="O946" i="41"/>
  <c r="M946" i="41"/>
  <c r="K946" i="41"/>
  <c r="I946" i="41"/>
  <c r="H946" i="41"/>
  <c r="F946" i="41"/>
  <c r="E946" i="41"/>
  <c r="D946" i="41"/>
  <c r="C946" i="41"/>
  <c r="B946" i="41"/>
  <c r="Q945" i="41"/>
  <c r="P945" i="41"/>
  <c r="O945" i="41"/>
  <c r="M945" i="41"/>
  <c r="K945" i="41"/>
  <c r="I945" i="41"/>
  <c r="H945" i="41"/>
  <c r="F945" i="41"/>
  <c r="E945" i="41"/>
  <c r="D945" i="41"/>
  <c r="C945" i="41"/>
  <c r="B945" i="41"/>
  <c r="Q944" i="41"/>
  <c r="P944" i="41"/>
  <c r="O944" i="41"/>
  <c r="M944" i="41"/>
  <c r="K944" i="41"/>
  <c r="I944" i="41"/>
  <c r="H944" i="41"/>
  <c r="F944" i="41"/>
  <c r="E944" i="41"/>
  <c r="D944" i="41"/>
  <c r="C944" i="41"/>
  <c r="B944" i="41"/>
  <c r="Q943" i="41"/>
  <c r="P943" i="41"/>
  <c r="O943" i="41"/>
  <c r="M943" i="41"/>
  <c r="K943" i="41"/>
  <c r="I943" i="41"/>
  <c r="H943" i="41"/>
  <c r="F943" i="41"/>
  <c r="E943" i="41"/>
  <c r="D943" i="41"/>
  <c r="C943" i="41"/>
  <c r="B943" i="41"/>
  <c r="Q942" i="41"/>
  <c r="P942" i="41"/>
  <c r="O942" i="41"/>
  <c r="M942" i="41"/>
  <c r="K942" i="41"/>
  <c r="I942" i="41"/>
  <c r="H942" i="41"/>
  <c r="F942" i="41"/>
  <c r="E942" i="41"/>
  <c r="D942" i="41"/>
  <c r="C942" i="41"/>
  <c r="B942" i="41"/>
  <c r="Q941" i="41"/>
  <c r="P941" i="41"/>
  <c r="O941" i="41"/>
  <c r="M941" i="41"/>
  <c r="K941" i="41"/>
  <c r="I941" i="41"/>
  <c r="H941" i="41"/>
  <c r="F941" i="41"/>
  <c r="E941" i="41"/>
  <c r="D941" i="41"/>
  <c r="C941" i="41"/>
  <c r="B941" i="41"/>
  <c r="Q940" i="41"/>
  <c r="P940" i="41"/>
  <c r="O940" i="41"/>
  <c r="M940" i="41"/>
  <c r="K940" i="41"/>
  <c r="I940" i="41"/>
  <c r="H940" i="41"/>
  <c r="F940" i="41"/>
  <c r="E940" i="41"/>
  <c r="D940" i="41"/>
  <c r="C940" i="41"/>
  <c r="B940" i="41"/>
  <c r="Q939" i="41"/>
  <c r="P939" i="41"/>
  <c r="O939" i="41"/>
  <c r="M939" i="41"/>
  <c r="K939" i="41"/>
  <c r="I939" i="41"/>
  <c r="H939" i="41"/>
  <c r="F939" i="41"/>
  <c r="E939" i="41"/>
  <c r="D939" i="41"/>
  <c r="C939" i="41"/>
  <c r="B939" i="41"/>
  <c r="Q938" i="41"/>
  <c r="P938" i="41"/>
  <c r="O938" i="41"/>
  <c r="M938" i="41"/>
  <c r="K938" i="41"/>
  <c r="I938" i="41"/>
  <c r="H938" i="41"/>
  <c r="F938" i="41"/>
  <c r="E938" i="41"/>
  <c r="D938" i="41"/>
  <c r="C938" i="41"/>
  <c r="B938" i="41"/>
  <c r="Q937" i="41"/>
  <c r="P937" i="41"/>
  <c r="O937" i="41"/>
  <c r="M937" i="41"/>
  <c r="K937" i="41"/>
  <c r="I937" i="41"/>
  <c r="H937" i="41"/>
  <c r="F937" i="41"/>
  <c r="E937" i="41"/>
  <c r="D937" i="41"/>
  <c r="C937" i="41"/>
  <c r="B937" i="41"/>
  <c r="Q936" i="41"/>
  <c r="P936" i="41"/>
  <c r="O936" i="41"/>
  <c r="M936" i="41"/>
  <c r="K936" i="41"/>
  <c r="I936" i="41"/>
  <c r="H936" i="41"/>
  <c r="F936" i="41"/>
  <c r="E936" i="41"/>
  <c r="D936" i="41"/>
  <c r="C936" i="41"/>
  <c r="B936" i="41"/>
  <c r="Q935" i="41"/>
  <c r="P935" i="41"/>
  <c r="O935" i="41"/>
  <c r="M935" i="41"/>
  <c r="K935" i="41"/>
  <c r="I935" i="41"/>
  <c r="H935" i="41"/>
  <c r="F935" i="41"/>
  <c r="E935" i="41"/>
  <c r="D935" i="41"/>
  <c r="C935" i="41"/>
  <c r="B935" i="41"/>
  <c r="Q934" i="41"/>
  <c r="P934" i="41"/>
  <c r="O934" i="41"/>
  <c r="M934" i="41"/>
  <c r="K934" i="41"/>
  <c r="I934" i="41"/>
  <c r="H934" i="41"/>
  <c r="F934" i="41"/>
  <c r="E934" i="41"/>
  <c r="D934" i="41"/>
  <c r="C934" i="41"/>
  <c r="B934" i="41"/>
  <c r="Q933" i="41"/>
  <c r="P933" i="41"/>
  <c r="O933" i="41"/>
  <c r="M933" i="41"/>
  <c r="K933" i="41"/>
  <c r="I933" i="41"/>
  <c r="H933" i="41"/>
  <c r="F933" i="41"/>
  <c r="E933" i="41"/>
  <c r="D933" i="41"/>
  <c r="C933" i="41"/>
  <c r="B933" i="41"/>
  <c r="Q932" i="41"/>
  <c r="P932" i="41"/>
  <c r="O932" i="41"/>
  <c r="M932" i="41"/>
  <c r="K932" i="41"/>
  <c r="I932" i="41"/>
  <c r="H932" i="41"/>
  <c r="F932" i="41"/>
  <c r="E932" i="41"/>
  <c r="D932" i="41"/>
  <c r="C932" i="41"/>
  <c r="B932" i="41"/>
  <c r="Q931" i="41"/>
  <c r="P931" i="41"/>
  <c r="O931" i="41"/>
  <c r="M931" i="41"/>
  <c r="K931" i="41"/>
  <c r="I931" i="41"/>
  <c r="H931" i="41"/>
  <c r="F931" i="41"/>
  <c r="E931" i="41"/>
  <c r="D931" i="41"/>
  <c r="C931" i="41"/>
  <c r="B931" i="41"/>
  <c r="Q930" i="41"/>
  <c r="P930" i="41"/>
  <c r="O930" i="41"/>
  <c r="M930" i="41"/>
  <c r="K930" i="41"/>
  <c r="I930" i="41"/>
  <c r="H930" i="41"/>
  <c r="F930" i="41"/>
  <c r="E930" i="41"/>
  <c r="D930" i="41"/>
  <c r="C930" i="41"/>
  <c r="B930" i="41"/>
  <c r="Q929" i="41"/>
  <c r="P929" i="41"/>
  <c r="O929" i="41"/>
  <c r="M929" i="41"/>
  <c r="K929" i="41"/>
  <c r="I929" i="41"/>
  <c r="H929" i="41"/>
  <c r="F929" i="41"/>
  <c r="E929" i="41"/>
  <c r="D929" i="41"/>
  <c r="C929" i="41"/>
  <c r="B929" i="41"/>
  <c r="Q928" i="41"/>
  <c r="P928" i="41"/>
  <c r="O928" i="41"/>
  <c r="M928" i="41"/>
  <c r="K928" i="41"/>
  <c r="I928" i="41"/>
  <c r="H928" i="41"/>
  <c r="F928" i="41"/>
  <c r="E928" i="41"/>
  <c r="D928" i="41"/>
  <c r="C928" i="41"/>
  <c r="B928" i="41"/>
  <c r="Q927" i="41"/>
  <c r="P927" i="41"/>
  <c r="O927" i="41"/>
  <c r="M927" i="41"/>
  <c r="K927" i="41"/>
  <c r="I927" i="41"/>
  <c r="H927" i="41"/>
  <c r="F927" i="41"/>
  <c r="E927" i="41"/>
  <c r="D927" i="41"/>
  <c r="C927" i="41"/>
  <c r="B927" i="41"/>
  <c r="Q926" i="41"/>
  <c r="P926" i="41"/>
  <c r="O926" i="41"/>
  <c r="M926" i="41"/>
  <c r="K926" i="41"/>
  <c r="I926" i="41"/>
  <c r="H926" i="41"/>
  <c r="F926" i="41"/>
  <c r="E926" i="41"/>
  <c r="D926" i="41"/>
  <c r="C926" i="41"/>
  <c r="B926" i="41"/>
  <c r="Q925" i="41"/>
  <c r="P925" i="41"/>
  <c r="O925" i="41"/>
  <c r="M925" i="41"/>
  <c r="K925" i="41"/>
  <c r="I925" i="41"/>
  <c r="H925" i="41"/>
  <c r="F925" i="41"/>
  <c r="E925" i="41"/>
  <c r="D925" i="41"/>
  <c r="C925" i="41"/>
  <c r="B925" i="41"/>
  <c r="Q924" i="41"/>
  <c r="P924" i="41"/>
  <c r="O924" i="41"/>
  <c r="M924" i="41"/>
  <c r="K924" i="41"/>
  <c r="I924" i="41"/>
  <c r="H924" i="41"/>
  <c r="F924" i="41"/>
  <c r="E924" i="41"/>
  <c r="D924" i="41"/>
  <c r="C924" i="41"/>
  <c r="B924" i="41"/>
  <c r="Q923" i="41"/>
  <c r="P923" i="41"/>
  <c r="O923" i="41"/>
  <c r="M923" i="41"/>
  <c r="K923" i="41"/>
  <c r="I923" i="41"/>
  <c r="H923" i="41"/>
  <c r="F923" i="41"/>
  <c r="E923" i="41"/>
  <c r="D923" i="41"/>
  <c r="C923" i="41"/>
  <c r="B923" i="41"/>
  <c r="Q922" i="41"/>
  <c r="P922" i="41"/>
  <c r="O922" i="41"/>
  <c r="M922" i="41"/>
  <c r="K922" i="41"/>
  <c r="I922" i="41"/>
  <c r="H922" i="41"/>
  <c r="F922" i="41"/>
  <c r="E922" i="41"/>
  <c r="D922" i="41"/>
  <c r="C922" i="41"/>
  <c r="B922" i="41"/>
  <c r="Q921" i="41"/>
  <c r="P921" i="41"/>
  <c r="O921" i="41"/>
  <c r="M921" i="41"/>
  <c r="K921" i="41"/>
  <c r="I921" i="41"/>
  <c r="H921" i="41"/>
  <c r="F921" i="41"/>
  <c r="E921" i="41"/>
  <c r="D921" i="41"/>
  <c r="C921" i="41"/>
  <c r="B921" i="41"/>
  <c r="Q920" i="41"/>
  <c r="P920" i="41"/>
  <c r="O920" i="41"/>
  <c r="M920" i="41"/>
  <c r="K920" i="41"/>
  <c r="I920" i="41"/>
  <c r="H920" i="41"/>
  <c r="F920" i="41"/>
  <c r="E920" i="41"/>
  <c r="D920" i="41"/>
  <c r="C920" i="41"/>
  <c r="B920" i="41"/>
  <c r="Q919" i="41"/>
  <c r="P919" i="41"/>
  <c r="O919" i="41"/>
  <c r="M919" i="41"/>
  <c r="K919" i="41"/>
  <c r="I919" i="41"/>
  <c r="H919" i="41"/>
  <c r="F919" i="41"/>
  <c r="E919" i="41"/>
  <c r="D919" i="41"/>
  <c r="C919" i="41"/>
  <c r="B919" i="41"/>
  <c r="Q918" i="41"/>
  <c r="P918" i="41"/>
  <c r="O918" i="41"/>
  <c r="M918" i="41"/>
  <c r="K918" i="41"/>
  <c r="I918" i="41"/>
  <c r="H918" i="41"/>
  <c r="F918" i="41"/>
  <c r="E918" i="41"/>
  <c r="D918" i="41"/>
  <c r="C918" i="41"/>
  <c r="B918" i="41"/>
  <c r="Q917" i="41"/>
  <c r="P917" i="41"/>
  <c r="O917" i="41"/>
  <c r="M917" i="41"/>
  <c r="K917" i="41"/>
  <c r="I917" i="41"/>
  <c r="H917" i="41"/>
  <c r="F917" i="41"/>
  <c r="E917" i="41"/>
  <c r="D917" i="41"/>
  <c r="C917" i="41"/>
  <c r="B917" i="41"/>
  <c r="Q916" i="41"/>
  <c r="P916" i="41"/>
  <c r="O916" i="41"/>
  <c r="M916" i="41"/>
  <c r="K916" i="41"/>
  <c r="I916" i="41"/>
  <c r="H916" i="41"/>
  <c r="F916" i="41"/>
  <c r="E916" i="41"/>
  <c r="D916" i="41"/>
  <c r="C916" i="41"/>
  <c r="B916" i="41"/>
  <c r="Q915" i="41"/>
  <c r="P915" i="41"/>
  <c r="O915" i="41"/>
  <c r="M915" i="41"/>
  <c r="K915" i="41"/>
  <c r="I915" i="41"/>
  <c r="H915" i="41"/>
  <c r="F915" i="41"/>
  <c r="E915" i="41"/>
  <c r="D915" i="41"/>
  <c r="C915" i="41"/>
  <c r="B915" i="41"/>
  <c r="Q914" i="41"/>
  <c r="P914" i="41"/>
  <c r="O914" i="41"/>
  <c r="M914" i="41"/>
  <c r="K914" i="41"/>
  <c r="I914" i="41"/>
  <c r="H914" i="41"/>
  <c r="F914" i="41"/>
  <c r="E914" i="41"/>
  <c r="D914" i="41"/>
  <c r="C914" i="41"/>
  <c r="B914" i="41"/>
  <c r="Q913" i="41"/>
  <c r="P913" i="41"/>
  <c r="O913" i="41"/>
  <c r="M913" i="41"/>
  <c r="K913" i="41"/>
  <c r="I913" i="41"/>
  <c r="H913" i="41"/>
  <c r="F913" i="41"/>
  <c r="E913" i="41"/>
  <c r="D913" i="41"/>
  <c r="C913" i="41"/>
  <c r="B913" i="41"/>
  <c r="Q912" i="41"/>
  <c r="P912" i="41"/>
  <c r="O912" i="41"/>
  <c r="M912" i="41"/>
  <c r="K912" i="41"/>
  <c r="I912" i="41"/>
  <c r="H912" i="41"/>
  <c r="F912" i="41"/>
  <c r="E912" i="41"/>
  <c r="D912" i="41"/>
  <c r="C912" i="41"/>
  <c r="B912" i="41"/>
  <c r="Q911" i="41"/>
  <c r="P911" i="41"/>
  <c r="O911" i="41"/>
  <c r="M911" i="41"/>
  <c r="K911" i="41"/>
  <c r="I911" i="41"/>
  <c r="H911" i="41"/>
  <c r="F911" i="41"/>
  <c r="E911" i="41"/>
  <c r="D911" i="41"/>
  <c r="C911" i="41"/>
  <c r="B911" i="41"/>
  <c r="Q910" i="41"/>
  <c r="P910" i="41"/>
  <c r="O910" i="41"/>
  <c r="M910" i="41"/>
  <c r="K910" i="41"/>
  <c r="I910" i="41"/>
  <c r="H910" i="41"/>
  <c r="F910" i="41"/>
  <c r="E910" i="41"/>
  <c r="D910" i="41"/>
  <c r="C910" i="41"/>
  <c r="B910" i="41"/>
  <c r="Q909" i="41"/>
  <c r="P909" i="41"/>
  <c r="O909" i="41"/>
  <c r="M909" i="41"/>
  <c r="K909" i="41"/>
  <c r="I909" i="41"/>
  <c r="H909" i="41"/>
  <c r="F909" i="41"/>
  <c r="E909" i="41"/>
  <c r="D909" i="41"/>
  <c r="C909" i="41"/>
  <c r="B909" i="41"/>
  <c r="Q908" i="41"/>
  <c r="P908" i="41"/>
  <c r="O908" i="41"/>
  <c r="M908" i="41"/>
  <c r="K908" i="41"/>
  <c r="I908" i="41"/>
  <c r="H908" i="41"/>
  <c r="F908" i="41"/>
  <c r="E908" i="41"/>
  <c r="D908" i="41"/>
  <c r="C908" i="41"/>
  <c r="B908" i="41"/>
  <c r="Q907" i="41"/>
  <c r="P907" i="41"/>
  <c r="O907" i="41"/>
  <c r="M907" i="41"/>
  <c r="K907" i="41"/>
  <c r="I907" i="41"/>
  <c r="H907" i="41"/>
  <c r="F907" i="41"/>
  <c r="E907" i="41"/>
  <c r="D907" i="41"/>
  <c r="C907" i="41"/>
  <c r="B907" i="41"/>
  <c r="Q906" i="41"/>
  <c r="P906" i="41"/>
  <c r="O906" i="41"/>
  <c r="M906" i="41"/>
  <c r="K906" i="41"/>
  <c r="I906" i="41"/>
  <c r="H906" i="41"/>
  <c r="F906" i="41"/>
  <c r="E906" i="41"/>
  <c r="D906" i="41"/>
  <c r="C906" i="41"/>
  <c r="B906" i="41"/>
  <c r="Q905" i="41"/>
  <c r="P905" i="41"/>
  <c r="O905" i="41"/>
  <c r="M905" i="41"/>
  <c r="K905" i="41"/>
  <c r="I905" i="41"/>
  <c r="H905" i="41"/>
  <c r="F905" i="41"/>
  <c r="E905" i="41"/>
  <c r="D905" i="41"/>
  <c r="C905" i="41"/>
  <c r="B905" i="41"/>
  <c r="Q904" i="41"/>
  <c r="P904" i="41"/>
  <c r="O904" i="41"/>
  <c r="M904" i="41"/>
  <c r="K904" i="41"/>
  <c r="I904" i="41"/>
  <c r="H904" i="41"/>
  <c r="F904" i="41"/>
  <c r="E904" i="41"/>
  <c r="D904" i="41"/>
  <c r="C904" i="41"/>
  <c r="B904" i="41"/>
  <c r="Q903" i="41"/>
  <c r="P903" i="41"/>
  <c r="O903" i="41"/>
  <c r="M903" i="41"/>
  <c r="K903" i="41"/>
  <c r="I903" i="41"/>
  <c r="H903" i="41"/>
  <c r="F903" i="41"/>
  <c r="E903" i="41"/>
  <c r="D903" i="41"/>
  <c r="C903" i="41"/>
  <c r="B903" i="41"/>
  <c r="Q902" i="41"/>
  <c r="P902" i="41"/>
  <c r="O902" i="41"/>
  <c r="M902" i="41"/>
  <c r="K902" i="41"/>
  <c r="I902" i="41"/>
  <c r="H902" i="41"/>
  <c r="F902" i="41"/>
  <c r="E902" i="41"/>
  <c r="D902" i="41"/>
  <c r="C902" i="41"/>
  <c r="B902" i="41"/>
  <c r="Q901" i="41"/>
  <c r="P901" i="41"/>
  <c r="O901" i="41"/>
  <c r="M901" i="41"/>
  <c r="K901" i="41"/>
  <c r="I901" i="41"/>
  <c r="H901" i="41"/>
  <c r="F901" i="41"/>
  <c r="E901" i="41"/>
  <c r="D901" i="41"/>
  <c r="C901" i="41"/>
  <c r="B901" i="41"/>
  <c r="Q900" i="41"/>
  <c r="P900" i="41"/>
  <c r="O900" i="41"/>
  <c r="M900" i="41"/>
  <c r="K900" i="41"/>
  <c r="I900" i="41"/>
  <c r="H900" i="41"/>
  <c r="F900" i="41"/>
  <c r="E900" i="41"/>
  <c r="D900" i="41"/>
  <c r="C900" i="41"/>
  <c r="B900" i="41"/>
  <c r="Q899" i="41"/>
  <c r="P899" i="41"/>
  <c r="O899" i="41"/>
  <c r="M899" i="41"/>
  <c r="K899" i="41"/>
  <c r="I899" i="41"/>
  <c r="H899" i="41"/>
  <c r="F899" i="41"/>
  <c r="E899" i="41"/>
  <c r="D899" i="41"/>
  <c r="C899" i="41"/>
  <c r="B899" i="41"/>
  <c r="Q898" i="41"/>
  <c r="P898" i="41"/>
  <c r="O898" i="41"/>
  <c r="M898" i="41"/>
  <c r="K898" i="41"/>
  <c r="I898" i="41"/>
  <c r="H898" i="41"/>
  <c r="F898" i="41"/>
  <c r="E898" i="41"/>
  <c r="D898" i="41"/>
  <c r="C898" i="41"/>
  <c r="B898" i="41"/>
  <c r="Q897" i="41"/>
  <c r="P897" i="41"/>
  <c r="O897" i="41"/>
  <c r="M897" i="41"/>
  <c r="K897" i="41"/>
  <c r="I897" i="41"/>
  <c r="H897" i="41"/>
  <c r="F897" i="41"/>
  <c r="E897" i="41"/>
  <c r="D897" i="41"/>
  <c r="C897" i="41"/>
  <c r="B897" i="41"/>
  <c r="Q896" i="41"/>
  <c r="P896" i="41"/>
  <c r="O896" i="41"/>
  <c r="M896" i="41"/>
  <c r="K896" i="41"/>
  <c r="I896" i="41"/>
  <c r="H896" i="41"/>
  <c r="F896" i="41"/>
  <c r="E896" i="41"/>
  <c r="D896" i="41"/>
  <c r="C896" i="41"/>
  <c r="B896" i="41"/>
  <c r="Q895" i="41"/>
  <c r="P895" i="41"/>
  <c r="O895" i="41"/>
  <c r="M895" i="41"/>
  <c r="K895" i="41"/>
  <c r="I895" i="41"/>
  <c r="H895" i="41"/>
  <c r="F895" i="41"/>
  <c r="E895" i="41"/>
  <c r="D895" i="41"/>
  <c r="C895" i="41"/>
  <c r="B895" i="41"/>
  <c r="Q894" i="41"/>
  <c r="P894" i="41"/>
  <c r="O894" i="41"/>
  <c r="M894" i="41"/>
  <c r="K894" i="41"/>
  <c r="I894" i="41"/>
  <c r="H894" i="41"/>
  <c r="F894" i="41"/>
  <c r="E894" i="41"/>
  <c r="D894" i="41"/>
  <c r="C894" i="41"/>
  <c r="B894" i="41"/>
  <c r="Q893" i="41"/>
  <c r="P893" i="41"/>
  <c r="O893" i="41"/>
  <c r="M893" i="41"/>
  <c r="K893" i="41"/>
  <c r="I893" i="41"/>
  <c r="H893" i="41"/>
  <c r="F893" i="41"/>
  <c r="E893" i="41"/>
  <c r="D893" i="41"/>
  <c r="C893" i="41"/>
  <c r="B893" i="41"/>
  <c r="Q892" i="41"/>
  <c r="P892" i="41"/>
  <c r="O892" i="41"/>
  <c r="M892" i="41"/>
  <c r="K892" i="41"/>
  <c r="I892" i="41"/>
  <c r="H892" i="41"/>
  <c r="F892" i="41"/>
  <c r="E892" i="41"/>
  <c r="D892" i="41"/>
  <c r="C892" i="41"/>
  <c r="B892" i="41"/>
  <c r="Q891" i="41"/>
  <c r="P891" i="41"/>
  <c r="O891" i="41"/>
  <c r="M891" i="41"/>
  <c r="K891" i="41"/>
  <c r="I891" i="41"/>
  <c r="H891" i="41"/>
  <c r="F891" i="41"/>
  <c r="E891" i="41"/>
  <c r="D891" i="41"/>
  <c r="C891" i="41"/>
  <c r="B891" i="41"/>
  <c r="Q890" i="41"/>
  <c r="P890" i="41"/>
  <c r="O890" i="41"/>
  <c r="M890" i="41"/>
  <c r="K890" i="41"/>
  <c r="I890" i="41"/>
  <c r="H890" i="41"/>
  <c r="F890" i="41"/>
  <c r="E890" i="41"/>
  <c r="D890" i="41"/>
  <c r="C890" i="41"/>
  <c r="B890" i="41"/>
  <c r="Q889" i="41"/>
  <c r="P889" i="41"/>
  <c r="O889" i="41"/>
  <c r="M889" i="41"/>
  <c r="K889" i="41"/>
  <c r="I889" i="41"/>
  <c r="H889" i="41"/>
  <c r="F889" i="41"/>
  <c r="E889" i="41"/>
  <c r="D889" i="41"/>
  <c r="C889" i="41"/>
  <c r="B889" i="41"/>
  <c r="Q888" i="41"/>
  <c r="P888" i="41"/>
  <c r="O888" i="41"/>
  <c r="M888" i="41"/>
  <c r="K888" i="41"/>
  <c r="I888" i="41"/>
  <c r="H888" i="41"/>
  <c r="F888" i="41"/>
  <c r="E888" i="41"/>
  <c r="D888" i="41"/>
  <c r="C888" i="41"/>
  <c r="B888" i="41"/>
  <c r="Q887" i="41"/>
  <c r="P887" i="41"/>
  <c r="O887" i="41"/>
  <c r="M887" i="41"/>
  <c r="K887" i="41"/>
  <c r="I887" i="41"/>
  <c r="H887" i="41"/>
  <c r="F887" i="41"/>
  <c r="E887" i="41"/>
  <c r="D887" i="41"/>
  <c r="C887" i="41"/>
  <c r="B887" i="41"/>
  <c r="Q886" i="41"/>
  <c r="P886" i="41"/>
  <c r="O886" i="41"/>
  <c r="M886" i="41"/>
  <c r="K886" i="41"/>
  <c r="I886" i="41"/>
  <c r="H886" i="41"/>
  <c r="F886" i="41"/>
  <c r="E886" i="41"/>
  <c r="D886" i="41"/>
  <c r="C886" i="41"/>
  <c r="B886" i="41"/>
  <c r="Q885" i="41"/>
  <c r="P885" i="41"/>
  <c r="O885" i="41"/>
  <c r="M885" i="41"/>
  <c r="K885" i="41"/>
  <c r="I885" i="41"/>
  <c r="H885" i="41"/>
  <c r="F885" i="41"/>
  <c r="E885" i="41"/>
  <c r="D885" i="41"/>
  <c r="C885" i="41"/>
  <c r="B885" i="41"/>
  <c r="Q884" i="41"/>
  <c r="P884" i="41"/>
  <c r="O884" i="41"/>
  <c r="M884" i="41"/>
  <c r="K884" i="41"/>
  <c r="I884" i="41"/>
  <c r="H884" i="41"/>
  <c r="F884" i="41"/>
  <c r="E884" i="41"/>
  <c r="D884" i="41"/>
  <c r="C884" i="41"/>
  <c r="B884" i="41"/>
  <c r="Q883" i="41"/>
  <c r="P883" i="41"/>
  <c r="O883" i="41"/>
  <c r="M883" i="41"/>
  <c r="K883" i="41"/>
  <c r="I883" i="41"/>
  <c r="H883" i="41"/>
  <c r="F883" i="41"/>
  <c r="E883" i="41"/>
  <c r="D883" i="41"/>
  <c r="C883" i="41"/>
  <c r="B883" i="41"/>
  <c r="Q882" i="41"/>
  <c r="P882" i="41"/>
  <c r="O882" i="41"/>
  <c r="M882" i="41"/>
  <c r="K882" i="41"/>
  <c r="I882" i="41"/>
  <c r="H882" i="41"/>
  <c r="F882" i="41"/>
  <c r="E882" i="41"/>
  <c r="D882" i="41"/>
  <c r="C882" i="41"/>
  <c r="B882" i="41"/>
  <c r="Q881" i="41"/>
  <c r="P881" i="41"/>
  <c r="O881" i="41"/>
  <c r="M881" i="41"/>
  <c r="K881" i="41"/>
  <c r="I881" i="41"/>
  <c r="H881" i="41"/>
  <c r="F881" i="41"/>
  <c r="E881" i="41"/>
  <c r="D881" i="41"/>
  <c r="C881" i="41"/>
  <c r="B881" i="41"/>
  <c r="Q880" i="41"/>
  <c r="P880" i="41"/>
  <c r="O880" i="41"/>
  <c r="M880" i="41"/>
  <c r="K880" i="41"/>
  <c r="I880" i="41"/>
  <c r="H880" i="41"/>
  <c r="F880" i="41"/>
  <c r="E880" i="41"/>
  <c r="D880" i="41"/>
  <c r="C880" i="41"/>
  <c r="B880" i="41"/>
  <c r="Q879" i="41"/>
  <c r="P879" i="41"/>
  <c r="O879" i="41"/>
  <c r="M879" i="41"/>
  <c r="K879" i="41"/>
  <c r="I879" i="41"/>
  <c r="H879" i="41"/>
  <c r="F879" i="41"/>
  <c r="E879" i="41"/>
  <c r="D879" i="41"/>
  <c r="C879" i="41"/>
  <c r="B879" i="41"/>
  <c r="Q878" i="41"/>
  <c r="P878" i="41"/>
  <c r="O878" i="41"/>
  <c r="M878" i="41"/>
  <c r="K878" i="41"/>
  <c r="I878" i="41"/>
  <c r="H878" i="41"/>
  <c r="F878" i="41"/>
  <c r="E878" i="41"/>
  <c r="D878" i="41"/>
  <c r="C878" i="41"/>
  <c r="B878" i="41"/>
  <c r="Q877" i="41"/>
  <c r="P877" i="41"/>
  <c r="O877" i="41"/>
  <c r="M877" i="41"/>
  <c r="K877" i="41"/>
  <c r="I877" i="41"/>
  <c r="H877" i="41"/>
  <c r="F877" i="41"/>
  <c r="E877" i="41"/>
  <c r="D877" i="41"/>
  <c r="C877" i="41"/>
  <c r="B877" i="41"/>
  <c r="Q876" i="41"/>
  <c r="P876" i="41"/>
  <c r="O876" i="41"/>
  <c r="M876" i="41"/>
  <c r="K876" i="41"/>
  <c r="I876" i="41"/>
  <c r="H876" i="41"/>
  <c r="F876" i="41"/>
  <c r="E876" i="41"/>
  <c r="D876" i="41"/>
  <c r="C876" i="41"/>
  <c r="B876" i="41"/>
  <c r="Q875" i="41"/>
  <c r="P875" i="41"/>
  <c r="O875" i="41"/>
  <c r="M875" i="41"/>
  <c r="K875" i="41"/>
  <c r="I875" i="41"/>
  <c r="H875" i="41"/>
  <c r="F875" i="41"/>
  <c r="E875" i="41"/>
  <c r="D875" i="41"/>
  <c r="C875" i="41"/>
  <c r="B875" i="41"/>
  <c r="Q874" i="41"/>
  <c r="P874" i="41"/>
  <c r="O874" i="41"/>
  <c r="M874" i="41"/>
  <c r="K874" i="41"/>
  <c r="I874" i="41"/>
  <c r="H874" i="41"/>
  <c r="F874" i="41"/>
  <c r="E874" i="41"/>
  <c r="D874" i="41"/>
  <c r="C874" i="41"/>
  <c r="B874" i="41"/>
  <c r="Q873" i="41"/>
  <c r="P873" i="41"/>
  <c r="O873" i="41"/>
  <c r="M873" i="41"/>
  <c r="K873" i="41"/>
  <c r="I873" i="41"/>
  <c r="H873" i="41"/>
  <c r="F873" i="41"/>
  <c r="E873" i="41"/>
  <c r="D873" i="41"/>
  <c r="C873" i="41"/>
  <c r="B873" i="41"/>
  <c r="Q872" i="41"/>
  <c r="P872" i="41"/>
  <c r="O872" i="41"/>
  <c r="M872" i="41"/>
  <c r="K872" i="41"/>
  <c r="I872" i="41"/>
  <c r="H872" i="41"/>
  <c r="F872" i="41"/>
  <c r="E872" i="41"/>
  <c r="D872" i="41"/>
  <c r="C872" i="41"/>
  <c r="B872" i="41"/>
  <c r="Q871" i="41"/>
  <c r="P871" i="41"/>
  <c r="O871" i="41"/>
  <c r="M871" i="41"/>
  <c r="K871" i="41"/>
  <c r="I871" i="41"/>
  <c r="H871" i="41"/>
  <c r="F871" i="41"/>
  <c r="E871" i="41"/>
  <c r="D871" i="41"/>
  <c r="C871" i="41"/>
  <c r="B871" i="41"/>
  <c r="Q870" i="41"/>
  <c r="P870" i="41"/>
  <c r="O870" i="41"/>
  <c r="M870" i="41"/>
  <c r="K870" i="41"/>
  <c r="I870" i="41"/>
  <c r="H870" i="41"/>
  <c r="F870" i="41"/>
  <c r="E870" i="41"/>
  <c r="D870" i="41"/>
  <c r="C870" i="41"/>
  <c r="B870" i="41"/>
  <c r="Q869" i="41"/>
  <c r="P869" i="41"/>
  <c r="O869" i="41"/>
  <c r="M869" i="41"/>
  <c r="K869" i="41"/>
  <c r="I869" i="41"/>
  <c r="H869" i="41"/>
  <c r="F869" i="41"/>
  <c r="E869" i="41"/>
  <c r="D869" i="41"/>
  <c r="C869" i="41"/>
  <c r="B869" i="41"/>
  <c r="Q868" i="41"/>
  <c r="P868" i="41"/>
  <c r="O868" i="41"/>
  <c r="M868" i="41"/>
  <c r="K868" i="41"/>
  <c r="I868" i="41"/>
  <c r="H868" i="41"/>
  <c r="F868" i="41"/>
  <c r="E868" i="41"/>
  <c r="D868" i="41"/>
  <c r="C868" i="41"/>
  <c r="B868" i="41"/>
  <c r="Q867" i="41"/>
  <c r="P867" i="41"/>
  <c r="O867" i="41"/>
  <c r="M867" i="41"/>
  <c r="K867" i="41"/>
  <c r="I867" i="41"/>
  <c r="H867" i="41"/>
  <c r="F867" i="41"/>
  <c r="E867" i="41"/>
  <c r="D867" i="41"/>
  <c r="C867" i="41"/>
  <c r="B867" i="41"/>
  <c r="Q866" i="41"/>
  <c r="P866" i="41"/>
  <c r="O866" i="41"/>
  <c r="M866" i="41"/>
  <c r="K866" i="41"/>
  <c r="I866" i="41"/>
  <c r="H866" i="41"/>
  <c r="F866" i="41"/>
  <c r="E866" i="41"/>
  <c r="D866" i="41"/>
  <c r="C866" i="41"/>
  <c r="B866" i="41"/>
  <c r="Q865" i="41"/>
  <c r="P865" i="41"/>
  <c r="O865" i="41"/>
  <c r="M865" i="41"/>
  <c r="K865" i="41"/>
  <c r="I865" i="41"/>
  <c r="H865" i="41"/>
  <c r="F865" i="41"/>
  <c r="E865" i="41"/>
  <c r="D865" i="41"/>
  <c r="C865" i="41"/>
  <c r="B865" i="41"/>
  <c r="Q864" i="41"/>
  <c r="P864" i="41"/>
  <c r="O864" i="41"/>
  <c r="M864" i="41"/>
  <c r="K864" i="41"/>
  <c r="I864" i="41"/>
  <c r="H864" i="41"/>
  <c r="F864" i="41"/>
  <c r="E864" i="41"/>
  <c r="D864" i="41"/>
  <c r="C864" i="41"/>
  <c r="B864" i="41"/>
  <c r="Q863" i="41"/>
  <c r="P863" i="41"/>
  <c r="O863" i="41"/>
  <c r="M863" i="41"/>
  <c r="K863" i="41"/>
  <c r="I863" i="41"/>
  <c r="H863" i="41"/>
  <c r="F863" i="41"/>
  <c r="E863" i="41"/>
  <c r="D863" i="41"/>
  <c r="C863" i="41"/>
  <c r="B863" i="41"/>
  <c r="Q862" i="41"/>
  <c r="P862" i="41"/>
  <c r="O862" i="41"/>
  <c r="M862" i="41"/>
  <c r="K862" i="41"/>
  <c r="I862" i="41"/>
  <c r="H862" i="41"/>
  <c r="F862" i="41"/>
  <c r="E862" i="41"/>
  <c r="D862" i="41"/>
  <c r="C862" i="41"/>
  <c r="B862" i="41"/>
  <c r="Q861" i="41"/>
  <c r="P861" i="41"/>
  <c r="O861" i="41"/>
  <c r="M861" i="41"/>
  <c r="K861" i="41"/>
  <c r="I861" i="41"/>
  <c r="H861" i="41"/>
  <c r="F861" i="41"/>
  <c r="E861" i="41"/>
  <c r="D861" i="41"/>
  <c r="C861" i="41"/>
  <c r="B861" i="41"/>
  <c r="Q860" i="41"/>
  <c r="P860" i="41"/>
  <c r="O860" i="41"/>
  <c r="M860" i="41"/>
  <c r="K860" i="41"/>
  <c r="I860" i="41"/>
  <c r="H860" i="41"/>
  <c r="F860" i="41"/>
  <c r="E860" i="41"/>
  <c r="D860" i="41"/>
  <c r="C860" i="41"/>
  <c r="B860" i="41"/>
  <c r="Q859" i="41"/>
  <c r="P859" i="41"/>
  <c r="O859" i="41"/>
  <c r="M859" i="41"/>
  <c r="K859" i="41"/>
  <c r="I859" i="41"/>
  <c r="H859" i="41"/>
  <c r="F859" i="41"/>
  <c r="E859" i="41"/>
  <c r="D859" i="41"/>
  <c r="C859" i="41"/>
  <c r="B859" i="41"/>
  <c r="Q858" i="41"/>
  <c r="P858" i="41"/>
  <c r="O858" i="41"/>
  <c r="M858" i="41"/>
  <c r="K858" i="41"/>
  <c r="I858" i="41"/>
  <c r="H858" i="41"/>
  <c r="F858" i="41"/>
  <c r="E858" i="41"/>
  <c r="D858" i="41"/>
  <c r="C858" i="41"/>
  <c r="B858" i="41"/>
  <c r="Q857" i="41"/>
  <c r="P857" i="41"/>
  <c r="O857" i="41"/>
  <c r="M857" i="41"/>
  <c r="K857" i="41"/>
  <c r="I857" i="41"/>
  <c r="H857" i="41"/>
  <c r="F857" i="41"/>
  <c r="E857" i="41"/>
  <c r="D857" i="41"/>
  <c r="C857" i="41"/>
  <c r="B857" i="41"/>
  <c r="Q856" i="41"/>
  <c r="P856" i="41"/>
  <c r="O856" i="41"/>
  <c r="M856" i="41"/>
  <c r="K856" i="41"/>
  <c r="I856" i="41"/>
  <c r="H856" i="41"/>
  <c r="F856" i="41"/>
  <c r="E856" i="41"/>
  <c r="D856" i="41"/>
  <c r="C856" i="41"/>
  <c r="B856" i="41"/>
  <c r="Q855" i="41"/>
  <c r="P855" i="41"/>
  <c r="O855" i="41"/>
  <c r="M855" i="41"/>
  <c r="K855" i="41"/>
  <c r="I855" i="41"/>
  <c r="H855" i="41"/>
  <c r="F855" i="41"/>
  <c r="E855" i="41"/>
  <c r="D855" i="41"/>
  <c r="C855" i="41"/>
  <c r="B855" i="41"/>
  <c r="Q854" i="41"/>
  <c r="P854" i="41"/>
  <c r="O854" i="41"/>
  <c r="M854" i="41"/>
  <c r="K854" i="41"/>
  <c r="I854" i="41"/>
  <c r="H854" i="41"/>
  <c r="F854" i="41"/>
  <c r="E854" i="41"/>
  <c r="D854" i="41"/>
  <c r="C854" i="41"/>
  <c r="B854" i="41"/>
  <c r="Q853" i="41"/>
  <c r="P853" i="41"/>
  <c r="O853" i="41"/>
  <c r="M853" i="41"/>
  <c r="K853" i="41"/>
  <c r="I853" i="41"/>
  <c r="H853" i="41"/>
  <c r="F853" i="41"/>
  <c r="E853" i="41"/>
  <c r="D853" i="41"/>
  <c r="C853" i="41"/>
  <c r="B853" i="41"/>
  <c r="Q852" i="41"/>
  <c r="P852" i="41"/>
  <c r="O852" i="41"/>
  <c r="M852" i="41"/>
  <c r="K852" i="41"/>
  <c r="I852" i="41"/>
  <c r="H852" i="41"/>
  <c r="F852" i="41"/>
  <c r="E852" i="41"/>
  <c r="D852" i="41"/>
  <c r="C852" i="41"/>
  <c r="B852" i="41"/>
  <c r="Q851" i="41"/>
  <c r="P851" i="41"/>
  <c r="O851" i="41"/>
  <c r="M851" i="41"/>
  <c r="K851" i="41"/>
  <c r="I851" i="41"/>
  <c r="H851" i="41"/>
  <c r="F851" i="41"/>
  <c r="E851" i="41"/>
  <c r="D851" i="41"/>
  <c r="C851" i="41"/>
  <c r="B851" i="41"/>
  <c r="Q850" i="41"/>
  <c r="P850" i="41"/>
  <c r="O850" i="41"/>
  <c r="M850" i="41"/>
  <c r="K850" i="41"/>
  <c r="I850" i="41"/>
  <c r="H850" i="41"/>
  <c r="F850" i="41"/>
  <c r="E850" i="41"/>
  <c r="D850" i="41"/>
  <c r="C850" i="41"/>
  <c r="B850" i="41"/>
  <c r="Q849" i="41"/>
  <c r="P849" i="41"/>
  <c r="O849" i="41"/>
  <c r="M849" i="41"/>
  <c r="K849" i="41"/>
  <c r="I849" i="41"/>
  <c r="H849" i="41"/>
  <c r="F849" i="41"/>
  <c r="E849" i="41"/>
  <c r="D849" i="41"/>
  <c r="C849" i="41"/>
  <c r="B849" i="41"/>
  <c r="Q848" i="41"/>
  <c r="P848" i="41"/>
  <c r="O848" i="41"/>
  <c r="M848" i="41"/>
  <c r="K848" i="41"/>
  <c r="I848" i="41"/>
  <c r="H848" i="41"/>
  <c r="F848" i="41"/>
  <c r="E848" i="41"/>
  <c r="D848" i="41"/>
  <c r="C848" i="41"/>
  <c r="B848" i="41"/>
  <c r="Q847" i="41"/>
  <c r="P847" i="41"/>
  <c r="O847" i="41"/>
  <c r="M847" i="41"/>
  <c r="K847" i="41"/>
  <c r="I847" i="41"/>
  <c r="H847" i="41"/>
  <c r="F847" i="41"/>
  <c r="E847" i="41"/>
  <c r="D847" i="41"/>
  <c r="C847" i="41"/>
  <c r="B847" i="41"/>
  <c r="Q846" i="41"/>
  <c r="P846" i="41"/>
  <c r="O846" i="41"/>
  <c r="M846" i="41"/>
  <c r="K846" i="41"/>
  <c r="I846" i="41"/>
  <c r="H846" i="41"/>
  <c r="F846" i="41"/>
  <c r="E846" i="41"/>
  <c r="D846" i="41"/>
  <c r="C846" i="41"/>
  <c r="B846" i="41"/>
  <c r="Q845" i="41"/>
  <c r="P845" i="41"/>
  <c r="O845" i="41"/>
  <c r="M845" i="41"/>
  <c r="K845" i="41"/>
  <c r="I845" i="41"/>
  <c r="H845" i="41"/>
  <c r="F845" i="41"/>
  <c r="E845" i="41"/>
  <c r="D845" i="41"/>
  <c r="C845" i="41"/>
  <c r="B845" i="41"/>
  <c r="Q844" i="41"/>
  <c r="P844" i="41"/>
  <c r="O844" i="41"/>
  <c r="M844" i="41"/>
  <c r="K844" i="41"/>
  <c r="I844" i="41"/>
  <c r="H844" i="41"/>
  <c r="F844" i="41"/>
  <c r="E844" i="41"/>
  <c r="D844" i="41"/>
  <c r="C844" i="41"/>
  <c r="B844" i="41"/>
  <c r="Q843" i="41"/>
  <c r="P843" i="41"/>
  <c r="O843" i="41"/>
  <c r="M843" i="41"/>
  <c r="K843" i="41"/>
  <c r="I843" i="41"/>
  <c r="H843" i="41"/>
  <c r="F843" i="41"/>
  <c r="E843" i="41"/>
  <c r="D843" i="41"/>
  <c r="C843" i="41"/>
  <c r="B843" i="41"/>
  <c r="Q842" i="41"/>
  <c r="P842" i="41"/>
  <c r="O842" i="41"/>
  <c r="M842" i="41"/>
  <c r="K842" i="41"/>
  <c r="I842" i="41"/>
  <c r="H842" i="41"/>
  <c r="F842" i="41"/>
  <c r="E842" i="41"/>
  <c r="D842" i="41"/>
  <c r="C842" i="41"/>
  <c r="B842" i="41"/>
  <c r="Q841" i="41"/>
  <c r="P841" i="41"/>
  <c r="O841" i="41"/>
  <c r="M841" i="41"/>
  <c r="K841" i="41"/>
  <c r="I841" i="41"/>
  <c r="H841" i="41"/>
  <c r="F841" i="41"/>
  <c r="E841" i="41"/>
  <c r="D841" i="41"/>
  <c r="C841" i="41"/>
  <c r="B841" i="41"/>
  <c r="Q840" i="41"/>
  <c r="P840" i="41"/>
  <c r="O840" i="41"/>
  <c r="M840" i="41"/>
  <c r="K840" i="41"/>
  <c r="I840" i="41"/>
  <c r="H840" i="41"/>
  <c r="F840" i="41"/>
  <c r="E840" i="41"/>
  <c r="D840" i="41"/>
  <c r="C840" i="41"/>
  <c r="B840" i="41"/>
  <c r="Q839" i="41"/>
  <c r="P839" i="41"/>
  <c r="O839" i="41"/>
  <c r="M839" i="41"/>
  <c r="K839" i="41"/>
  <c r="I839" i="41"/>
  <c r="H839" i="41"/>
  <c r="F839" i="41"/>
  <c r="E839" i="41"/>
  <c r="D839" i="41"/>
  <c r="C839" i="41"/>
  <c r="B839" i="41"/>
  <c r="Q838" i="41"/>
  <c r="P838" i="41"/>
  <c r="O838" i="41"/>
  <c r="M838" i="41"/>
  <c r="K838" i="41"/>
  <c r="I838" i="41"/>
  <c r="H838" i="41"/>
  <c r="F838" i="41"/>
  <c r="E838" i="41"/>
  <c r="D838" i="41"/>
  <c r="C838" i="41"/>
  <c r="B838" i="41"/>
  <c r="Q837" i="41"/>
  <c r="P837" i="41"/>
  <c r="O837" i="41"/>
  <c r="M837" i="41"/>
  <c r="K837" i="41"/>
  <c r="I837" i="41"/>
  <c r="H837" i="41"/>
  <c r="F837" i="41"/>
  <c r="E837" i="41"/>
  <c r="D837" i="41"/>
  <c r="C837" i="41"/>
  <c r="B837" i="41"/>
  <c r="Q836" i="41"/>
  <c r="P836" i="41"/>
  <c r="O836" i="41"/>
  <c r="M836" i="41"/>
  <c r="K836" i="41"/>
  <c r="I836" i="41"/>
  <c r="H836" i="41"/>
  <c r="F836" i="41"/>
  <c r="E836" i="41"/>
  <c r="D836" i="41"/>
  <c r="C836" i="41"/>
  <c r="B836" i="41"/>
  <c r="Q835" i="41"/>
  <c r="P835" i="41"/>
  <c r="O835" i="41"/>
  <c r="M835" i="41"/>
  <c r="K835" i="41"/>
  <c r="I835" i="41"/>
  <c r="H835" i="41"/>
  <c r="F835" i="41"/>
  <c r="E835" i="41"/>
  <c r="D835" i="41"/>
  <c r="C835" i="41"/>
  <c r="B835" i="41"/>
  <c r="Q834" i="41"/>
  <c r="P834" i="41"/>
  <c r="O834" i="41"/>
  <c r="M834" i="41"/>
  <c r="K834" i="41"/>
  <c r="I834" i="41"/>
  <c r="H834" i="41"/>
  <c r="F834" i="41"/>
  <c r="E834" i="41"/>
  <c r="D834" i="41"/>
  <c r="C834" i="41"/>
  <c r="B834" i="41"/>
  <c r="Q833" i="41"/>
  <c r="P833" i="41"/>
  <c r="O833" i="41"/>
  <c r="M833" i="41"/>
  <c r="K833" i="41"/>
  <c r="I833" i="41"/>
  <c r="H833" i="41"/>
  <c r="F833" i="41"/>
  <c r="E833" i="41"/>
  <c r="D833" i="41"/>
  <c r="C833" i="41"/>
  <c r="B833" i="41"/>
  <c r="Q832" i="41"/>
  <c r="P832" i="41"/>
  <c r="O832" i="41"/>
  <c r="M832" i="41"/>
  <c r="K832" i="41"/>
  <c r="I832" i="41"/>
  <c r="H832" i="41"/>
  <c r="F832" i="41"/>
  <c r="E832" i="41"/>
  <c r="D832" i="41"/>
  <c r="C832" i="41"/>
  <c r="B832" i="41"/>
  <c r="Q831" i="41"/>
  <c r="P831" i="41"/>
  <c r="O831" i="41"/>
  <c r="M831" i="41"/>
  <c r="K831" i="41"/>
  <c r="I831" i="41"/>
  <c r="H831" i="41"/>
  <c r="F831" i="41"/>
  <c r="E831" i="41"/>
  <c r="D831" i="41"/>
  <c r="C831" i="41"/>
  <c r="B831" i="41"/>
  <c r="Q830" i="41"/>
  <c r="P830" i="41"/>
  <c r="O830" i="41"/>
  <c r="M830" i="41"/>
  <c r="K830" i="41"/>
  <c r="I830" i="41"/>
  <c r="H830" i="41"/>
  <c r="F830" i="41"/>
  <c r="E830" i="41"/>
  <c r="D830" i="41"/>
  <c r="C830" i="41"/>
  <c r="B830" i="41"/>
  <c r="Q829" i="41"/>
  <c r="P829" i="41"/>
  <c r="O829" i="41"/>
  <c r="M829" i="41"/>
  <c r="K829" i="41"/>
  <c r="I829" i="41"/>
  <c r="H829" i="41"/>
  <c r="F829" i="41"/>
  <c r="E829" i="41"/>
  <c r="D829" i="41"/>
  <c r="C829" i="41"/>
  <c r="B829" i="41"/>
  <c r="Q828" i="41"/>
  <c r="P828" i="41"/>
  <c r="O828" i="41"/>
  <c r="M828" i="41"/>
  <c r="K828" i="41"/>
  <c r="I828" i="41"/>
  <c r="H828" i="41"/>
  <c r="F828" i="41"/>
  <c r="E828" i="41"/>
  <c r="D828" i="41"/>
  <c r="C828" i="41"/>
  <c r="B828" i="41"/>
  <c r="Q827" i="41"/>
  <c r="P827" i="41"/>
  <c r="O827" i="41"/>
  <c r="M827" i="41"/>
  <c r="K827" i="41"/>
  <c r="I827" i="41"/>
  <c r="H827" i="41"/>
  <c r="F827" i="41"/>
  <c r="E827" i="41"/>
  <c r="D827" i="41"/>
  <c r="C827" i="41"/>
  <c r="B827" i="41"/>
  <c r="Q826" i="41"/>
  <c r="P826" i="41"/>
  <c r="O826" i="41"/>
  <c r="M826" i="41"/>
  <c r="K826" i="41"/>
  <c r="I826" i="41"/>
  <c r="H826" i="41"/>
  <c r="F826" i="41"/>
  <c r="E826" i="41"/>
  <c r="D826" i="41"/>
  <c r="C826" i="41"/>
  <c r="B826" i="41"/>
  <c r="Q825" i="41"/>
  <c r="P825" i="41"/>
  <c r="O825" i="41"/>
  <c r="M825" i="41"/>
  <c r="K825" i="41"/>
  <c r="I825" i="41"/>
  <c r="H825" i="41"/>
  <c r="F825" i="41"/>
  <c r="E825" i="41"/>
  <c r="D825" i="41"/>
  <c r="C825" i="41"/>
  <c r="B825" i="41"/>
  <c r="Q824" i="41"/>
  <c r="P824" i="41"/>
  <c r="O824" i="41"/>
  <c r="M824" i="41"/>
  <c r="K824" i="41"/>
  <c r="I824" i="41"/>
  <c r="H824" i="41"/>
  <c r="F824" i="41"/>
  <c r="E824" i="41"/>
  <c r="D824" i="41"/>
  <c r="C824" i="41"/>
  <c r="B824" i="41"/>
  <c r="Q823" i="41"/>
  <c r="P823" i="41"/>
  <c r="O823" i="41"/>
  <c r="M823" i="41"/>
  <c r="K823" i="41"/>
  <c r="I823" i="41"/>
  <c r="H823" i="41"/>
  <c r="F823" i="41"/>
  <c r="E823" i="41"/>
  <c r="D823" i="41"/>
  <c r="C823" i="41"/>
  <c r="B823" i="41"/>
  <c r="Q822" i="41"/>
  <c r="P822" i="41"/>
  <c r="O822" i="41"/>
  <c r="M822" i="41"/>
  <c r="K822" i="41"/>
  <c r="I822" i="41"/>
  <c r="H822" i="41"/>
  <c r="F822" i="41"/>
  <c r="E822" i="41"/>
  <c r="D822" i="41"/>
  <c r="C822" i="41"/>
  <c r="B822" i="41"/>
  <c r="Q821" i="41"/>
  <c r="P821" i="41"/>
  <c r="O821" i="41"/>
  <c r="M821" i="41"/>
  <c r="K821" i="41"/>
  <c r="I821" i="41"/>
  <c r="H821" i="41"/>
  <c r="F821" i="41"/>
  <c r="E821" i="41"/>
  <c r="D821" i="41"/>
  <c r="C821" i="41"/>
  <c r="B821" i="41"/>
  <c r="Q820" i="41"/>
  <c r="P820" i="41"/>
  <c r="O820" i="41"/>
  <c r="M820" i="41"/>
  <c r="K820" i="41"/>
  <c r="I820" i="41"/>
  <c r="H820" i="41"/>
  <c r="F820" i="41"/>
  <c r="E820" i="41"/>
  <c r="D820" i="41"/>
  <c r="C820" i="41"/>
  <c r="B820" i="41"/>
  <c r="Q819" i="41"/>
  <c r="P819" i="41"/>
  <c r="O819" i="41"/>
  <c r="M819" i="41"/>
  <c r="K819" i="41"/>
  <c r="I819" i="41"/>
  <c r="H819" i="41"/>
  <c r="F819" i="41"/>
  <c r="E819" i="41"/>
  <c r="D819" i="41"/>
  <c r="C819" i="41"/>
  <c r="B819" i="41"/>
  <c r="Q818" i="41"/>
  <c r="P818" i="41"/>
  <c r="O818" i="41"/>
  <c r="M818" i="41"/>
  <c r="K818" i="41"/>
  <c r="I818" i="41"/>
  <c r="H818" i="41"/>
  <c r="F818" i="41"/>
  <c r="E818" i="41"/>
  <c r="D818" i="41"/>
  <c r="C818" i="41"/>
  <c r="B818" i="41"/>
  <c r="Q817" i="41"/>
  <c r="P817" i="41"/>
  <c r="O817" i="41"/>
  <c r="M817" i="41"/>
  <c r="K817" i="41"/>
  <c r="I817" i="41"/>
  <c r="H817" i="41"/>
  <c r="F817" i="41"/>
  <c r="E817" i="41"/>
  <c r="D817" i="41"/>
  <c r="C817" i="41"/>
  <c r="B817" i="41"/>
  <c r="Q816" i="41"/>
  <c r="P816" i="41"/>
  <c r="O816" i="41"/>
  <c r="M816" i="41"/>
  <c r="K816" i="41"/>
  <c r="I816" i="41"/>
  <c r="H816" i="41"/>
  <c r="F816" i="41"/>
  <c r="E816" i="41"/>
  <c r="D816" i="41"/>
  <c r="C816" i="41"/>
  <c r="B816" i="41"/>
  <c r="Q815" i="41"/>
  <c r="P815" i="41"/>
  <c r="O815" i="41"/>
  <c r="M815" i="41"/>
  <c r="K815" i="41"/>
  <c r="I815" i="41"/>
  <c r="H815" i="41"/>
  <c r="F815" i="41"/>
  <c r="E815" i="41"/>
  <c r="D815" i="41"/>
  <c r="C815" i="41"/>
  <c r="B815" i="41"/>
  <c r="Q814" i="41"/>
  <c r="P814" i="41"/>
  <c r="O814" i="41"/>
  <c r="M814" i="41"/>
  <c r="K814" i="41"/>
  <c r="I814" i="41"/>
  <c r="H814" i="41"/>
  <c r="F814" i="41"/>
  <c r="E814" i="41"/>
  <c r="D814" i="41"/>
  <c r="C814" i="41"/>
  <c r="B814" i="41"/>
  <c r="Q813" i="41"/>
  <c r="P813" i="41"/>
  <c r="O813" i="41"/>
  <c r="M813" i="41"/>
  <c r="K813" i="41"/>
  <c r="I813" i="41"/>
  <c r="H813" i="41"/>
  <c r="F813" i="41"/>
  <c r="E813" i="41"/>
  <c r="D813" i="41"/>
  <c r="C813" i="41"/>
  <c r="B813" i="41"/>
  <c r="Q812" i="41"/>
  <c r="P812" i="41"/>
  <c r="O812" i="41"/>
  <c r="M812" i="41"/>
  <c r="K812" i="41"/>
  <c r="I812" i="41"/>
  <c r="H812" i="41"/>
  <c r="F812" i="41"/>
  <c r="E812" i="41"/>
  <c r="D812" i="41"/>
  <c r="C812" i="41"/>
  <c r="B812" i="41"/>
  <c r="Q811" i="41"/>
  <c r="P811" i="41"/>
  <c r="O811" i="41"/>
  <c r="M811" i="41"/>
  <c r="K811" i="41"/>
  <c r="I811" i="41"/>
  <c r="H811" i="41"/>
  <c r="F811" i="41"/>
  <c r="E811" i="41"/>
  <c r="D811" i="41"/>
  <c r="C811" i="41"/>
  <c r="B811" i="41"/>
  <c r="Q810" i="41"/>
  <c r="P810" i="41"/>
  <c r="O810" i="41"/>
  <c r="M810" i="41"/>
  <c r="K810" i="41"/>
  <c r="I810" i="41"/>
  <c r="H810" i="41"/>
  <c r="F810" i="41"/>
  <c r="E810" i="41"/>
  <c r="D810" i="41"/>
  <c r="C810" i="41"/>
  <c r="B810" i="41"/>
  <c r="Q809" i="41"/>
  <c r="P809" i="41"/>
  <c r="O809" i="41"/>
  <c r="M809" i="41"/>
  <c r="K809" i="41"/>
  <c r="I809" i="41"/>
  <c r="H809" i="41"/>
  <c r="F809" i="41"/>
  <c r="E809" i="41"/>
  <c r="D809" i="41"/>
  <c r="C809" i="41"/>
  <c r="B809" i="41"/>
  <c r="Q808" i="41"/>
  <c r="P808" i="41"/>
  <c r="O808" i="41"/>
  <c r="M808" i="41"/>
  <c r="K808" i="41"/>
  <c r="I808" i="41"/>
  <c r="H808" i="41"/>
  <c r="F808" i="41"/>
  <c r="E808" i="41"/>
  <c r="D808" i="41"/>
  <c r="C808" i="41"/>
  <c r="B808" i="41"/>
  <c r="Q807" i="41"/>
  <c r="P807" i="41"/>
  <c r="O807" i="41"/>
  <c r="M807" i="41"/>
  <c r="K807" i="41"/>
  <c r="I807" i="41"/>
  <c r="H807" i="41"/>
  <c r="F807" i="41"/>
  <c r="E807" i="41"/>
  <c r="D807" i="41"/>
  <c r="C807" i="41"/>
  <c r="B807" i="41"/>
  <c r="Q806" i="41"/>
  <c r="P806" i="41"/>
  <c r="O806" i="41"/>
  <c r="M806" i="41"/>
  <c r="K806" i="41"/>
  <c r="I806" i="41"/>
  <c r="H806" i="41"/>
  <c r="F806" i="41"/>
  <c r="E806" i="41"/>
  <c r="D806" i="41"/>
  <c r="C806" i="41"/>
  <c r="B806" i="41"/>
  <c r="Q805" i="41"/>
  <c r="P805" i="41"/>
  <c r="O805" i="41"/>
  <c r="M805" i="41"/>
  <c r="K805" i="41"/>
  <c r="I805" i="41"/>
  <c r="H805" i="41"/>
  <c r="F805" i="41"/>
  <c r="E805" i="41"/>
  <c r="D805" i="41"/>
  <c r="C805" i="41"/>
  <c r="B805" i="41"/>
  <c r="Q804" i="41"/>
  <c r="P804" i="41"/>
  <c r="O804" i="41"/>
  <c r="M804" i="41"/>
  <c r="K804" i="41"/>
  <c r="I804" i="41"/>
  <c r="H804" i="41"/>
  <c r="F804" i="41"/>
  <c r="E804" i="41"/>
  <c r="D804" i="41"/>
  <c r="C804" i="41"/>
  <c r="B804" i="41"/>
  <c r="Q803" i="41"/>
  <c r="P803" i="41"/>
  <c r="O803" i="41"/>
  <c r="M803" i="41"/>
  <c r="K803" i="41"/>
  <c r="I803" i="41"/>
  <c r="H803" i="41"/>
  <c r="F803" i="41"/>
  <c r="E803" i="41"/>
  <c r="D803" i="41"/>
  <c r="C803" i="41"/>
  <c r="B803" i="41"/>
  <c r="Q802" i="41"/>
  <c r="P802" i="41"/>
  <c r="O802" i="41"/>
  <c r="M802" i="41"/>
  <c r="K802" i="41"/>
  <c r="I802" i="41"/>
  <c r="H802" i="41"/>
  <c r="F802" i="41"/>
  <c r="E802" i="41"/>
  <c r="D802" i="41"/>
  <c r="C802" i="41"/>
  <c r="B802" i="41"/>
  <c r="Q801" i="41"/>
  <c r="P801" i="41"/>
  <c r="O801" i="41"/>
  <c r="M801" i="41"/>
  <c r="K801" i="41"/>
  <c r="I801" i="41"/>
  <c r="H801" i="41"/>
  <c r="F801" i="41"/>
  <c r="E801" i="41"/>
  <c r="D801" i="41"/>
  <c r="C801" i="41"/>
  <c r="B801" i="41"/>
  <c r="Q800" i="41"/>
  <c r="P800" i="41"/>
  <c r="O800" i="41"/>
  <c r="M800" i="41"/>
  <c r="K800" i="41"/>
  <c r="I800" i="41"/>
  <c r="H800" i="41"/>
  <c r="F800" i="41"/>
  <c r="E800" i="41"/>
  <c r="D800" i="41"/>
  <c r="C800" i="41"/>
  <c r="B800" i="41"/>
  <c r="Q799" i="41"/>
  <c r="P799" i="41"/>
  <c r="O799" i="41"/>
  <c r="M799" i="41"/>
  <c r="K799" i="41"/>
  <c r="I799" i="41"/>
  <c r="H799" i="41"/>
  <c r="F799" i="41"/>
  <c r="E799" i="41"/>
  <c r="D799" i="41"/>
  <c r="C799" i="41"/>
  <c r="B799" i="41"/>
  <c r="Q798" i="41"/>
  <c r="P798" i="41"/>
  <c r="O798" i="41"/>
  <c r="M798" i="41"/>
  <c r="K798" i="41"/>
  <c r="I798" i="41"/>
  <c r="H798" i="41"/>
  <c r="F798" i="41"/>
  <c r="E798" i="41"/>
  <c r="D798" i="41"/>
  <c r="C798" i="41"/>
  <c r="B798" i="41"/>
  <c r="Q797" i="41"/>
  <c r="P797" i="41"/>
  <c r="O797" i="41"/>
  <c r="M797" i="41"/>
  <c r="K797" i="41"/>
  <c r="I797" i="41"/>
  <c r="H797" i="41"/>
  <c r="F797" i="41"/>
  <c r="E797" i="41"/>
  <c r="D797" i="41"/>
  <c r="C797" i="41"/>
  <c r="B797" i="41"/>
  <c r="Q796" i="41"/>
  <c r="P796" i="41"/>
  <c r="O796" i="41"/>
  <c r="M796" i="41"/>
  <c r="K796" i="41"/>
  <c r="I796" i="41"/>
  <c r="H796" i="41"/>
  <c r="F796" i="41"/>
  <c r="E796" i="41"/>
  <c r="D796" i="41"/>
  <c r="C796" i="41"/>
  <c r="B796" i="41"/>
  <c r="Q795" i="41"/>
  <c r="P795" i="41"/>
  <c r="O795" i="41"/>
  <c r="M795" i="41"/>
  <c r="K795" i="41"/>
  <c r="I795" i="41"/>
  <c r="H795" i="41"/>
  <c r="F795" i="41"/>
  <c r="E795" i="41"/>
  <c r="D795" i="41"/>
  <c r="C795" i="41"/>
  <c r="B795" i="41"/>
  <c r="Q794" i="41"/>
  <c r="P794" i="41"/>
  <c r="O794" i="41"/>
  <c r="M794" i="41"/>
  <c r="K794" i="41"/>
  <c r="I794" i="41"/>
  <c r="H794" i="41"/>
  <c r="F794" i="41"/>
  <c r="E794" i="41"/>
  <c r="D794" i="41"/>
  <c r="C794" i="41"/>
  <c r="B794" i="41"/>
  <c r="Q793" i="41"/>
  <c r="P793" i="41"/>
  <c r="O793" i="41"/>
  <c r="M793" i="41"/>
  <c r="K793" i="41"/>
  <c r="I793" i="41"/>
  <c r="H793" i="41"/>
  <c r="F793" i="41"/>
  <c r="E793" i="41"/>
  <c r="D793" i="41"/>
  <c r="C793" i="41"/>
  <c r="B793" i="41"/>
  <c r="Q792" i="41"/>
  <c r="P792" i="41"/>
  <c r="O792" i="41"/>
  <c r="M792" i="41"/>
  <c r="K792" i="41"/>
  <c r="I792" i="41"/>
  <c r="H792" i="41"/>
  <c r="F792" i="41"/>
  <c r="E792" i="41"/>
  <c r="D792" i="41"/>
  <c r="C792" i="41"/>
  <c r="B792" i="41"/>
  <c r="Q791" i="41"/>
  <c r="P791" i="41"/>
  <c r="O791" i="41"/>
  <c r="M791" i="41"/>
  <c r="K791" i="41"/>
  <c r="I791" i="41"/>
  <c r="H791" i="41"/>
  <c r="F791" i="41"/>
  <c r="E791" i="41"/>
  <c r="D791" i="41"/>
  <c r="C791" i="41"/>
  <c r="B791" i="41"/>
  <c r="Q790" i="41"/>
  <c r="P790" i="41"/>
  <c r="O790" i="41"/>
  <c r="M790" i="41"/>
  <c r="K790" i="41"/>
  <c r="I790" i="41"/>
  <c r="H790" i="41"/>
  <c r="F790" i="41"/>
  <c r="E790" i="41"/>
  <c r="D790" i="41"/>
  <c r="C790" i="41"/>
  <c r="B790" i="41"/>
  <c r="Q789" i="41"/>
  <c r="P789" i="41"/>
  <c r="O789" i="41"/>
  <c r="M789" i="41"/>
  <c r="K789" i="41"/>
  <c r="I789" i="41"/>
  <c r="H789" i="41"/>
  <c r="F789" i="41"/>
  <c r="E789" i="41"/>
  <c r="D789" i="41"/>
  <c r="C789" i="41"/>
  <c r="B789" i="41"/>
  <c r="Q788" i="41"/>
  <c r="P788" i="41"/>
  <c r="O788" i="41"/>
  <c r="M788" i="41"/>
  <c r="K788" i="41"/>
  <c r="I788" i="41"/>
  <c r="H788" i="41"/>
  <c r="F788" i="41"/>
  <c r="E788" i="41"/>
  <c r="D788" i="41"/>
  <c r="C788" i="41"/>
  <c r="B788" i="41"/>
  <c r="Q787" i="41"/>
  <c r="P787" i="41"/>
  <c r="O787" i="41"/>
  <c r="M787" i="41"/>
  <c r="K787" i="41"/>
  <c r="I787" i="41"/>
  <c r="H787" i="41"/>
  <c r="F787" i="41"/>
  <c r="E787" i="41"/>
  <c r="D787" i="41"/>
  <c r="C787" i="41"/>
  <c r="B787" i="41"/>
  <c r="Q786" i="41"/>
  <c r="P786" i="41"/>
  <c r="O786" i="41"/>
  <c r="M786" i="41"/>
  <c r="K786" i="41"/>
  <c r="I786" i="41"/>
  <c r="H786" i="41"/>
  <c r="F786" i="41"/>
  <c r="E786" i="41"/>
  <c r="D786" i="41"/>
  <c r="C786" i="41"/>
  <c r="B786" i="41"/>
  <c r="Q785" i="41"/>
  <c r="P785" i="41"/>
  <c r="O785" i="41"/>
  <c r="M785" i="41"/>
  <c r="K785" i="41"/>
  <c r="I785" i="41"/>
  <c r="H785" i="41"/>
  <c r="F785" i="41"/>
  <c r="E785" i="41"/>
  <c r="D785" i="41"/>
  <c r="C785" i="41"/>
  <c r="B785" i="41"/>
  <c r="Q784" i="41"/>
  <c r="P784" i="41"/>
  <c r="O784" i="41"/>
  <c r="M784" i="41"/>
  <c r="K784" i="41"/>
  <c r="I784" i="41"/>
  <c r="H784" i="41"/>
  <c r="F784" i="41"/>
  <c r="E784" i="41"/>
  <c r="D784" i="41"/>
  <c r="C784" i="41"/>
  <c r="B784" i="41"/>
  <c r="Q783" i="41"/>
  <c r="P783" i="41"/>
  <c r="O783" i="41"/>
  <c r="M783" i="41"/>
  <c r="K783" i="41"/>
  <c r="I783" i="41"/>
  <c r="H783" i="41"/>
  <c r="F783" i="41"/>
  <c r="E783" i="41"/>
  <c r="D783" i="41"/>
  <c r="C783" i="41"/>
  <c r="B783" i="41"/>
  <c r="Q782" i="41"/>
  <c r="P782" i="41"/>
  <c r="O782" i="41"/>
  <c r="M782" i="41"/>
  <c r="K782" i="41"/>
  <c r="I782" i="41"/>
  <c r="H782" i="41"/>
  <c r="F782" i="41"/>
  <c r="E782" i="41"/>
  <c r="D782" i="41"/>
  <c r="C782" i="41"/>
  <c r="B782" i="41"/>
  <c r="Q781" i="41"/>
  <c r="P781" i="41"/>
  <c r="O781" i="41"/>
  <c r="M781" i="41"/>
  <c r="K781" i="41"/>
  <c r="I781" i="41"/>
  <c r="H781" i="41"/>
  <c r="F781" i="41"/>
  <c r="E781" i="41"/>
  <c r="D781" i="41"/>
  <c r="C781" i="41"/>
  <c r="B781" i="41"/>
  <c r="Q780" i="41"/>
  <c r="P780" i="41"/>
  <c r="O780" i="41"/>
  <c r="M780" i="41"/>
  <c r="K780" i="41"/>
  <c r="I780" i="41"/>
  <c r="H780" i="41"/>
  <c r="F780" i="41"/>
  <c r="E780" i="41"/>
  <c r="D780" i="41"/>
  <c r="C780" i="41"/>
  <c r="B780" i="41"/>
  <c r="Q779" i="41"/>
  <c r="P779" i="41"/>
  <c r="O779" i="41"/>
  <c r="M779" i="41"/>
  <c r="K779" i="41"/>
  <c r="I779" i="41"/>
  <c r="H779" i="41"/>
  <c r="F779" i="41"/>
  <c r="E779" i="41"/>
  <c r="D779" i="41"/>
  <c r="C779" i="41"/>
  <c r="B779" i="41"/>
  <c r="Q778" i="41"/>
  <c r="P778" i="41"/>
  <c r="O778" i="41"/>
  <c r="M778" i="41"/>
  <c r="K778" i="41"/>
  <c r="I778" i="41"/>
  <c r="H778" i="41"/>
  <c r="F778" i="41"/>
  <c r="E778" i="41"/>
  <c r="D778" i="41"/>
  <c r="C778" i="41"/>
  <c r="B778" i="41"/>
  <c r="Q777" i="41"/>
  <c r="P777" i="41"/>
  <c r="O777" i="41"/>
  <c r="M777" i="41"/>
  <c r="K777" i="41"/>
  <c r="I777" i="41"/>
  <c r="H777" i="41"/>
  <c r="F777" i="41"/>
  <c r="E777" i="41"/>
  <c r="D777" i="41"/>
  <c r="C777" i="41"/>
  <c r="B777" i="41"/>
  <c r="Q776" i="41"/>
  <c r="P776" i="41"/>
  <c r="O776" i="41"/>
  <c r="M776" i="41"/>
  <c r="K776" i="41"/>
  <c r="I776" i="41"/>
  <c r="H776" i="41"/>
  <c r="F776" i="41"/>
  <c r="E776" i="41"/>
  <c r="D776" i="41"/>
  <c r="C776" i="41"/>
  <c r="B776" i="41"/>
  <c r="Q775" i="41"/>
  <c r="P775" i="41"/>
  <c r="O775" i="41"/>
  <c r="M775" i="41"/>
  <c r="K775" i="41"/>
  <c r="I775" i="41"/>
  <c r="H775" i="41"/>
  <c r="F775" i="41"/>
  <c r="E775" i="41"/>
  <c r="D775" i="41"/>
  <c r="C775" i="41"/>
  <c r="B775" i="41"/>
  <c r="Q774" i="41"/>
  <c r="P774" i="41"/>
  <c r="O774" i="41"/>
  <c r="M774" i="41"/>
  <c r="K774" i="41"/>
  <c r="I774" i="41"/>
  <c r="H774" i="41"/>
  <c r="F774" i="41"/>
  <c r="E774" i="41"/>
  <c r="D774" i="41"/>
  <c r="C774" i="41"/>
  <c r="B774" i="41"/>
  <c r="Q773" i="41"/>
  <c r="P773" i="41"/>
  <c r="O773" i="41"/>
  <c r="M773" i="41"/>
  <c r="K773" i="41"/>
  <c r="I773" i="41"/>
  <c r="H773" i="41"/>
  <c r="F773" i="41"/>
  <c r="E773" i="41"/>
  <c r="D773" i="41"/>
  <c r="C773" i="41"/>
  <c r="B773" i="41"/>
  <c r="Q772" i="41"/>
  <c r="P772" i="41"/>
  <c r="O772" i="41"/>
  <c r="M772" i="41"/>
  <c r="K772" i="41"/>
  <c r="I772" i="41"/>
  <c r="H772" i="41"/>
  <c r="F772" i="41"/>
  <c r="E772" i="41"/>
  <c r="D772" i="41"/>
  <c r="C772" i="41"/>
  <c r="B772" i="41"/>
  <c r="Q771" i="41"/>
  <c r="P771" i="41"/>
  <c r="O771" i="41"/>
  <c r="M771" i="41"/>
  <c r="K771" i="41"/>
  <c r="I771" i="41"/>
  <c r="H771" i="41"/>
  <c r="F771" i="41"/>
  <c r="E771" i="41"/>
  <c r="D771" i="41"/>
  <c r="C771" i="41"/>
  <c r="B771" i="41"/>
  <c r="Q770" i="41"/>
  <c r="P770" i="41"/>
  <c r="O770" i="41"/>
  <c r="M770" i="41"/>
  <c r="K770" i="41"/>
  <c r="I770" i="41"/>
  <c r="H770" i="41"/>
  <c r="F770" i="41"/>
  <c r="E770" i="41"/>
  <c r="D770" i="41"/>
  <c r="C770" i="41"/>
  <c r="B770" i="41"/>
  <c r="Q769" i="41"/>
  <c r="P769" i="41"/>
  <c r="O769" i="41"/>
  <c r="M769" i="41"/>
  <c r="K769" i="41"/>
  <c r="I769" i="41"/>
  <c r="H769" i="41"/>
  <c r="F769" i="41"/>
  <c r="E769" i="41"/>
  <c r="D769" i="41"/>
  <c r="C769" i="41"/>
  <c r="B769" i="41"/>
  <c r="Q768" i="41"/>
  <c r="P768" i="41"/>
  <c r="O768" i="41"/>
  <c r="M768" i="41"/>
  <c r="K768" i="41"/>
  <c r="I768" i="41"/>
  <c r="H768" i="41"/>
  <c r="F768" i="41"/>
  <c r="E768" i="41"/>
  <c r="D768" i="41"/>
  <c r="C768" i="41"/>
  <c r="B768" i="41"/>
  <c r="Q767" i="41"/>
  <c r="P767" i="41"/>
  <c r="O767" i="41"/>
  <c r="M767" i="41"/>
  <c r="K767" i="41"/>
  <c r="I767" i="41"/>
  <c r="H767" i="41"/>
  <c r="F767" i="41"/>
  <c r="E767" i="41"/>
  <c r="D767" i="41"/>
  <c r="C767" i="41"/>
  <c r="B767" i="41"/>
  <c r="Q766" i="41"/>
  <c r="P766" i="41"/>
  <c r="O766" i="41"/>
  <c r="M766" i="41"/>
  <c r="K766" i="41"/>
  <c r="I766" i="41"/>
  <c r="H766" i="41"/>
  <c r="F766" i="41"/>
  <c r="E766" i="41"/>
  <c r="D766" i="41"/>
  <c r="C766" i="41"/>
  <c r="B766" i="41"/>
  <c r="Q765" i="41"/>
  <c r="P765" i="41"/>
  <c r="O765" i="41"/>
  <c r="M765" i="41"/>
  <c r="K765" i="41"/>
  <c r="I765" i="41"/>
  <c r="H765" i="41"/>
  <c r="F765" i="41"/>
  <c r="E765" i="41"/>
  <c r="D765" i="41"/>
  <c r="C765" i="41"/>
  <c r="B765" i="41"/>
  <c r="Q764" i="41"/>
  <c r="P764" i="41"/>
  <c r="O764" i="41"/>
  <c r="M764" i="41"/>
  <c r="K764" i="41"/>
  <c r="I764" i="41"/>
  <c r="H764" i="41"/>
  <c r="F764" i="41"/>
  <c r="E764" i="41"/>
  <c r="D764" i="41"/>
  <c r="C764" i="41"/>
  <c r="B764" i="41"/>
  <c r="Q763" i="41"/>
  <c r="P763" i="41"/>
  <c r="O763" i="41"/>
  <c r="M763" i="41"/>
  <c r="K763" i="41"/>
  <c r="I763" i="41"/>
  <c r="H763" i="41"/>
  <c r="F763" i="41"/>
  <c r="E763" i="41"/>
  <c r="D763" i="41"/>
  <c r="C763" i="41"/>
  <c r="B763" i="41"/>
  <c r="Q762" i="41"/>
  <c r="P762" i="41"/>
  <c r="O762" i="41"/>
  <c r="M762" i="41"/>
  <c r="K762" i="41"/>
  <c r="I762" i="41"/>
  <c r="H762" i="41"/>
  <c r="F762" i="41"/>
  <c r="E762" i="41"/>
  <c r="D762" i="41"/>
  <c r="C762" i="41"/>
  <c r="B762" i="41"/>
  <c r="Q761" i="41"/>
  <c r="P761" i="41"/>
  <c r="O761" i="41"/>
  <c r="M761" i="41"/>
  <c r="K761" i="41"/>
  <c r="I761" i="41"/>
  <c r="H761" i="41"/>
  <c r="F761" i="41"/>
  <c r="E761" i="41"/>
  <c r="D761" i="41"/>
  <c r="C761" i="41"/>
  <c r="B761" i="41"/>
  <c r="Q760" i="41"/>
  <c r="P760" i="41"/>
  <c r="O760" i="41"/>
  <c r="M760" i="41"/>
  <c r="K760" i="41"/>
  <c r="I760" i="41"/>
  <c r="H760" i="41"/>
  <c r="F760" i="41"/>
  <c r="E760" i="41"/>
  <c r="D760" i="41"/>
  <c r="C760" i="41"/>
  <c r="B760" i="41"/>
  <c r="Q759" i="41"/>
  <c r="P759" i="41"/>
  <c r="O759" i="41"/>
  <c r="M759" i="41"/>
  <c r="K759" i="41"/>
  <c r="I759" i="41"/>
  <c r="H759" i="41"/>
  <c r="F759" i="41"/>
  <c r="E759" i="41"/>
  <c r="D759" i="41"/>
  <c r="C759" i="41"/>
  <c r="B759" i="41"/>
  <c r="Q758" i="41"/>
  <c r="P758" i="41"/>
  <c r="O758" i="41"/>
  <c r="M758" i="41"/>
  <c r="K758" i="41"/>
  <c r="I758" i="41"/>
  <c r="H758" i="41"/>
  <c r="F758" i="41"/>
  <c r="E758" i="41"/>
  <c r="D758" i="41"/>
  <c r="C758" i="41"/>
  <c r="B758" i="41"/>
  <c r="Q757" i="41"/>
  <c r="P757" i="41"/>
  <c r="O757" i="41"/>
  <c r="M757" i="41"/>
  <c r="K757" i="41"/>
  <c r="I757" i="41"/>
  <c r="H757" i="41"/>
  <c r="F757" i="41"/>
  <c r="E757" i="41"/>
  <c r="D757" i="41"/>
  <c r="C757" i="41"/>
  <c r="B757" i="41"/>
  <c r="Q756" i="41"/>
  <c r="P756" i="41"/>
  <c r="O756" i="41"/>
  <c r="M756" i="41"/>
  <c r="K756" i="41"/>
  <c r="I756" i="41"/>
  <c r="H756" i="41"/>
  <c r="F756" i="41"/>
  <c r="E756" i="41"/>
  <c r="D756" i="41"/>
  <c r="C756" i="41"/>
  <c r="B756" i="41"/>
  <c r="Q755" i="41"/>
  <c r="P755" i="41"/>
  <c r="O755" i="41"/>
  <c r="M755" i="41"/>
  <c r="K755" i="41"/>
  <c r="I755" i="41"/>
  <c r="H755" i="41"/>
  <c r="F755" i="41"/>
  <c r="E755" i="41"/>
  <c r="D755" i="41"/>
  <c r="C755" i="41"/>
  <c r="B755" i="41"/>
  <c r="Q754" i="41"/>
  <c r="P754" i="41"/>
  <c r="O754" i="41"/>
  <c r="M754" i="41"/>
  <c r="K754" i="41"/>
  <c r="I754" i="41"/>
  <c r="H754" i="41"/>
  <c r="F754" i="41"/>
  <c r="E754" i="41"/>
  <c r="D754" i="41"/>
  <c r="C754" i="41"/>
  <c r="B754" i="41"/>
  <c r="Q753" i="41"/>
  <c r="P753" i="41"/>
  <c r="O753" i="41"/>
  <c r="M753" i="41"/>
  <c r="K753" i="41"/>
  <c r="I753" i="41"/>
  <c r="H753" i="41"/>
  <c r="F753" i="41"/>
  <c r="E753" i="41"/>
  <c r="D753" i="41"/>
  <c r="C753" i="41"/>
  <c r="B753" i="41"/>
  <c r="Q752" i="41"/>
  <c r="P752" i="41"/>
  <c r="O752" i="41"/>
  <c r="M752" i="41"/>
  <c r="K752" i="41"/>
  <c r="I752" i="41"/>
  <c r="H752" i="41"/>
  <c r="F752" i="41"/>
  <c r="E752" i="41"/>
  <c r="D752" i="41"/>
  <c r="C752" i="41"/>
  <c r="B752" i="41"/>
  <c r="Q751" i="41"/>
  <c r="P751" i="41"/>
  <c r="O751" i="41"/>
  <c r="M751" i="41"/>
  <c r="K751" i="41"/>
  <c r="I751" i="41"/>
  <c r="H751" i="41"/>
  <c r="F751" i="41"/>
  <c r="E751" i="41"/>
  <c r="D751" i="41"/>
  <c r="C751" i="41"/>
  <c r="B751" i="41"/>
  <c r="Q750" i="41"/>
  <c r="P750" i="41"/>
  <c r="O750" i="41"/>
  <c r="M750" i="41"/>
  <c r="K750" i="41"/>
  <c r="I750" i="41"/>
  <c r="H750" i="41"/>
  <c r="F750" i="41"/>
  <c r="E750" i="41"/>
  <c r="D750" i="41"/>
  <c r="C750" i="41"/>
  <c r="B750" i="41"/>
  <c r="Q749" i="41"/>
  <c r="P749" i="41"/>
  <c r="O749" i="41"/>
  <c r="M749" i="41"/>
  <c r="K749" i="41"/>
  <c r="I749" i="41"/>
  <c r="H749" i="41"/>
  <c r="F749" i="41"/>
  <c r="E749" i="41"/>
  <c r="D749" i="41"/>
  <c r="C749" i="41"/>
  <c r="B749" i="41"/>
  <c r="Q748" i="41"/>
  <c r="P748" i="41"/>
  <c r="O748" i="41"/>
  <c r="M748" i="41"/>
  <c r="K748" i="41"/>
  <c r="I748" i="41"/>
  <c r="H748" i="41"/>
  <c r="F748" i="41"/>
  <c r="E748" i="41"/>
  <c r="D748" i="41"/>
  <c r="C748" i="41"/>
  <c r="B748" i="41"/>
  <c r="Q747" i="41"/>
  <c r="P747" i="41"/>
  <c r="O747" i="41"/>
  <c r="M747" i="41"/>
  <c r="K747" i="41"/>
  <c r="I747" i="41"/>
  <c r="H747" i="41"/>
  <c r="F747" i="41"/>
  <c r="E747" i="41"/>
  <c r="D747" i="41"/>
  <c r="C747" i="41"/>
  <c r="B747" i="41"/>
  <c r="Q746" i="41"/>
  <c r="P746" i="41"/>
  <c r="O746" i="41"/>
  <c r="M746" i="41"/>
  <c r="K746" i="41"/>
  <c r="I746" i="41"/>
  <c r="H746" i="41"/>
  <c r="F746" i="41"/>
  <c r="E746" i="41"/>
  <c r="D746" i="41"/>
  <c r="C746" i="41"/>
  <c r="B746" i="41"/>
  <c r="Q745" i="41"/>
  <c r="P745" i="41"/>
  <c r="O745" i="41"/>
  <c r="M745" i="41"/>
  <c r="K745" i="41"/>
  <c r="I745" i="41"/>
  <c r="H745" i="41"/>
  <c r="F745" i="41"/>
  <c r="E745" i="41"/>
  <c r="D745" i="41"/>
  <c r="C745" i="41"/>
  <c r="B745" i="41"/>
  <c r="Q744" i="41"/>
  <c r="P744" i="41"/>
  <c r="O744" i="41"/>
  <c r="M744" i="41"/>
  <c r="K744" i="41"/>
  <c r="I744" i="41"/>
  <c r="H744" i="41"/>
  <c r="F744" i="41"/>
  <c r="E744" i="41"/>
  <c r="D744" i="41"/>
  <c r="C744" i="41"/>
  <c r="B744" i="41"/>
  <c r="Q743" i="41"/>
  <c r="P743" i="41"/>
  <c r="O743" i="41"/>
  <c r="M743" i="41"/>
  <c r="K743" i="41"/>
  <c r="I743" i="41"/>
  <c r="H743" i="41"/>
  <c r="F743" i="41"/>
  <c r="E743" i="41"/>
  <c r="D743" i="41"/>
  <c r="C743" i="41"/>
  <c r="B743" i="41"/>
  <c r="Q742" i="41"/>
  <c r="P742" i="41"/>
  <c r="O742" i="41"/>
  <c r="M742" i="41"/>
  <c r="K742" i="41"/>
  <c r="I742" i="41"/>
  <c r="H742" i="41"/>
  <c r="F742" i="41"/>
  <c r="E742" i="41"/>
  <c r="D742" i="41"/>
  <c r="C742" i="41"/>
  <c r="B742" i="41"/>
  <c r="Q741" i="41"/>
  <c r="P741" i="41"/>
  <c r="O741" i="41"/>
  <c r="M741" i="41"/>
  <c r="K741" i="41"/>
  <c r="I741" i="41"/>
  <c r="H741" i="41"/>
  <c r="F741" i="41"/>
  <c r="E741" i="41"/>
  <c r="D741" i="41"/>
  <c r="C741" i="41"/>
  <c r="B741" i="41"/>
  <c r="Q740" i="41"/>
  <c r="P740" i="41"/>
  <c r="O740" i="41"/>
  <c r="M740" i="41"/>
  <c r="K740" i="41"/>
  <c r="I740" i="41"/>
  <c r="H740" i="41"/>
  <c r="F740" i="41"/>
  <c r="E740" i="41"/>
  <c r="D740" i="41"/>
  <c r="C740" i="41"/>
  <c r="B740" i="41"/>
  <c r="Q739" i="41"/>
  <c r="P739" i="41"/>
  <c r="O739" i="41"/>
  <c r="M739" i="41"/>
  <c r="K739" i="41"/>
  <c r="I739" i="41"/>
  <c r="H739" i="41"/>
  <c r="F739" i="41"/>
  <c r="E739" i="41"/>
  <c r="D739" i="41"/>
  <c r="C739" i="41"/>
  <c r="B739" i="41"/>
  <c r="Q738" i="41"/>
  <c r="P738" i="41"/>
  <c r="O738" i="41"/>
  <c r="M738" i="41"/>
  <c r="K738" i="41"/>
  <c r="I738" i="41"/>
  <c r="H738" i="41"/>
  <c r="F738" i="41"/>
  <c r="E738" i="41"/>
  <c r="D738" i="41"/>
  <c r="C738" i="41"/>
  <c r="B738" i="41"/>
  <c r="Q737" i="41"/>
  <c r="P737" i="41"/>
  <c r="O737" i="41"/>
  <c r="M737" i="41"/>
  <c r="K737" i="41"/>
  <c r="I737" i="41"/>
  <c r="H737" i="41"/>
  <c r="F737" i="41"/>
  <c r="E737" i="41"/>
  <c r="D737" i="41"/>
  <c r="C737" i="41"/>
  <c r="B737" i="41"/>
  <c r="Q736" i="41"/>
  <c r="P736" i="41"/>
  <c r="O736" i="41"/>
  <c r="M736" i="41"/>
  <c r="K736" i="41"/>
  <c r="I736" i="41"/>
  <c r="H736" i="41"/>
  <c r="F736" i="41"/>
  <c r="E736" i="41"/>
  <c r="D736" i="41"/>
  <c r="C736" i="41"/>
  <c r="B736" i="41"/>
  <c r="Q735" i="41"/>
  <c r="P735" i="41"/>
  <c r="O735" i="41"/>
  <c r="M735" i="41"/>
  <c r="K735" i="41"/>
  <c r="I735" i="41"/>
  <c r="H735" i="41"/>
  <c r="F735" i="41"/>
  <c r="E735" i="41"/>
  <c r="D735" i="41"/>
  <c r="C735" i="41"/>
  <c r="B735" i="41"/>
  <c r="Q734" i="41"/>
  <c r="P734" i="41"/>
  <c r="O734" i="41"/>
  <c r="M734" i="41"/>
  <c r="K734" i="41"/>
  <c r="I734" i="41"/>
  <c r="H734" i="41"/>
  <c r="F734" i="41"/>
  <c r="E734" i="41"/>
  <c r="D734" i="41"/>
  <c r="C734" i="41"/>
  <c r="B734" i="41"/>
  <c r="Q733" i="41"/>
  <c r="P733" i="41"/>
  <c r="O733" i="41"/>
  <c r="M733" i="41"/>
  <c r="K733" i="41"/>
  <c r="I733" i="41"/>
  <c r="H733" i="41"/>
  <c r="F733" i="41"/>
  <c r="E733" i="41"/>
  <c r="D733" i="41"/>
  <c r="C733" i="41"/>
  <c r="B733" i="41"/>
  <c r="Q732" i="41"/>
  <c r="P732" i="41"/>
  <c r="O732" i="41"/>
  <c r="M732" i="41"/>
  <c r="K732" i="41"/>
  <c r="I732" i="41"/>
  <c r="H732" i="41"/>
  <c r="F732" i="41"/>
  <c r="E732" i="41"/>
  <c r="D732" i="41"/>
  <c r="C732" i="41"/>
  <c r="B732" i="41"/>
  <c r="Q731" i="41"/>
  <c r="P731" i="41"/>
  <c r="O731" i="41"/>
  <c r="M731" i="41"/>
  <c r="K731" i="41"/>
  <c r="I731" i="41"/>
  <c r="H731" i="41"/>
  <c r="F731" i="41"/>
  <c r="E731" i="41"/>
  <c r="D731" i="41"/>
  <c r="C731" i="41"/>
  <c r="B731" i="41"/>
  <c r="Q730" i="41"/>
  <c r="P730" i="41"/>
  <c r="O730" i="41"/>
  <c r="M730" i="41"/>
  <c r="K730" i="41"/>
  <c r="I730" i="41"/>
  <c r="H730" i="41"/>
  <c r="F730" i="41"/>
  <c r="E730" i="41"/>
  <c r="D730" i="41"/>
  <c r="C730" i="41"/>
  <c r="B730" i="41"/>
  <c r="Q729" i="41"/>
  <c r="P729" i="41"/>
  <c r="O729" i="41"/>
  <c r="M729" i="41"/>
  <c r="K729" i="41"/>
  <c r="I729" i="41"/>
  <c r="H729" i="41"/>
  <c r="F729" i="41"/>
  <c r="E729" i="41"/>
  <c r="D729" i="41"/>
  <c r="C729" i="41"/>
  <c r="B729" i="41"/>
  <c r="Q728" i="41"/>
  <c r="P728" i="41"/>
  <c r="O728" i="41"/>
  <c r="M728" i="41"/>
  <c r="K728" i="41"/>
  <c r="I728" i="41"/>
  <c r="H728" i="41"/>
  <c r="F728" i="41"/>
  <c r="E728" i="41"/>
  <c r="D728" i="41"/>
  <c r="C728" i="41"/>
  <c r="B728" i="41"/>
  <c r="Q727" i="41"/>
  <c r="P727" i="41"/>
  <c r="O727" i="41"/>
  <c r="M727" i="41"/>
  <c r="K727" i="41"/>
  <c r="I727" i="41"/>
  <c r="H727" i="41"/>
  <c r="F727" i="41"/>
  <c r="E727" i="41"/>
  <c r="D727" i="41"/>
  <c r="C727" i="41"/>
  <c r="B727" i="41"/>
  <c r="Q726" i="41"/>
  <c r="P726" i="41"/>
  <c r="O726" i="41"/>
  <c r="M726" i="41"/>
  <c r="K726" i="41"/>
  <c r="I726" i="41"/>
  <c r="H726" i="41"/>
  <c r="F726" i="41"/>
  <c r="E726" i="41"/>
  <c r="D726" i="41"/>
  <c r="C726" i="41"/>
  <c r="B726" i="41"/>
  <c r="Q725" i="41"/>
  <c r="P725" i="41"/>
  <c r="O725" i="41"/>
  <c r="M725" i="41"/>
  <c r="K725" i="41"/>
  <c r="I725" i="41"/>
  <c r="H725" i="41"/>
  <c r="F725" i="41"/>
  <c r="E725" i="41"/>
  <c r="D725" i="41"/>
  <c r="C725" i="41"/>
  <c r="B725" i="41"/>
  <c r="Q724" i="41"/>
  <c r="P724" i="41"/>
  <c r="O724" i="41"/>
  <c r="M724" i="41"/>
  <c r="K724" i="41"/>
  <c r="I724" i="41"/>
  <c r="H724" i="41"/>
  <c r="F724" i="41"/>
  <c r="E724" i="41"/>
  <c r="D724" i="41"/>
  <c r="C724" i="41"/>
  <c r="B724" i="41"/>
  <c r="Q723" i="41"/>
  <c r="P723" i="41"/>
  <c r="O723" i="41"/>
  <c r="M723" i="41"/>
  <c r="K723" i="41"/>
  <c r="I723" i="41"/>
  <c r="H723" i="41"/>
  <c r="F723" i="41"/>
  <c r="E723" i="41"/>
  <c r="D723" i="41"/>
  <c r="C723" i="41"/>
  <c r="B723" i="41"/>
  <c r="Q722" i="41"/>
  <c r="P722" i="41"/>
  <c r="O722" i="41"/>
  <c r="M722" i="41"/>
  <c r="K722" i="41"/>
  <c r="I722" i="41"/>
  <c r="H722" i="41"/>
  <c r="F722" i="41"/>
  <c r="E722" i="41"/>
  <c r="D722" i="41"/>
  <c r="C722" i="41"/>
  <c r="B722" i="41"/>
  <c r="Q721" i="41"/>
  <c r="P721" i="41"/>
  <c r="O721" i="41"/>
  <c r="M721" i="41"/>
  <c r="K721" i="41"/>
  <c r="I721" i="41"/>
  <c r="H721" i="41"/>
  <c r="F721" i="41"/>
  <c r="E721" i="41"/>
  <c r="D721" i="41"/>
  <c r="C721" i="41"/>
  <c r="B721" i="41"/>
  <c r="Q720" i="41"/>
  <c r="P720" i="41"/>
  <c r="O720" i="41"/>
  <c r="M720" i="41"/>
  <c r="K720" i="41"/>
  <c r="I720" i="41"/>
  <c r="H720" i="41"/>
  <c r="F720" i="41"/>
  <c r="E720" i="41"/>
  <c r="D720" i="41"/>
  <c r="C720" i="41"/>
  <c r="B720" i="41"/>
  <c r="Q719" i="41"/>
  <c r="P719" i="41"/>
  <c r="O719" i="41"/>
  <c r="M719" i="41"/>
  <c r="K719" i="41"/>
  <c r="I719" i="41"/>
  <c r="H719" i="41"/>
  <c r="F719" i="41"/>
  <c r="E719" i="41"/>
  <c r="D719" i="41"/>
  <c r="C719" i="41"/>
  <c r="B719" i="41"/>
  <c r="Q718" i="41"/>
  <c r="P718" i="41"/>
  <c r="O718" i="41"/>
  <c r="M718" i="41"/>
  <c r="K718" i="41"/>
  <c r="I718" i="41"/>
  <c r="H718" i="41"/>
  <c r="F718" i="41"/>
  <c r="E718" i="41"/>
  <c r="D718" i="41"/>
  <c r="C718" i="41"/>
  <c r="B718" i="41"/>
  <c r="Q717" i="41"/>
  <c r="P717" i="41"/>
  <c r="O717" i="41"/>
  <c r="M717" i="41"/>
  <c r="K717" i="41"/>
  <c r="I717" i="41"/>
  <c r="H717" i="41"/>
  <c r="F717" i="41"/>
  <c r="E717" i="41"/>
  <c r="D717" i="41"/>
  <c r="C717" i="41"/>
  <c r="B717" i="41"/>
  <c r="Q716" i="41"/>
  <c r="P716" i="41"/>
  <c r="O716" i="41"/>
  <c r="M716" i="41"/>
  <c r="K716" i="41"/>
  <c r="I716" i="41"/>
  <c r="H716" i="41"/>
  <c r="F716" i="41"/>
  <c r="E716" i="41"/>
  <c r="D716" i="41"/>
  <c r="C716" i="41"/>
  <c r="B716" i="41"/>
  <c r="Q715" i="41"/>
  <c r="P715" i="41"/>
  <c r="O715" i="41"/>
  <c r="M715" i="41"/>
  <c r="K715" i="41"/>
  <c r="I715" i="41"/>
  <c r="H715" i="41"/>
  <c r="F715" i="41"/>
  <c r="E715" i="41"/>
  <c r="D715" i="41"/>
  <c r="C715" i="41"/>
  <c r="B715" i="41"/>
  <c r="Q714" i="41"/>
  <c r="P714" i="41"/>
  <c r="O714" i="41"/>
  <c r="M714" i="41"/>
  <c r="K714" i="41"/>
  <c r="I714" i="41"/>
  <c r="H714" i="41"/>
  <c r="F714" i="41"/>
  <c r="E714" i="41"/>
  <c r="D714" i="41"/>
  <c r="C714" i="41"/>
  <c r="B714" i="41"/>
  <c r="Q713" i="41"/>
  <c r="P713" i="41"/>
  <c r="O713" i="41"/>
  <c r="M713" i="41"/>
  <c r="K713" i="41"/>
  <c r="I713" i="41"/>
  <c r="H713" i="41"/>
  <c r="F713" i="41"/>
  <c r="E713" i="41"/>
  <c r="D713" i="41"/>
  <c r="C713" i="41"/>
  <c r="B713" i="41"/>
  <c r="Q712" i="41"/>
  <c r="P712" i="41"/>
  <c r="O712" i="41"/>
  <c r="M712" i="41"/>
  <c r="K712" i="41"/>
  <c r="I712" i="41"/>
  <c r="H712" i="41"/>
  <c r="F712" i="41"/>
  <c r="E712" i="41"/>
  <c r="D712" i="41"/>
  <c r="C712" i="41"/>
  <c r="B712" i="41"/>
  <c r="Q711" i="41"/>
  <c r="P711" i="41"/>
  <c r="O711" i="41"/>
  <c r="M711" i="41"/>
  <c r="K711" i="41"/>
  <c r="I711" i="41"/>
  <c r="H711" i="41"/>
  <c r="F711" i="41"/>
  <c r="E711" i="41"/>
  <c r="D711" i="41"/>
  <c r="C711" i="41"/>
  <c r="B711" i="41"/>
  <c r="Q710" i="41"/>
  <c r="P710" i="41"/>
  <c r="O710" i="41"/>
  <c r="M710" i="41"/>
  <c r="K710" i="41"/>
  <c r="I710" i="41"/>
  <c r="H710" i="41"/>
  <c r="F710" i="41"/>
  <c r="E710" i="41"/>
  <c r="D710" i="41"/>
  <c r="C710" i="41"/>
  <c r="B710" i="41"/>
  <c r="Q709" i="41"/>
  <c r="P709" i="41"/>
  <c r="O709" i="41"/>
  <c r="M709" i="41"/>
  <c r="K709" i="41"/>
  <c r="I709" i="41"/>
  <c r="H709" i="41"/>
  <c r="F709" i="41"/>
  <c r="E709" i="41"/>
  <c r="D709" i="41"/>
  <c r="C709" i="41"/>
  <c r="B709" i="41"/>
  <c r="Q708" i="41"/>
  <c r="P708" i="41"/>
  <c r="O708" i="41"/>
  <c r="M708" i="41"/>
  <c r="K708" i="41"/>
  <c r="I708" i="41"/>
  <c r="H708" i="41"/>
  <c r="F708" i="41"/>
  <c r="E708" i="41"/>
  <c r="D708" i="41"/>
  <c r="C708" i="41"/>
  <c r="B708" i="41"/>
  <c r="Q707" i="41"/>
  <c r="P707" i="41"/>
  <c r="O707" i="41"/>
  <c r="M707" i="41"/>
  <c r="K707" i="41"/>
  <c r="I707" i="41"/>
  <c r="H707" i="41"/>
  <c r="F707" i="41"/>
  <c r="E707" i="41"/>
  <c r="D707" i="41"/>
  <c r="C707" i="41"/>
  <c r="B707" i="41"/>
  <c r="Q706" i="41"/>
  <c r="P706" i="41"/>
  <c r="O706" i="41"/>
  <c r="M706" i="41"/>
  <c r="K706" i="41"/>
  <c r="I706" i="41"/>
  <c r="H706" i="41"/>
  <c r="F706" i="41"/>
  <c r="E706" i="41"/>
  <c r="D706" i="41"/>
  <c r="C706" i="41"/>
  <c r="B706" i="41"/>
  <c r="Q705" i="41"/>
  <c r="P705" i="41"/>
  <c r="O705" i="41"/>
  <c r="M705" i="41"/>
  <c r="K705" i="41"/>
  <c r="I705" i="41"/>
  <c r="H705" i="41"/>
  <c r="F705" i="41"/>
  <c r="E705" i="41"/>
  <c r="D705" i="41"/>
  <c r="C705" i="41"/>
  <c r="B705" i="41"/>
  <c r="Q704" i="41"/>
  <c r="P704" i="41"/>
  <c r="O704" i="41"/>
  <c r="M704" i="41"/>
  <c r="K704" i="41"/>
  <c r="I704" i="41"/>
  <c r="H704" i="41"/>
  <c r="F704" i="41"/>
  <c r="E704" i="41"/>
  <c r="D704" i="41"/>
  <c r="C704" i="41"/>
  <c r="B704" i="41"/>
  <c r="Q703" i="41"/>
  <c r="P703" i="41"/>
  <c r="O703" i="41"/>
  <c r="M703" i="41"/>
  <c r="K703" i="41"/>
  <c r="I703" i="41"/>
  <c r="H703" i="41"/>
  <c r="F703" i="41"/>
  <c r="E703" i="41"/>
  <c r="D703" i="41"/>
  <c r="C703" i="41"/>
  <c r="B703" i="41"/>
  <c r="Q702" i="41"/>
  <c r="P702" i="41"/>
  <c r="O702" i="41"/>
  <c r="M702" i="41"/>
  <c r="K702" i="41"/>
  <c r="I702" i="41"/>
  <c r="H702" i="41"/>
  <c r="F702" i="41"/>
  <c r="E702" i="41"/>
  <c r="D702" i="41"/>
  <c r="C702" i="41"/>
  <c r="B702" i="41"/>
  <c r="Q701" i="41"/>
  <c r="P701" i="41"/>
  <c r="O701" i="41"/>
  <c r="M701" i="41"/>
  <c r="K701" i="41"/>
  <c r="I701" i="41"/>
  <c r="H701" i="41"/>
  <c r="F701" i="41"/>
  <c r="E701" i="41"/>
  <c r="D701" i="41"/>
  <c r="C701" i="41"/>
  <c r="B701" i="41"/>
  <c r="Q700" i="41"/>
  <c r="P700" i="41"/>
  <c r="O700" i="41"/>
  <c r="M700" i="41"/>
  <c r="K700" i="41"/>
  <c r="I700" i="41"/>
  <c r="H700" i="41"/>
  <c r="F700" i="41"/>
  <c r="E700" i="41"/>
  <c r="D700" i="41"/>
  <c r="C700" i="41"/>
  <c r="B700" i="41"/>
  <c r="Q699" i="41"/>
  <c r="P699" i="41"/>
  <c r="O699" i="41"/>
  <c r="M699" i="41"/>
  <c r="K699" i="41"/>
  <c r="I699" i="41"/>
  <c r="H699" i="41"/>
  <c r="F699" i="41"/>
  <c r="E699" i="41"/>
  <c r="D699" i="41"/>
  <c r="C699" i="41"/>
  <c r="B699" i="41"/>
  <c r="Q698" i="41"/>
  <c r="P698" i="41"/>
  <c r="O698" i="41"/>
  <c r="M698" i="41"/>
  <c r="K698" i="41"/>
  <c r="I698" i="41"/>
  <c r="H698" i="41"/>
  <c r="F698" i="41"/>
  <c r="E698" i="41"/>
  <c r="D698" i="41"/>
  <c r="C698" i="41"/>
  <c r="B698" i="41"/>
  <c r="Q697" i="41"/>
  <c r="P697" i="41"/>
  <c r="O697" i="41"/>
  <c r="M697" i="41"/>
  <c r="K697" i="41"/>
  <c r="I697" i="41"/>
  <c r="H697" i="41"/>
  <c r="F697" i="41"/>
  <c r="E697" i="41"/>
  <c r="D697" i="41"/>
  <c r="C697" i="41"/>
  <c r="B697" i="41"/>
  <c r="Q696" i="41"/>
  <c r="P696" i="41"/>
  <c r="O696" i="41"/>
  <c r="M696" i="41"/>
  <c r="K696" i="41"/>
  <c r="I696" i="41"/>
  <c r="H696" i="41"/>
  <c r="F696" i="41"/>
  <c r="E696" i="41"/>
  <c r="D696" i="41"/>
  <c r="C696" i="41"/>
  <c r="B696" i="41"/>
  <c r="Q695" i="41"/>
  <c r="P695" i="41"/>
  <c r="O695" i="41"/>
  <c r="M695" i="41"/>
  <c r="K695" i="41"/>
  <c r="I695" i="41"/>
  <c r="H695" i="41"/>
  <c r="F695" i="41"/>
  <c r="E695" i="41"/>
  <c r="D695" i="41"/>
  <c r="C695" i="41"/>
  <c r="B695" i="41"/>
  <c r="Q694" i="41"/>
  <c r="P694" i="41"/>
  <c r="O694" i="41"/>
  <c r="M694" i="41"/>
  <c r="K694" i="41"/>
  <c r="I694" i="41"/>
  <c r="H694" i="41"/>
  <c r="F694" i="41"/>
  <c r="E694" i="41"/>
  <c r="D694" i="41"/>
  <c r="C694" i="41"/>
  <c r="B694" i="41"/>
  <c r="Q693" i="41"/>
  <c r="P693" i="41"/>
  <c r="O693" i="41"/>
  <c r="M693" i="41"/>
  <c r="K693" i="41"/>
  <c r="I693" i="41"/>
  <c r="H693" i="41"/>
  <c r="F693" i="41"/>
  <c r="E693" i="41"/>
  <c r="D693" i="41"/>
  <c r="C693" i="41"/>
  <c r="B693" i="41"/>
  <c r="Q692" i="41"/>
  <c r="P692" i="41"/>
  <c r="O692" i="41"/>
  <c r="M692" i="41"/>
  <c r="K692" i="41"/>
  <c r="I692" i="41"/>
  <c r="H692" i="41"/>
  <c r="F692" i="41"/>
  <c r="E692" i="41"/>
  <c r="D692" i="41"/>
  <c r="C692" i="41"/>
  <c r="B692" i="41"/>
  <c r="Q691" i="41"/>
  <c r="P691" i="41"/>
  <c r="O691" i="41"/>
  <c r="M691" i="41"/>
  <c r="K691" i="41"/>
  <c r="I691" i="41"/>
  <c r="H691" i="41"/>
  <c r="F691" i="41"/>
  <c r="E691" i="41"/>
  <c r="D691" i="41"/>
  <c r="C691" i="41"/>
  <c r="B691" i="41"/>
  <c r="Q690" i="41"/>
  <c r="P690" i="41"/>
  <c r="O690" i="41"/>
  <c r="M690" i="41"/>
  <c r="K690" i="41"/>
  <c r="I690" i="41"/>
  <c r="H690" i="41"/>
  <c r="F690" i="41"/>
  <c r="E690" i="41"/>
  <c r="D690" i="41"/>
  <c r="C690" i="41"/>
  <c r="B690" i="41"/>
  <c r="Q689" i="41"/>
  <c r="P689" i="41"/>
  <c r="O689" i="41"/>
  <c r="M689" i="41"/>
  <c r="K689" i="41"/>
  <c r="I689" i="41"/>
  <c r="H689" i="41"/>
  <c r="F689" i="41"/>
  <c r="E689" i="41"/>
  <c r="D689" i="41"/>
  <c r="C689" i="41"/>
  <c r="B689" i="41"/>
  <c r="Q688" i="41"/>
  <c r="P688" i="41"/>
  <c r="O688" i="41"/>
  <c r="M688" i="41"/>
  <c r="K688" i="41"/>
  <c r="I688" i="41"/>
  <c r="H688" i="41"/>
  <c r="F688" i="41"/>
  <c r="E688" i="41"/>
  <c r="D688" i="41"/>
  <c r="C688" i="41"/>
  <c r="B688" i="41"/>
  <c r="Q687" i="41"/>
  <c r="P687" i="41"/>
  <c r="O687" i="41"/>
  <c r="M687" i="41"/>
  <c r="K687" i="41"/>
  <c r="I687" i="41"/>
  <c r="H687" i="41"/>
  <c r="F687" i="41"/>
  <c r="E687" i="41"/>
  <c r="D687" i="41"/>
  <c r="C687" i="41"/>
  <c r="B687" i="41"/>
  <c r="Q686" i="41"/>
  <c r="P686" i="41"/>
  <c r="O686" i="41"/>
  <c r="M686" i="41"/>
  <c r="K686" i="41"/>
  <c r="I686" i="41"/>
  <c r="H686" i="41"/>
  <c r="F686" i="41"/>
  <c r="E686" i="41"/>
  <c r="D686" i="41"/>
  <c r="C686" i="41"/>
  <c r="B686" i="41"/>
  <c r="Q685" i="41"/>
  <c r="P685" i="41"/>
  <c r="O685" i="41"/>
  <c r="M685" i="41"/>
  <c r="K685" i="41"/>
  <c r="I685" i="41"/>
  <c r="H685" i="41"/>
  <c r="F685" i="41"/>
  <c r="E685" i="41"/>
  <c r="D685" i="41"/>
  <c r="C685" i="41"/>
  <c r="B685" i="41"/>
  <c r="Q684" i="41"/>
  <c r="P684" i="41"/>
  <c r="O684" i="41"/>
  <c r="M684" i="41"/>
  <c r="K684" i="41"/>
  <c r="I684" i="41"/>
  <c r="H684" i="41"/>
  <c r="F684" i="41"/>
  <c r="E684" i="41"/>
  <c r="D684" i="41"/>
  <c r="C684" i="41"/>
  <c r="B684" i="41"/>
  <c r="Q683" i="41"/>
  <c r="P683" i="41"/>
  <c r="O683" i="41"/>
  <c r="M683" i="41"/>
  <c r="K683" i="41"/>
  <c r="I683" i="41"/>
  <c r="H683" i="41"/>
  <c r="F683" i="41"/>
  <c r="E683" i="41"/>
  <c r="D683" i="41"/>
  <c r="C683" i="41"/>
  <c r="B683" i="41"/>
  <c r="Q682" i="41"/>
  <c r="P682" i="41"/>
  <c r="O682" i="41"/>
  <c r="M682" i="41"/>
  <c r="K682" i="41"/>
  <c r="I682" i="41"/>
  <c r="H682" i="41"/>
  <c r="F682" i="41"/>
  <c r="E682" i="41"/>
  <c r="D682" i="41"/>
  <c r="C682" i="41"/>
  <c r="B682" i="41"/>
  <c r="Q681" i="41"/>
  <c r="P681" i="41"/>
  <c r="O681" i="41"/>
  <c r="M681" i="41"/>
  <c r="K681" i="41"/>
  <c r="I681" i="41"/>
  <c r="H681" i="41"/>
  <c r="F681" i="41"/>
  <c r="E681" i="41"/>
  <c r="D681" i="41"/>
  <c r="C681" i="41"/>
  <c r="B681" i="41"/>
  <c r="Q680" i="41"/>
  <c r="P680" i="41"/>
  <c r="O680" i="41"/>
  <c r="M680" i="41"/>
  <c r="K680" i="41"/>
  <c r="I680" i="41"/>
  <c r="H680" i="41"/>
  <c r="F680" i="41"/>
  <c r="E680" i="41"/>
  <c r="D680" i="41"/>
  <c r="C680" i="41"/>
  <c r="B680" i="41"/>
  <c r="Q679" i="41"/>
  <c r="P679" i="41"/>
  <c r="O679" i="41"/>
  <c r="M679" i="41"/>
  <c r="K679" i="41"/>
  <c r="I679" i="41"/>
  <c r="H679" i="41"/>
  <c r="F679" i="41"/>
  <c r="E679" i="41"/>
  <c r="D679" i="41"/>
  <c r="C679" i="41"/>
  <c r="B679" i="41"/>
  <c r="Q678" i="41"/>
  <c r="P678" i="41"/>
  <c r="O678" i="41"/>
  <c r="M678" i="41"/>
  <c r="K678" i="41"/>
  <c r="I678" i="41"/>
  <c r="H678" i="41"/>
  <c r="F678" i="41"/>
  <c r="E678" i="41"/>
  <c r="D678" i="41"/>
  <c r="C678" i="41"/>
  <c r="B678" i="41"/>
  <c r="Q677" i="41"/>
  <c r="P677" i="41"/>
  <c r="O677" i="41"/>
  <c r="M677" i="41"/>
  <c r="K677" i="41"/>
  <c r="I677" i="41"/>
  <c r="H677" i="41"/>
  <c r="F677" i="41"/>
  <c r="E677" i="41"/>
  <c r="D677" i="41"/>
  <c r="C677" i="41"/>
  <c r="B677" i="41"/>
  <c r="Q676" i="41"/>
  <c r="P676" i="41"/>
  <c r="O676" i="41"/>
  <c r="M676" i="41"/>
  <c r="K676" i="41"/>
  <c r="I676" i="41"/>
  <c r="H676" i="41"/>
  <c r="F676" i="41"/>
  <c r="E676" i="41"/>
  <c r="D676" i="41"/>
  <c r="C676" i="41"/>
  <c r="B676" i="41"/>
  <c r="Q675" i="41"/>
  <c r="P675" i="41"/>
  <c r="O675" i="41"/>
  <c r="M675" i="41"/>
  <c r="K675" i="41"/>
  <c r="I675" i="41"/>
  <c r="H675" i="41"/>
  <c r="F675" i="41"/>
  <c r="E675" i="41"/>
  <c r="D675" i="41"/>
  <c r="C675" i="41"/>
  <c r="B675" i="41"/>
  <c r="Q674" i="41"/>
  <c r="P674" i="41"/>
  <c r="O674" i="41"/>
  <c r="M674" i="41"/>
  <c r="K674" i="41"/>
  <c r="I674" i="41"/>
  <c r="H674" i="41"/>
  <c r="F674" i="41"/>
  <c r="E674" i="41"/>
  <c r="D674" i="41"/>
  <c r="C674" i="41"/>
  <c r="B674" i="41"/>
  <c r="Q673" i="41"/>
  <c r="P673" i="41"/>
  <c r="O673" i="41"/>
  <c r="M673" i="41"/>
  <c r="K673" i="41"/>
  <c r="I673" i="41"/>
  <c r="H673" i="41"/>
  <c r="F673" i="41"/>
  <c r="E673" i="41"/>
  <c r="D673" i="41"/>
  <c r="C673" i="41"/>
  <c r="B673" i="41"/>
  <c r="Q672" i="41"/>
  <c r="P672" i="41"/>
  <c r="O672" i="41"/>
  <c r="M672" i="41"/>
  <c r="K672" i="41"/>
  <c r="I672" i="41"/>
  <c r="H672" i="41"/>
  <c r="F672" i="41"/>
  <c r="E672" i="41"/>
  <c r="D672" i="41"/>
  <c r="C672" i="41"/>
  <c r="B672" i="41"/>
  <c r="Q671" i="41"/>
  <c r="P671" i="41"/>
  <c r="O671" i="41"/>
  <c r="M671" i="41"/>
  <c r="K671" i="41"/>
  <c r="I671" i="41"/>
  <c r="H671" i="41"/>
  <c r="F671" i="41"/>
  <c r="E671" i="41"/>
  <c r="D671" i="41"/>
  <c r="C671" i="41"/>
  <c r="B671" i="41"/>
  <c r="Q670" i="41"/>
  <c r="P670" i="41"/>
  <c r="O670" i="41"/>
  <c r="M670" i="41"/>
  <c r="K670" i="41"/>
  <c r="I670" i="41"/>
  <c r="H670" i="41"/>
  <c r="F670" i="41"/>
  <c r="E670" i="41"/>
  <c r="D670" i="41"/>
  <c r="C670" i="41"/>
  <c r="B670" i="41"/>
  <c r="Q669" i="41"/>
  <c r="P669" i="41"/>
  <c r="O669" i="41"/>
  <c r="M669" i="41"/>
  <c r="K669" i="41"/>
  <c r="I669" i="41"/>
  <c r="H669" i="41"/>
  <c r="F669" i="41"/>
  <c r="E669" i="41"/>
  <c r="D669" i="41"/>
  <c r="C669" i="41"/>
  <c r="B669" i="41"/>
  <c r="Q668" i="41"/>
  <c r="P668" i="41"/>
  <c r="O668" i="41"/>
  <c r="M668" i="41"/>
  <c r="K668" i="41"/>
  <c r="I668" i="41"/>
  <c r="H668" i="41"/>
  <c r="F668" i="41"/>
  <c r="E668" i="41"/>
  <c r="D668" i="41"/>
  <c r="C668" i="41"/>
  <c r="B668" i="41"/>
  <c r="Q667" i="41"/>
  <c r="P667" i="41"/>
  <c r="O667" i="41"/>
  <c r="M667" i="41"/>
  <c r="K667" i="41"/>
  <c r="I667" i="41"/>
  <c r="H667" i="41"/>
  <c r="F667" i="41"/>
  <c r="E667" i="41"/>
  <c r="D667" i="41"/>
  <c r="C667" i="41"/>
  <c r="B667" i="41"/>
  <c r="Q666" i="41"/>
  <c r="P666" i="41"/>
  <c r="O666" i="41"/>
  <c r="M666" i="41"/>
  <c r="K666" i="41"/>
  <c r="I666" i="41"/>
  <c r="H666" i="41"/>
  <c r="F666" i="41"/>
  <c r="E666" i="41"/>
  <c r="D666" i="41"/>
  <c r="C666" i="41"/>
  <c r="B666" i="41"/>
  <c r="Q665" i="41"/>
  <c r="P665" i="41"/>
  <c r="O665" i="41"/>
  <c r="M665" i="41"/>
  <c r="K665" i="41"/>
  <c r="I665" i="41"/>
  <c r="H665" i="41"/>
  <c r="F665" i="41"/>
  <c r="E665" i="41"/>
  <c r="D665" i="41"/>
  <c r="C665" i="41"/>
  <c r="B665" i="41"/>
  <c r="Q664" i="41"/>
  <c r="P664" i="41"/>
  <c r="O664" i="41"/>
  <c r="M664" i="41"/>
  <c r="K664" i="41"/>
  <c r="I664" i="41"/>
  <c r="H664" i="41"/>
  <c r="F664" i="41"/>
  <c r="E664" i="41"/>
  <c r="D664" i="41"/>
  <c r="C664" i="41"/>
  <c r="B664" i="41"/>
  <c r="Q663" i="41"/>
  <c r="P663" i="41"/>
  <c r="O663" i="41"/>
  <c r="M663" i="41"/>
  <c r="K663" i="41"/>
  <c r="I663" i="41"/>
  <c r="H663" i="41"/>
  <c r="F663" i="41"/>
  <c r="E663" i="41"/>
  <c r="D663" i="41"/>
  <c r="C663" i="41"/>
  <c r="B663" i="41"/>
  <c r="Q662" i="41"/>
  <c r="P662" i="41"/>
  <c r="O662" i="41"/>
  <c r="M662" i="41"/>
  <c r="K662" i="41"/>
  <c r="I662" i="41"/>
  <c r="H662" i="41"/>
  <c r="F662" i="41"/>
  <c r="E662" i="41"/>
  <c r="D662" i="41"/>
  <c r="C662" i="41"/>
  <c r="B662" i="41"/>
  <c r="Q661" i="41"/>
  <c r="P661" i="41"/>
  <c r="O661" i="41"/>
  <c r="M661" i="41"/>
  <c r="K661" i="41"/>
  <c r="I661" i="41"/>
  <c r="H661" i="41"/>
  <c r="F661" i="41"/>
  <c r="E661" i="41"/>
  <c r="D661" i="41"/>
  <c r="C661" i="41"/>
  <c r="B661" i="41"/>
  <c r="Q660" i="41"/>
  <c r="P660" i="41"/>
  <c r="O660" i="41"/>
  <c r="M660" i="41"/>
  <c r="K660" i="41"/>
  <c r="I660" i="41"/>
  <c r="H660" i="41"/>
  <c r="F660" i="41"/>
  <c r="E660" i="41"/>
  <c r="D660" i="41"/>
  <c r="C660" i="41"/>
  <c r="B660" i="41"/>
  <c r="Q659" i="41"/>
  <c r="P659" i="41"/>
  <c r="O659" i="41"/>
  <c r="M659" i="41"/>
  <c r="K659" i="41"/>
  <c r="I659" i="41"/>
  <c r="H659" i="41"/>
  <c r="F659" i="41"/>
  <c r="E659" i="41"/>
  <c r="D659" i="41"/>
  <c r="C659" i="41"/>
  <c r="B659" i="41"/>
  <c r="Q658" i="41"/>
  <c r="P658" i="41"/>
  <c r="O658" i="41"/>
  <c r="M658" i="41"/>
  <c r="K658" i="41"/>
  <c r="I658" i="41"/>
  <c r="H658" i="41"/>
  <c r="F658" i="41"/>
  <c r="E658" i="41"/>
  <c r="D658" i="41"/>
  <c r="C658" i="41"/>
  <c r="B658" i="41"/>
  <c r="Q657" i="41"/>
  <c r="P657" i="41"/>
  <c r="O657" i="41"/>
  <c r="M657" i="41"/>
  <c r="K657" i="41"/>
  <c r="I657" i="41"/>
  <c r="H657" i="41"/>
  <c r="F657" i="41"/>
  <c r="E657" i="41"/>
  <c r="D657" i="41"/>
  <c r="C657" i="41"/>
  <c r="B657" i="41"/>
  <c r="Q656" i="41"/>
  <c r="P656" i="41"/>
  <c r="O656" i="41"/>
  <c r="M656" i="41"/>
  <c r="K656" i="41"/>
  <c r="I656" i="41"/>
  <c r="H656" i="41"/>
  <c r="F656" i="41"/>
  <c r="E656" i="41"/>
  <c r="D656" i="41"/>
  <c r="C656" i="41"/>
  <c r="B656" i="41"/>
  <c r="Q655" i="41"/>
  <c r="P655" i="41"/>
  <c r="O655" i="41"/>
  <c r="M655" i="41"/>
  <c r="K655" i="41"/>
  <c r="I655" i="41"/>
  <c r="H655" i="41"/>
  <c r="F655" i="41"/>
  <c r="E655" i="41"/>
  <c r="D655" i="41"/>
  <c r="C655" i="41"/>
  <c r="B655" i="41"/>
  <c r="Q654" i="41"/>
  <c r="P654" i="41"/>
  <c r="O654" i="41"/>
  <c r="M654" i="41"/>
  <c r="K654" i="41"/>
  <c r="I654" i="41"/>
  <c r="H654" i="41"/>
  <c r="F654" i="41"/>
  <c r="E654" i="41"/>
  <c r="D654" i="41"/>
  <c r="C654" i="41"/>
  <c r="B654" i="41"/>
  <c r="Q653" i="41"/>
  <c r="P653" i="41"/>
  <c r="O653" i="41"/>
  <c r="M653" i="41"/>
  <c r="K653" i="41"/>
  <c r="I653" i="41"/>
  <c r="H653" i="41"/>
  <c r="F653" i="41"/>
  <c r="E653" i="41"/>
  <c r="D653" i="41"/>
  <c r="C653" i="41"/>
  <c r="B653" i="41"/>
  <c r="Q652" i="41"/>
  <c r="P652" i="41"/>
  <c r="O652" i="41"/>
  <c r="M652" i="41"/>
  <c r="K652" i="41"/>
  <c r="I652" i="41"/>
  <c r="H652" i="41"/>
  <c r="F652" i="41"/>
  <c r="E652" i="41"/>
  <c r="D652" i="41"/>
  <c r="C652" i="41"/>
  <c r="B652" i="41"/>
  <c r="Q651" i="41"/>
  <c r="P651" i="41"/>
  <c r="O651" i="41"/>
  <c r="M651" i="41"/>
  <c r="K651" i="41"/>
  <c r="I651" i="41"/>
  <c r="H651" i="41"/>
  <c r="F651" i="41"/>
  <c r="E651" i="41"/>
  <c r="D651" i="41"/>
  <c r="C651" i="41"/>
  <c r="B651" i="41"/>
  <c r="Q650" i="41"/>
  <c r="P650" i="41"/>
  <c r="O650" i="41"/>
  <c r="M650" i="41"/>
  <c r="K650" i="41"/>
  <c r="I650" i="41"/>
  <c r="H650" i="41"/>
  <c r="F650" i="41"/>
  <c r="E650" i="41"/>
  <c r="D650" i="41"/>
  <c r="C650" i="41"/>
  <c r="B650" i="41"/>
  <c r="Q649" i="41"/>
  <c r="P649" i="41"/>
  <c r="O649" i="41"/>
  <c r="M649" i="41"/>
  <c r="K649" i="41"/>
  <c r="I649" i="41"/>
  <c r="H649" i="41"/>
  <c r="F649" i="41"/>
  <c r="E649" i="41"/>
  <c r="D649" i="41"/>
  <c r="C649" i="41"/>
  <c r="B649" i="41"/>
  <c r="Q648" i="41"/>
  <c r="P648" i="41"/>
  <c r="O648" i="41"/>
  <c r="M648" i="41"/>
  <c r="K648" i="41"/>
  <c r="I648" i="41"/>
  <c r="H648" i="41"/>
  <c r="F648" i="41"/>
  <c r="E648" i="41"/>
  <c r="D648" i="41"/>
  <c r="C648" i="41"/>
  <c r="B648" i="41"/>
  <c r="Q647" i="41"/>
  <c r="P647" i="41"/>
  <c r="O647" i="41"/>
  <c r="M647" i="41"/>
  <c r="K647" i="41"/>
  <c r="I647" i="41"/>
  <c r="H647" i="41"/>
  <c r="F647" i="41"/>
  <c r="E647" i="41"/>
  <c r="D647" i="41"/>
  <c r="C647" i="41"/>
  <c r="B647" i="41"/>
  <c r="Q646" i="41"/>
  <c r="P646" i="41"/>
  <c r="O646" i="41"/>
  <c r="M646" i="41"/>
  <c r="K646" i="41"/>
  <c r="I646" i="41"/>
  <c r="H646" i="41"/>
  <c r="F646" i="41"/>
  <c r="E646" i="41"/>
  <c r="D646" i="41"/>
  <c r="C646" i="41"/>
  <c r="B646" i="41"/>
  <c r="Q645" i="41"/>
  <c r="P645" i="41"/>
  <c r="O645" i="41"/>
  <c r="M645" i="41"/>
  <c r="K645" i="41"/>
  <c r="I645" i="41"/>
  <c r="H645" i="41"/>
  <c r="F645" i="41"/>
  <c r="E645" i="41"/>
  <c r="D645" i="41"/>
  <c r="C645" i="41"/>
  <c r="B645" i="41"/>
  <c r="Q644" i="41"/>
  <c r="P644" i="41"/>
  <c r="O644" i="41"/>
  <c r="M644" i="41"/>
  <c r="K644" i="41"/>
  <c r="I644" i="41"/>
  <c r="H644" i="41"/>
  <c r="F644" i="41"/>
  <c r="E644" i="41"/>
  <c r="D644" i="41"/>
  <c r="C644" i="41"/>
  <c r="B644" i="41"/>
  <c r="Q643" i="41"/>
  <c r="P643" i="41"/>
  <c r="O643" i="41"/>
  <c r="M643" i="41"/>
  <c r="K643" i="41"/>
  <c r="I643" i="41"/>
  <c r="H643" i="41"/>
  <c r="F643" i="41"/>
  <c r="E643" i="41"/>
  <c r="D643" i="41"/>
  <c r="C643" i="41"/>
  <c r="B643" i="41"/>
  <c r="Q642" i="41"/>
  <c r="P642" i="41"/>
  <c r="O642" i="41"/>
  <c r="M642" i="41"/>
  <c r="K642" i="41"/>
  <c r="I642" i="41"/>
  <c r="H642" i="41"/>
  <c r="F642" i="41"/>
  <c r="E642" i="41"/>
  <c r="D642" i="41"/>
  <c r="C642" i="41"/>
  <c r="B642" i="41"/>
  <c r="Q641" i="41"/>
  <c r="P641" i="41"/>
  <c r="O641" i="41"/>
  <c r="M641" i="41"/>
  <c r="K641" i="41"/>
  <c r="I641" i="41"/>
  <c r="H641" i="41"/>
  <c r="F641" i="41"/>
  <c r="E641" i="41"/>
  <c r="D641" i="41"/>
  <c r="C641" i="41"/>
  <c r="B641" i="41"/>
  <c r="Q640" i="41"/>
  <c r="P640" i="41"/>
  <c r="O640" i="41"/>
  <c r="M640" i="41"/>
  <c r="K640" i="41"/>
  <c r="I640" i="41"/>
  <c r="H640" i="41"/>
  <c r="F640" i="41"/>
  <c r="E640" i="41"/>
  <c r="D640" i="41"/>
  <c r="C640" i="41"/>
  <c r="B640" i="41"/>
  <c r="Q639" i="41"/>
  <c r="P639" i="41"/>
  <c r="O639" i="41"/>
  <c r="M639" i="41"/>
  <c r="K639" i="41"/>
  <c r="I639" i="41"/>
  <c r="H639" i="41"/>
  <c r="F639" i="41"/>
  <c r="E639" i="41"/>
  <c r="D639" i="41"/>
  <c r="C639" i="41"/>
  <c r="B639" i="41"/>
  <c r="Q638" i="41"/>
  <c r="P638" i="41"/>
  <c r="O638" i="41"/>
  <c r="M638" i="41"/>
  <c r="K638" i="41"/>
  <c r="I638" i="41"/>
  <c r="H638" i="41"/>
  <c r="F638" i="41"/>
  <c r="E638" i="41"/>
  <c r="D638" i="41"/>
  <c r="C638" i="41"/>
  <c r="B638" i="41"/>
  <c r="Q637" i="41"/>
  <c r="P637" i="41"/>
  <c r="O637" i="41"/>
  <c r="M637" i="41"/>
  <c r="K637" i="41"/>
  <c r="I637" i="41"/>
  <c r="H637" i="41"/>
  <c r="F637" i="41"/>
  <c r="E637" i="41"/>
  <c r="D637" i="41"/>
  <c r="C637" i="41"/>
  <c r="B637" i="41"/>
  <c r="Q636" i="41"/>
  <c r="P636" i="41"/>
  <c r="O636" i="41"/>
  <c r="M636" i="41"/>
  <c r="K636" i="41"/>
  <c r="I636" i="41"/>
  <c r="H636" i="41"/>
  <c r="F636" i="41"/>
  <c r="E636" i="41"/>
  <c r="D636" i="41"/>
  <c r="C636" i="41"/>
  <c r="B636" i="41"/>
  <c r="Q635" i="41"/>
  <c r="P635" i="41"/>
  <c r="O635" i="41"/>
  <c r="M635" i="41"/>
  <c r="K635" i="41"/>
  <c r="I635" i="41"/>
  <c r="H635" i="41"/>
  <c r="F635" i="41"/>
  <c r="E635" i="41"/>
  <c r="D635" i="41"/>
  <c r="C635" i="41"/>
  <c r="B635" i="41"/>
  <c r="Q634" i="41"/>
  <c r="P634" i="41"/>
  <c r="O634" i="41"/>
  <c r="M634" i="41"/>
  <c r="K634" i="41"/>
  <c r="I634" i="41"/>
  <c r="H634" i="41"/>
  <c r="F634" i="41"/>
  <c r="E634" i="41"/>
  <c r="D634" i="41"/>
  <c r="C634" i="41"/>
  <c r="B634" i="41"/>
  <c r="Q633" i="41"/>
  <c r="P633" i="41"/>
  <c r="O633" i="41"/>
  <c r="M633" i="41"/>
  <c r="K633" i="41"/>
  <c r="I633" i="41"/>
  <c r="H633" i="41"/>
  <c r="F633" i="41"/>
  <c r="E633" i="41"/>
  <c r="D633" i="41"/>
  <c r="C633" i="41"/>
  <c r="B633" i="41"/>
  <c r="Q632" i="41"/>
  <c r="P632" i="41"/>
  <c r="O632" i="41"/>
  <c r="M632" i="41"/>
  <c r="K632" i="41"/>
  <c r="I632" i="41"/>
  <c r="H632" i="41"/>
  <c r="F632" i="41"/>
  <c r="E632" i="41"/>
  <c r="D632" i="41"/>
  <c r="C632" i="41"/>
  <c r="B632" i="41"/>
  <c r="Q631" i="41"/>
  <c r="P631" i="41"/>
  <c r="O631" i="41"/>
  <c r="M631" i="41"/>
  <c r="K631" i="41"/>
  <c r="I631" i="41"/>
  <c r="H631" i="41"/>
  <c r="F631" i="41"/>
  <c r="E631" i="41"/>
  <c r="D631" i="41"/>
  <c r="C631" i="41"/>
  <c r="B631" i="41"/>
  <c r="Q630" i="41"/>
  <c r="P630" i="41"/>
  <c r="O630" i="41"/>
  <c r="M630" i="41"/>
  <c r="K630" i="41"/>
  <c r="I630" i="41"/>
  <c r="H630" i="41"/>
  <c r="F630" i="41"/>
  <c r="E630" i="41"/>
  <c r="D630" i="41"/>
  <c r="C630" i="41"/>
  <c r="B630" i="41"/>
  <c r="Q629" i="41"/>
  <c r="P629" i="41"/>
  <c r="O629" i="41"/>
  <c r="M629" i="41"/>
  <c r="K629" i="41"/>
  <c r="I629" i="41"/>
  <c r="H629" i="41"/>
  <c r="F629" i="41"/>
  <c r="E629" i="41"/>
  <c r="D629" i="41"/>
  <c r="C629" i="41"/>
  <c r="B629" i="41"/>
  <c r="Q628" i="41"/>
  <c r="P628" i="41"/>
  <c r="O628" i="41"/>
  <c r="M628" i="41"/>
  <c r="K628" i="41"/>
  <c r="I628" i="41"/>
  <c r="H628" i="41"/>
  <c r="F628" i="41"/>
  <c r="E628" i="41"/>
  <c r="D628" i="41"/>
  <c r="C628" i="41"/>
  <c r="B628" i="41"/>
  <c r="Q627" i="41"/>
  <c r="P627" i="41"/>
  <c r="O627" i="41"/>
  <c r="M627" i="41"/>
  <c r="K627" i="41"/>
  <c r="I627" i="41"/>
  <c r="H627" i="41"/>
  <c r="F627" i="41"/>
  <c r="E627" i="41"/>
  <c r="D627" i="41"/>
  <c r="C627" i="41"/>
  <c r="B627" i="41"/>
  <c r="Q626" i="41"/>
  <c r="P626" i="41"/>
  <c r="O626" i="41"/>
  <c r="M626" i="41"/>
  <c r="K626" i="41"/>
  <c r="I626" i="41"/>
  <c r="H626" i="41"/>
  <c r="F626" i="41"/>
  <c r="E626" i="41"/>
  <c r="D626" i="41"/>
  <c r="C626" i="41"/>
  <c r="B626" i="41"/>
  <c r="Q625" i="41"/>
  <c r="P625" i="41"/>
  <c r="O625" i="41"/>
  <c r="M625" i="41"/>
  <c r="K625" i="41"/>
  <c r="I625" i="41"/>
  <c r="H625" i="41"/>
  <c r="F625" i="41"/>
  <c r="E625" i="41"/>
  <c r="D625" i="41"/>
  <c r="C625" i="41"/>
  <c r="B625" i="41"/>
  <c r="Q624" i="41"/>
  <c r="P624" i="41"/>
  <c r="O624" i="41"/>
  <c r="M624" i="41"/>
  <c r="K624" i="41"/>
  <c r="I624" i="41"/>
  <c r="H624" i="41"/>
  <c r="F624" i="41"/>
  <c r="E624" i="41"/>
  <c r="D624" i="41"/>
  <c r="C624" i="41"/>
  <c r="B624" i="41"/>
  <c r="Q623" i="41"/>
  <c r="P623" i="41"/>
  <c r="O623" i="41"/>
  <c r="M623" i="41"/>
  <c r="K623" i="41"/>
  <c r="I623" i="41"/>
  <c r="H623" i="41"/>
  <c r="F623" i="41"/>
  <c r="E623" i="41"/>
  <c r="D623" i="41"/>
  <c r="C623" i="41"/>
  <c r="B623" i="41"/>
  <c r="Q622" i="41"/>
  <c r="P622" i="41"/>
  <c r="O622" i="41"/>
  <c r="M622" i="41"/>
  <c r="K622" i="41"/>
  <c r="I622" i="41"/>
  <c r="H622" i="41"/>
  <c r="F622" i="41"/>
  <c r="E622" i="41"/>
  <c r="D622" i="41"/>
  <c r="C622" i="41"/>
  <c r="B622" i="41"/>
  <c r="Q621" i="41"/>
  <c r="P621" i="41"/>
  <c r="O621" i="41"/>
  <c r="M621" i="41"/>
  <c r="K621" i="41"/>
  <c r="I621" i="41"/>
  <c r="H621" i="41"/>
  <c r="F621" i="41"/>
  <c r="E621" i="41"/>
  <c r="D621" i="41"/>
  <c r="C621" i="41"/>
  <c r="B621" i="41"/>
  <c r="Q620" i="41"/>
  <c r="P620" i="41"/>
  <c r="O620" i="41"/>
  <c r="M620" i="41"/>
  <c r="K620" i="41"/>
  <c r="I620" i="41"/>
  <c r="H620" i="41"/>
  <c r="F620" i="41"/>
  <c r="E620" i="41"/>
  <c r="D620" i="41"/>
  <c r="C620" i="41"/>
  <c r="B620" i="41"/>
  <c r="Q619" i="41"/>
  <c r="P619" i="41"/>
  <c r="O619" i="41"/>
  <c r="M619" i="41"/>
  <c r="K619" i="41"/>
  <c r="I619" i="41"/>
  <c r="H619" i="41"/>
  <c r="F619" i="41"/>
  <c r="E619" i="41"/>
  <c r="D619" i="41"/>
  <c r="C619" i="41"/>
  <c r="B619" i="41"/>
  <c r="Q618" i="41"/>
  <c r="P618" i="41"/>
  <c r="O618" i="41"/>
  <c r="M618" i="41"/>
  <c r="K618" i="41"/>
  <c r="I618" i="41"/>
  <c r="H618" i="41"/>
  <c r="F618" i="41"/>
  <c r="E618" i="41"/>
  <c r="D618" i="41"/>
  <c r="C618" i="41"/>
  <c r="B618" i="41"/>
  <c r="Q617" i="41"/>
  <c r="P617" i="41"/>
  <c r="O617" i="41"/>
  <c r="M617" i="41"/>
  <c r="K617" i="41"/>
  <c r="I617" i="41"/>
  <c r="H617" i="41"/>
  <c r="F617" i="41"/>
  <c r="E617" i="41"/>
  <c r="D617" i="41"/>
  <c r="C617" i="41"/>
  <c r="B617" i="41"/>
  <c r="Q616" i="41"/>
  <c r="P616" i="41"/>
  <c r="O616" i="41"/>
  <c r="M616" i="41"/>
  <c r="K616" i="41"/>
  <c r="I616" i="41"/>
  <c r="H616" i="41"/>
  <c r="F616" i="41"/>
  <c r="E616" i="41"/>
  <c r="D616" i="41"/>
  <c r="C616" i="41"/>
  <c r="B616" i="41"/>
  <c r="Q615" i="41"/>
  <c r="P615" i="41"/>
  <c r="O615" i="41"/>
  <c r="M615" i="41"/>
  <c r="K615" i="41"/>
  <c r="I615" i="41"/>
  <c r="H615" i="41"/>
  <c r="F615" i="41"/>
  <c r="E615" i="41"/>
  <c r="D615" i="41"/>
  <c r="C615" i="41"/>
  <c r="B615" i="41"/>
  <c r="Q614" i="41"/>
  <c r="P614" i="41"/>
  <c r="O614" i="41"/>
  <c r="M614" i="41"/>
  <c r="K614" i="41"/>
  <c r="I614" i="41"/>
  <c r="H614" i="41"/>
  <c r="F614" i="41"/>
  <c r="E614" i="41"/>
  <c r="D614" i="41"/>
  <c r="C614" i="41"/>
  <c r="B614" i="41"/>
  <c r="Q613" i="41"/>
  <c r="P613" i="41"/>
  <c r="O613" i="41"/>
  <c r="M613" i="41"/>
  <c r="K613" i="41"/>
  <c r="I613" i="41"/>
  <c r="H613" i="41"/>
  <c r="F613" i="41"/>
  <c r="E613" i="41"/>
  <c r="D613" i="41"/>
  <c r="C613" i="41"/>
  <c r="B613" i="41"/>
  <c r="Q612" i="41"/>
  <c r="P612" i="41"/>
  <c r="O612" i="41"/>
  <c r="M612" i="41"/>
  <c r="K612" i="41"/>
  <c r="I612" i="41"/>
  <c r="H612" i="41"/>
  <c r="F612" i="41"/>
  <c r="E612" i="41"/>
  <c r="D612" i="41"/>
  <c r="C612" i="41"/>
  <c r="B612" i="41"/>
  <c r="Q611" i="41"/>
  <c r="P611" i="41"/>
  <c r="O611" i="41"/>
  <c r="M611" i="41"/>
  <c r="K611" i="41"/>
  <c r="I611" i="41"/>
  <c r="H611" i="41"/>
  <c r="F611" i="41"/>
  <c r="E611" i="41"/>
  <c r="D611" i="41"/>
  <c r="C611" i="41"/>
  <c r="B611" i="41"/>
  <c r="Q610" i="41"/>
  <c r="P610" i="41"/>
  <c r="O610" i="41"/>
  <c r="M610" i="41"/>
  <c r="K610" i="41"/>
  <c r="I610" i="41"/>
  <c r="H610" i="41"/>
  <c r="F610" i="41"/>
  <c r="E610" i="41"/>
  <c r="D610" i="41"/>
  <c r="C610" i="41"/>
  <c r="B610" i="41"/>
  <c r="Q609" i="41"/>
  <c r="P609" i="41"/>
  <c r="O609" i="41"/>
  <c r="M609" i="41"/>
  <c r="K609" i="41"/>
  <c r="I609" i="41"/>
  <c r="H609" i="41"/>
  <c r="F609" i="41"/>
  <c r="E609" i="41"/>
  <c r="D609" i="41"/>
  <c r="C609" i="41"/>
  <c r="B609" i="41"/>
  <c r="Q608" i="41"/>
  <c r="P608" i="41"/>
  <c r="O608" i="41"/>
  <c r="M608" i="41"/>
  <c r="K608" i="41"/>
  <c r="I608" i="41"/>
  <c r="H608" i="41"/>
  <c r="F608" i="41"/>
  <c r="E608" i="41"/>
  <c r="D608" i="41"/>
  <c r="C608" i="41"/>
  <c r="B608" i="41"/>
  <c r="Q607" i="41"/>
  <c r="P607" i="41"/>
  <c r="O607" i="41"/>
  <c r="M607" i="41"/>
  <c r="K607" i="41"/>
  <c r="I607" i="41"/>
  <c r="H607" i="41"/>
  <c r="F607" i="41"/>
  <c r="E607" i="41"/>
  <c r="D607" i="41"/>
  <c r="C607" i="41"/>
  <c r="B607" i="41"/>
  <c r="Q606" i="41"/>
  <c r="P606" i="41"/>
  <c r="O606" i="41"/>
  <c r="M606" i="41"/>
  <c r="K606" i="41"/>
  <c r="I606" i="41"/>
  <c r="H606" i="41"/>
  <c r="F606" i="41"/>
  <c r="E606" i="41"/>
  <c r="D606" i="41"/>
  <c r="C606" i="41"/>
  <c r="B606" i="41"/>
  <c r="Q605" i="41"/>
  <c r="P605" i="41"/>
  <c r="O605" i="41"/>
  <c r="M605" i="41"/>
  <c r="K605" i="41"/>
  <c r="I605" i="41"/>
  <c r="H605" i="41"/>
  <c r="F605" i="41"/>
  <c r="E605" i="41"/>
  <c r="D605" i="41"/>
  <c r="C605" i="41"/>
  <c r="B605" i="41"/>
  <c r="Q604" i="41"/>
  <c r="P604" i="41"/>
  <c r="O604" i="41"/>
  <c r="M604" i="41"/>
  <c r="K604" i="41"/>
  <c r="I604" i="41"/>
  <c r="H604" i="41"/>
  <c r="F604" i="41"/>
  <c r="E604" i="41"/>
  <c r="D604" i="41"/>
  <c r="C604" i="41"/>
  <c r="B604" i="41"/>
  <c r="Q603" i="41"/>
  <c r="P603" i="41"/>
  <c r="O603" i="41"/>
  <c r="M603" i="41"/>
  <c r="K603" i="41"/>
  <c r="I603" i="41"/>
  <c r="H603" i="41"/>
  <c r="F603" i="41"/>
  <c r="E603" i="41"/>
  <c r="D603" i="41"/>
  <c r="C603" i="41"/>
  <c r="B603" i="41"/>
  <c r="Q602" i="41"/>
  <c r="P602" i="41"/>
  <c r="O602" i="41"/>
  <c r="M602" i="41"/>
  <c r="K602" i="41"/>
  <c r="I602" i="41"/>
  <c r="H602" i="41"/>
  <c r="F602" i="41"/>
  <c r="E602" i="41"/>
  <c r="D602" i="41"/>
  <c r="C602" i="41"/>
  <c r="B602" i="41"/>
  <c r="Q601" i="41"/>
  <c r="P601" i="41"/>
  <c r="O601" i="41"/>
  <c r="M601" i="41"/>
  <c r="K601" i="41"/>
  <c r="I601" i="41"/>
  <c r="H601" i="41"/>
  <c r="F601" i="41"/>
  <c r="E601" i="41"/>
  <c r="D601" i="41"/>
  <c r="C601" i="41"/>
  <c r="B601" i="41"/>
  <c r="Q600" i="41"/>
  <c r="P600" i="41"/>
  <c r="O600" i="41"/>
  <c r="M600" i="41"/>
  <c r="K600" i="41"/>
  <c r="I600" i="41"/>
  <c r="H600" i="41"/>
  <c r="F600" i="41"/>
  <c r="E600" i="41"/>
  <c r="D600" i="41"/>
  <c r="C600" i="41"/>
  <c r="B600" i="41"/>
  <c r="Q599" i="41"/>
  <c r="P599" i="41"/>
  <c r="O599" i="41"/>
  <c r="M599" i="41"/>
  <c r="K599" i="41"/>
  <c r="I599" i="41"/>
  <c r="H599" i="41"/>
  <c r="F599" i="41"/>
  <c r="E599" i="41"/>
  <c r="D599" i="41"/>
  <c r="C599" i="41"/>
  <c r="B599" i="41"/>
  <c r="Q598" i="41"/>
  <c r="P598" i="41"/>
  <c r="O598" i="41"/>
  <c r="M598" i="41"/>
  <c r="K598" i="41"/>
  <c r="I598" i="41"/>
  <c r="H598" i="41"/>
  <c r="F598" i="41"/>
  <c r="E598" i="41"/>
  <c r="D598" i="41"/>
  <c r="C598" i="41"/>
  <c r="B598" i="41"/>
  <c r="Q597" i="41"/>
  <c r="P597" i="41"/>
  <c r="O597" i="41"/>
  <c r="M597" i="41"/>
  <c r="K597" i="41"/>
  <c r="I597" i="41"/>
  <c r="H597" i="41"/>
  <c r="F597" i="41"/>
  <c r="E597" i="41"/>
  <c r="D597" i="41"/>
  <c r="C597" i="41"/>
  <c r="B597" i="41"/>
  <c r="Q596" i="41"/>
  <c r="P596" i="41"/>
  <c r="O596" i="41"/>
  <c r="M596" i="41"/>
  <c r="K596" i="41"/>
  <c r="I596" i="41"/>
  <c r="H596" i="41"/>
  <c r="F596" i="41"/>
  <c r="E596" i="41"/>
  <c r="D596" i="41"/>
  <c r="C596" i="41"/>
  <c r="B596" i="41"/>
  <c r="Q595" i="41"/>
  <c r="P595" i="41"/>
  <c r="O595" i="41"/>
  <c r="M595" i="41"/>
  <c r="K595" i="41"/>
  <c r="I595" i="41"/>
  <c r="H595" i="41"/>
  <c r="F595" i="41"/>
  <c r="E595" i="41"/>
  <c r="D595" i="41"/>
  <c r="C595" i="41"/>
  <c r="B595" i="41"/>
  <c r="Q594" i="41"/>
  <c r="P594" i="41"/>
  <c r="O594" i="41"/>
  <c r="M594" i="41"/>
  <c r="K594" i="41"/>
  <c r="I594" i="41"/>
  <c r="H594" i="41"/>
  <c r="F594" i="41"/>
  <c r="E594" i="41"/>
  <c r="D594" i="41"/>
  <c r="C594" i="41"/>
  <c r="B594" i="41"/>
  <c r="Q593" i="41"/>
  <c r="P593" i="41"/>
  <c r="O593" i="41"/>
  <c r="M593" i="41"/>
  <c r="K593" i="41"/>
  <c r="I593" i="41"/>
  <c r="H593" i="41"/>
  <c r="F593" i="41"/>
  <c r="E593" i="41"/>
  <c r="D593" i="41"/>
  <c r="C593" i="41"/>
  <c r="B593" i="41"/>
  <c r="Q592" i="41"/>
  <c r="P592" i="41"/>
  <c r="O592" i="41"/>
  <c r="M592" i="41"/>
  <c r="K592" i="41"/>
  <c r="I592" i="41"/>
  <c r="H592" i="41"/>
  <c r="F592" i="41"/>
  <c r="E592" i="41"/>
  <c r="D592" i="41"/>
  <c r="C592" i="41"/>
  <c r="B592" i="41"/>
  <c r="Q591" i="41"/>
  <c r="P591" i="41"/>
  <c r="O591" i="41"/>
  <c r="M591" i="41"/>
  <c r="K591" i="41"/>
  <c r="I591" i="41"/>
  <c r="H591" i="41"/>
  <c r="F591" i="41"/>
  <c r="E591" i="41"/>
  <c r="D591" i="41"/>
  <c r="C591" i="41"/>
  <c r="B591" i="41"/>
  <c r="Q590" i="41"/>
  <c r="P590" i="41"/>
  <c r="O590" i="41"/>
  <c r="M590" i="41"/>
  <c r="K590" i="41"/>
  <c r="I590" i="41"/>
  <c r="H590" i="41"/>
  <c r="F590" i="41"/>
  <c r="E590" i="41"/>
  <c r="D590" i="41"/>
  <c r="C590" i="41"/>
  <c r="B590" i="41"/>
  <c r="Q589" i="41"/>
  <c r="P589" i="41"/>
  <c r="O589" i="41"/>
  <c r="M589" i="41"/>
  <c r="K589" i="41"/>
  <c r="I589" i="41"/>
  <c r="H589" i="41"/>
  <c r="F589" i="41"/>
  <c r="E589" i="41"/>
  <c r="D589" i="41"/>
  <c r="C589" i="41"/>
  <c r="B589" i="41"/>
  <c r="Q588" i="41"/>
  <c r="P588" i="41"/>
  <c r="O588" i="41"/>
  <c r="M588" i="41"/>
  <c r="K588" i="41"/>
  <c r="I588" i="41"/>
  <c r="H588" i="41"/>
  <c r="F588" i="41"/>
  <c r="E588" i="41"/>
  <c r="D588" i="41"/>
  <c r="C588" i="41"/>
  <c r="B588" i="41"/>
  <c r="Q587" i="41"/>
  <c r="P587" i="41"/>
  <c r="O587" i="41"/>
  <c r="M587" i="41"/>
  <c r="K587" i="41"/>
  <c r="I587" i="41"/>
  <c r="H587" i="41"/>
  <c r="F587" i="41"/>
  <c r="E587" i="41"/>
  <c r="D587" i="41"/>
  <c r="C587" i="41"/>
  <c r="B587" i="41"/>
  <c r="Q586" i="41"/>
  <c r="P586" i="41"/>
  <c r="O586" i="41"/>
  <c r="M586" i="41"/>
  <c r="K586" i="41"/>
  <c r="I586" i="41"/>
  <c r="H586" i="41"/>
  <c r="F586" i="41"/>
  <c r="E586" i="41"/>
  <c r="D586" i="41"/>
  <c r="C586" i="41"/>
  <c r="B586" i="41"/>
  <c r="Q585" i="41"/>
  <c r="P585" i="41"/>
  <c r="O585" i="41"/>
  <c r="M585" i="41"/>
  <c r="K585" i="41"/>
  <c r="I585" i="41"/>
  <c r="H585" i="41"/>
  <c r="F585" i="41"/>
  <c r="E585" i="41"/>
  <c r="D585" i="41"/>
  <c r="C585" i="41"/>
  <c r="B585" i="41"/>
  <c r="Q584" i="41"/>
  <c r="P584" i="41"/>
  <c r="O584" i="41"/>
  <c r="M584" i="41"/>
  <c r="K584" i="41"/>
  <c r="I584" i="41"/>
  <c r="H584" i="41"/>
  <c r="F584" i="41"/>
  <c r="E584" i="41"/>
  <c r="D584" i="41"/>
  <c r="C584" i="41"/>
  <c r="B584" i="41"/>
  <c r="Q583" i="41"/>
  <c r="P583" i="41"/>
  <c r="O583" i="41"/>
  <c r="M583" i="41"/>
  <c r="K583" i="41"/>
  <c r="I583" i="41"/>
  <c r="H583" i="41"/>
  <c r="F583" i="41"/>
  <c r="E583" i="41"/>
  <c r="D583" i="41"/>
  <c r="C583" i="41"/>
  <c r="B583" i="41"/>
  <c r="Q582" i="41"/>
  <c r="P582" i="41"/>
  <c r="O582" i="41"/>
  <c r="M582" i="41"/>
  <c r="K582" i="41"/>
  <c r="I582" i="41"/>
  <c r="H582" i="41"/>
  <c r="F582" i="41"/>
  <c r="E582" i="41"/>
  <c r="D582" i="41"/>
  <c r="C582" i="41"/>
  <c r="B582" i="41"/>
  <c r="Q581" i="41"/>
  <c r="P581" i="41"/>
  <c r="O581" i="41"/>
  <c r="M581" i="41"/>
  <c r="K581" i="41"/>
  <c r="I581" i="41"/>
  <c r="H581" i="41"/>
  <c r="F581" i="41"/>
  <c r="E581" i="41"/>
  <c r="D581" i="41"/>
  <c r="C581" i="41"/>
  <c r="B581" i="41"/>
  <c r="Q580" i="41"/>
  <c r="P580" i="41"/>
  <c r="O580" i="41"/>
  <c r="M580" i="41"/>
  <c r="K580" i="41"/>
  <c r="I580" i="41"/>
  <c r="H580" i="41"/>
  <c r="F580" i="41"/>
  <c r="E580" i="41"/>
  <c r="D580" i="41"/>
  <c r="C580" i="41"/>
  <c r="B580" i="41"/>
  <c r="Q579" i="41"/>
  <c r="P579" i="41"/>
  <c r="O579" i="41"/>
  <c r="M579" i="41"/>
  <c r="K579" i="41"/>
  <c r="I579" i="41"/>
  <c r="H579" i="41"/>
  <c r="F579" i="41"/>
  <c r="E579" i="41"/>
  <c r="D579" i="41"/>
  <c r="C579" i="41"/>
  <c r="B579" i="41"/>
  <c r="Q578" i="41"/>
  <c r="P578" i="41"/>
  <c r="O578" i="41"/>
  <c r="M578" i="41"/>
  <c r="K578" i="41"/>
  <c r="I578" i="41"/>
  <c r="H578" i="41"/>
  <c r="F578" i="41"/>
  <c r="E578" i="41"/>
  <c r="D578" i="41"/>
  <c r="C578" i="41"/>
  <c r="B578" i="41"/>
  <c r="Q577" i="41"/>
  <c r="P577" i="41"/>
  <c r="O577" i="41"/>
  <c r="M577" i="41"/>
  <c r="K577" i="41"/>
  <c r="I577" i="41"/>
  <c r="H577" i="41"/>
  <c r="F577" i="41"/>
  <c r="E577" i="41"/>
  <c r="D577" i="41"/>
  <c r="C577" i="41"/>
  <c r="B577" i="41"/>
  <c r="Q576" i="41"/>
  <c r="P576" i="41"/>
  <c r="O576" i="41"/>
  <c r="M576" i="41"/>
  <c r="K576" i="41"/>
  <c r="I576" i="41"/>
  <c r="H576" i="41"/>
  <c r="F576" i="41"/>
  <c r="E576" i="41"/>
  <c r="D576" i="41"/>
  <c r="C576" i="41"/>
  <c r="B576" i="41"/>
  <c r="Q575" i="41"/>
  <c r="P575" i="41"/>
  <c r="O575" i="41"/>
  <c r="M575" i="41"/>
  <c r="K575" i="41"/>
  <c r="I575" i="41"/>
  <c r="H575" i="41"/>
  <c r="F575" i="41"/>
  <c r="E575" i="41"/>
  <c r="D575" i="41"/>
  <c r="C575" i="41"/>
  <c r="B575" i="41"/>
  <c r="Q574" i="41"/>
  <c r="P574" i="41"/>
  <c r="O574" i="41"/>
  <c r="M574" i="41"/>
  <c r="K574" i="41"/>
  <c r="I574" i="41"/>
  <c r="H574" i="41"/>
  <c r="F574" i="41"/>
  <c r="E574" i="41"/>
  <c r="D574" i="41"/>
  <c r="C574" i="41"/>
  <c r="B574" i="41"/>
  <c r="Q573" i="41"/>
  <c r="P573" i="41"/>
  <c r="O573" i="41"/>
  <c r="M573" i="41"/>
  <c r="K573" i="41"/>
  <c r="I573" i="41"/>
  <c r="H573" i="41"/>
  <c r="F573" i="41"/>
  <c r="E573" i="41"/>
  <c r="D573" i="41"/>
  <c r="C573" i="41"/>
  <c r="B573" i="41"/>
  <c r="Q572" i="41"/>
  <c r="P572" i="41"/>
  <c r="O572" i="41"/>
  <c r="M572" i="41"/>
  <c r="K572" i="41"/>
  <c r="I572" i="41"/>
  <c r="H572" i="41"/>
  <c r="F572" i="41"/>
  <c r="E572" i="41"/>
  <c r="D572" i="41"/>
  <c r="C572" i="41"/>
  <c r="B572" i="41"/>
  <c r="Q571" i="41"/>
  <c r="P571" i="41"/>
  <c r="O571" i="41"/>
  <c r="M571" i="41"/>
  <c r="K571" i="41"/>
  <c r="I571" i="41"/>
  <c r="H571" i="41"/>
  <c r="F571" i="41"/>
  <c r="E571" i="41"/>
  <c r="D571" i="41"/>
  <c r="C571" i="41"/>
  <c r="B571" i="41"/>
  <c r="Q570" i="41"/>
  <c r="P570" i="41"/>
  <c r="O570" i="41"/>
  <c r="M570" i="41"/>
  <c r="K570" i="41"/>
  <c r="I570" i="41"/>
  <c r="H570" i="41"/>
  <c r="F570" i="41"/>
  <c r="E570" i="41"/>
  <c r="D570" i="41"/>
  <c r="C570" i="41"/>
  <c r="B570" i="41"/>
  <c r="Q569" i="41"/>
  <c r="P569" i="41"/>
  <c r="O569" i="41"/>
  <c r="M569" i="41"/>
  <c r="K569" i="41"/>
  <c r="I569" i="41"/>
  <c r="H569" i="41"/>
  <c r="F569" i="41"/>
  <c r="E569" i="41"/>
  <c r="D569" i="41"/>
  <c r="C569" i="41"/>
  <c r="B569" i="41"/>
  <c r="Q568" i="41"/>
  <c r="P568" i="41"/>
  <c r="O568" i="41"/>
  <c r="M568" i="41"/>
  <c r="K568" i="41"/>
  <c r="I568" i="41"/>
  <c r="H568" i="41"/>
  <c r="F568" i="41"/>
  <c r="E568" i="41"/>
  <c r="D568" i="41"/>
  <c r="C568" i="41"/>
  <c r="B568" i="41"/>
  <c r="Q567" i="41"/>
  <c r="P567" i="41"/>
  <c r="O567" i="41"/>
  <c r="M567" i="41"/>
  <c r="K567" i="41"/>
  <c r="I567" i="41"/>
  <c r="H567" i="41"/>
  <c r="F567" i="41"/>
  <c r="E567" i="41"/>
  <c r="D567" i="41"/>
  <c r="C567" i="41"/>
  <c r="B567" i="41"/>
  <c r="Q566" i="41"/>
  <c r="P566" i="41"/>
  <c r="O566" i="41"/>
  <c r="M566" i="41"/>
  <c r="K566" i="41"/>
  <c r="I566" i="41"/>
  <c r="H566" i="41"/>
  <c r="F566" i="41"/>
  <c r="E566" i="41"/>
  <c r="D566" i="41"/>
  <c r="C566" i="41"/>
  <c r="B566" i="41"/>
  <c r="Q565" i="41"/>
  <c r="P565" i="41"/>
  <c r="O565" i="41"/>
  <c r="M565" i="41"/>
  <c r="K565" i="41"/>
  <c r="I565" i="41"/>
  <c r="H565" i="41"/>
  <c r="F565" i="41"/>
  <c r="E565" i="41"/>
  <c r="D565" i="41"/>
  <c r="C565" i="41"/>
  <c r="B565" i="41"/>
  <c r="Q564" i="41"/>
  <c r="P564" i="41"/>
  <c r="O564" i="41"/>
  <c r="M564" i="41"/>
  <c r="K564" i="41"/>
  <c r="I564" i="41"/>
  <c r="H564" i="41"/>
  <c r="F564" i="41"/>
  <c r="E564" i="41"/>
  <c r="D564" i="41"/>
  <c r="C564" i="41"/>
  <c r="B564" i="41"/>
  <c r="Q563" i="41"/>
  <c r="P563" i="41"/>
  <c r="O563" i="41"/>
  <c r="M563" i="41"/>
  <c r="K563" i="41"/>
  <c r="I563" i="41"/>
  <c r="H563" i="41"/>
  <c r="F563" i="41"/>
  <c r="E563" i="41"/>
  <c r="D563" i="41"/>
  <c r="C563" i="41"/>
  <c r="B563" i="41"/>
  <c r="Q562" i="41"/>
  <c r="P562" i="41"/>
  <c r="O562" i="41"/>
  <c r="M562" i="41"/>
  <c r="K562" i="41"/>
  <c r="I562" i="41"/>
  <c r="H562" i="41"/>
  <c r="F562" i="41"/>
  <c r="E562" i="41"/>
  <c r="D562" i="41"/>
  <c r="C562" i="41"/>
  <c r="B562" i="41"/>
  <c r="Q561" i="41"/>
  <c r="P561" i="41"/>
  <c r="O561" i="41"/>
  <c r="M561" i="41"/>
  <c r="K561" i="41"/>
  <c r="I561" i="41"/>
  <c r="H561" i="41"/>
  <c r="F561" i="41"/>
  <c r="E561" i="41"/>
  <c r="D561" i="41"/>
  <c r="C561" i="41"/>
  <c r="B561" i="41"/>
  <c r="Q560" i="41"/>
  <c r="P560" i="41"/>
  <c r="O560" i="41"/>
  <c r="M560" i="41"/>
  <c r="K560" i="41"/>
  <c r="I560" i="41"/>
  <c r="H560" i="41"/>
  <c r="F560" i="41"/>
  <c r="E560" i="41"/>
  <c r="D560" i="41"/>
  <c r="C560" i="41"/>
  <c r="B560" i="41"/>
  <c r="Q559" i="41"/>
  <c r="P559" i="41"/>
  <c r="O559" i="41"/>
  <c r="M559" i="41"/>
  <c r="K559" i="41"/>
  <c r="I559" i="41"/>
  <c r="H559" i="41"/>
  <c r="F559" i="41"/>
  <c r="E559" i="41"/>
  <c r="D559" i="41"/>
  <c r="C559" i="41"/>
  <c r="B559" i="41"/>
  <c r="Q558" i="41"/>
  <c r="P558" i="41"/>
  <c r="O558" i="41"/>
  <c r="M558" i="41"/>
  <c r="K558" i="41"/>
  <c r="I558" i="41"/>
  <c r="H558" i="41"/>
  <c r="F558" i="41"/>
  <c r="E558" i="41"/>
  <c r="D558" i="41"/>
  <c r="C558" i="41"/>
  <c r="B558" i="41"/>
  <c r="Q557" i="41"/>
  <c r="P557" i="41"/>
  <c r="O557" i="41"/>
  <c r="M557" i="41"/>
  <c r="K557" i="41"/>
  <c r="I557" i="41"/>
  <c r="H557" i="41"/>
  <c r="F557" i="41"/>
  <c r="E557" i="41"/>
  <c r="D557" i="41"/>
  <c r="C557" i="41"/>
  <c r="B557" i="41"/>
  <c r="Q556" i="41"/>
  <c r="P556" i="41"/>
  <c r="O556" i="41"/>
  <c r="M556" i="41"/>
  <c r="K556" i="41"/>
  <c r="I556" i="41"/>
  <c r="H556" i="41"/>
  <c r="F556" i="41"/>
  <c r="E556" i="41"/>
  <c r="D556" i="41"/>
  <c r="C556" i="41"/>
  <c r="B556" i="41"/>
  <c r="Q555" i="41"/>
  <c r="P555" i="41"/>
  <c r="O555" i="41"/>
  <c r="M555" i="41"/>
  <c r="K555" i="41"/>
  <c r="I555" i="41"/>
  <c r="H555" i="41"/>
  <c r="F555" i="41"/>
  <c r="E555" i="41"/>
  <c r="D555" i="41"/>
  <c r="C555" i="41"/>
  <c r="B555" i="41"/>
  <c r="Q554" i="41"/>
  <c r="P554" i="41"/>
  <c r="O554" i="41"/>
  <c r="M554" i="41"/>
  <c r="K554" i="41"/>
  <c r="I554" i="41"/>
  <c r="H554" i="41"/>
  <c r="F554" i="41"/>
  <c r="E554" i="41"/>
  <c r="D554" i="41"/>
  <c r="C554" i="41"/>
  <c r="B554" i="41"/>
  <c r="Q553" i="41"/>
  <c r="P553" i="41"/>
  <c r="O553" i="41"/>
  <c r="M553" i="41"/>
  <c r="K553" i="41"/>
  <c r="I553" i="41"/>
  <c r="H553" i="41"/>
  <c r="F553" i="41"/>
  <c r="E553" i="41"/>
  <c r="D553" i="41"/>
  <c r="C553" i="41"/>
  <c r="B553" i="41"/>
  <c r="Q552" i="41"/>
  <c r="P552" i="41"/>
  <c r="O552" i="41"/>
  <c r="M552" i="41"/>
  <c r="K552" i="41"/>
  <c r="I552" i="41"/>
  <c r="H552" i="41"/>
  <c r="F552" i="41"/>
  <c r="E552" i="41"/>
  <c r="D552" i="41"/>
  <c r="C552" i="41"/>
  <c r="B552" i="41"/>
  <c r="Q551" i="41"/>
  <c r="P551" i="41"/>
  <c r="O551" i="41"/>
  <c r="M551" i="41"/>
  <c r="K551" i="41"/>
  <c r="I551" i="41"/>
  <c r="H551" i="41"/>
  <c r="F551" i="41"/>
  <c r="E551" i="41"/>
  <c r="D551" i="41"/>
  <c r="C551" i="41"/>
  <c r="B551" i="41"/>
  <c r="Q550" i="41"/>
  <c r="P550" i="41"/>
  <c r="O550" i="41"/>
  <c r="M550" i="41"/>
  <c r="K550" i="41"/>
  <c r="I550" i="41"/>
  <c r="H550" i="41"/>
  <c r="F550" i="41"/>
  <c r="E550" i="41"/>
  <c r="D550" i="41"/>
  <c r="C550" i="41"/>
  <c r="B550" i="41"/>
  <c r="Q549" i="41"/>
  <c r="P549" i="41"/>
  <c r="O549" i="41"/>
  <c r="M549" i="41"/>
  <c r="K549" i="41"/>
  <c r="I549" i="41"/>
  <c r="H549" i="41"/>
  <c r="F549" i="41"/>
  <c r="E549" i="41"/>
  <c r="D549" i="41"/>
  <c r="C549" i="41"/>
  <c r="B549" i="41"/>
  <c r="Q548" i="41"/>
  <c r="P548" i="41"/>
  <c r="O548" i="41"/>
  <c r="M548" i="41"/>
  <c r="K548" i="41"/>
  <c r="I548" i="41"/>
  <c r="H548" i="41"/>
  <c r="F548" i="41"/>
  <c r="E548" i="41"/>
  <c r="D548" i="41"/>
  <c r="C548" i="41"/>
  <c r="B548" i="41"/>
  <c r="Q547" i="41"/>
  <c r="P547" i="41"/>
  <c r="O547" i="41"/>
  <c r="M547" i="41"/>
  <c r="K547" i="41"/>
  <c r="I547" i="41"/>
  <c r="H547" i="41"/>
  <c r="F547" i="41"/>
  <c r="E547" i="41"/>
  <c r="D547" i="41"/>
  <c r="C547" i="41"/>
  <c r="B547" i="41"/>
  <c r="Q546" i="41"/>
  <c r="P546" i="41"/>
  <c r="O546" i="41"/>
  <c r="M546" i="41"/>
  <c r="K546" i="41"/>
  <c r="I546" i="41"/>
  <c r="H546" i="41"/>
  <c r="F546" i="41"/>
  <c r="E546" i="41"/>
  <c r="D546" i="41"/>
  <c r="C546" i="41"/>
  <c r="B546" i="41"/>
  <c r="Q545" i="41"/>
  <c r="O545" i="41"/>
  <c r="P545" i="41" s="1"/>
  <c r="M545" i="41"/>
  <c r="K545" i="41"/>
  <c r="I545" i="41"/>
  <c r="H545" i="41"/>
  <c r="F545" i="41"/>
  <c r="E545" i="41"/>
  <c r="D545" i="41"/>
  <c r="C545" i="41"/>
  <c r="B545" i="41"/>
  <c r="Q544" i="41"/>
  <c r="O544" i="41"/>
  <c r="P544" i="41" s="1"/>
  <c r="M544" i="41"/>
  <c r="K544" i="41"/>
  <c r="I544" i="41"/>
  <c r="H544" i="41"/>
  <c r="F544" i="41"/>
  <c r="E544" i="41"/>
  <c r="D544" i="41"/>
  <c r="C544" i="41"/>
  <c r="B544" i="41"/>
  <c r="Q543" i="41"/>
  <c r="O543" i="41"/>
  <c r="P543" i="41" s="1"/>
  <c r="M543" i="41"/>
  <c r="K543" i="41"/>
  <c r="I543" i="41"/>
  <c r="H543" i="41"/>
  <c r="F543" i="41"/>
  <c r="E543" i="41"/>
  <c r="D543" i="41"/>
  <c r="C543" i="41"/>
  <c r="B543" i="41" s="1"/>
  <c r="Q542" i="41"/>
  <c r="O542" i="41"/>
  <c r="P542" i="41" s="1"/>
  <c r="M542" i="41"/>
  <c r="K542" i="41"/>
  <c r="I542" i="41"/>
  <c r="H542" i="41"/>
  <c r="F542" i="41"/>
  <c r="E542" i="41"/>
  <c r="D542" i="41"/>
  <c r="C542" i="41"/>
  <c r="B542" i="41"/>
  <c r="Q541" i="41"/>
  <c r="O541" i="41"/>
  <c r="P541" i="41" s="1"/>
  <c r="M541" i="41"/>
  <c r="K541" i="41"/>
  <c r="I541" i="41"/>
  <c r="H541" i="41"/>
  <c r="F541" i="41"/>
  <c r="E541" i="41"/>
  <c r="D541" i="41"/>
  <c r="C541" i="41"/>
  <c r="B541" i="41" s="1"/>
  <c r="Q540" i="41"/>
  <c r="O540" i="41"/>
  <c r="P540" i="41" s="1"/>
  <c r="M540" i="41"/>
  <c r="K540" i="41"/>
  <c r="F540" i="41"/>
  <c r="E540" i="41"/>
  <c r="D540" i="41"/>
  <c r="C540" i="41"/>
  <c r="B540" i="41"/>
  <c r="Q539" i="41"/>
  <c r="O539" i="41"/>
  <c r="P539" i="41" s="1"/>
  <c r="M539" i="41"/>
  <c r="K539" i="41"/>
  <c r="I539" i="41"/>
  <c r="H539" i="41"/>
  <c r="F539" i="41"/>
  <c r="E539" i="41"/>
  <c r="D539" i="41"/>
  <c r="C539" i="41"/>
  <c r="B539" i="41"/>
  <c r="Q538" i="41"/>
  <c r="O538" i="41"/>
  <c r="P538" i="41" s="1"/>
  <c r="M538" i="41"/>
  <c r="K538" i="41"/>
  <c r="F538" i="41"/>
  <c r="E538" i="41"/>
  <c r="D538" i="41"/>
  <c r="C538" i="41"/>
  <c r="B538" i="41"/>
  <c r="Q537" i="41"/>
  <c r="O537" i="41"/>
  <c r="P537" i="41" s="1"/>
  <c r="M537" i="41"/>
  <c r="K537" i="41"/>
  <c r="I537" i="41"/>
  <c r="H537" i="41"/>
  <c r="F537" i="41"/>
  <c r="E537" i="41"/>
  <c r="D537" i="41"/>
  <c r="C537" i="41"/>
  <c r="B537" i="41"/>
  <c r="Q536" i="41"/>
  <c r="O536" i="41"/>
  <c r="P536" i="41" s="1"/>
  <c r="M536" i="41"/>
  <c r="K536" i="41"/>
  <c r="I536" i="41"/>
  <c r="H536" i="41"/>
  <c r="F536" i="41"/>
  <c r="E536" i="41"/>
  <c r="D536" i="41"/>
  <c r="C536" i="41"/>
  <c r="B536" i="41"/>
  <c r="Q535" i="41"/>
  <c r="O535" i="41"/>
  <c r="P535" i="41" s="1"/>
  <c r="M535" i="41"/>
  <c r="K535" i="41"/>
  <c r="I535" i="41"/>
  <c r="H535" i="41"/>
  <c r="F535" i="41"/>
  <c r="E535" i="41"/>
  <c r="D535" i="41"/>
  <c r="C535" i="41"/>
  <c r="B535" i="41"/>
  <c r="Q534" i="41"/>
  <c r="O534" i="41"/>
  <c r="P534" i="41" s="1"/>
  <c r="M534" i="41"/>
  <c r="K534" i="41"/>
  <c r="I534" i="41"/>
  <c r="H534" i="41"/>
  <c r="F534" i="41"/>
  <c r="E534" i="41"/>
  <c r="D534" i="41"/>
  <c r="C534" i="41"/>
  <c r="B534" i="41"/>
  <c r="Q533" i="41"/>
  <c r="O533" i="41"/>
  <c r="P533" i="41" s="1"/>
  <c r="M533" i="41"/>
  <c r="K533" i="41"/>
  <c r="I533" i="41"/>
  <c r="H533" i="41"/>
  <c r="F533" i="41"/>
  <c r="E533" i="41"/>
  <c r="D533" i="41"/>
  <c r="C533" i="41"/>
  <c r="B533" i="41" s="1"/>
  <c r="Q532" i="41"/>
  <c r="P532" i="41"/>
  <c r="O532" i="41"/>
  <c r="M532" i="41"/>
  <c r="K532" i="41"/>
  <c r="I532" i="41"/>
  <c r="H532" i="41"/>
  <c r="F532" i="41"/>
  <c r="E532" i="41"/>
  <c r="D532" i="41"/>
  <c r="C532" i="41"/>
  <c r="B532" i="41"/>
  <c r="Q531" i="41"/>
  <c r="O531" i="41"/>
  <c r="P531" i="41" s="1"/>
  <c r="M531" i="41"/>
  <c r="K531" i="41"/>
  <c r="I531" i="41"/>
  <c r="H531" i="41"/>
  <c r="F531" i="41"/>
  <c r="E531" i="41"/>
  <c r="D531" i="41"/>
  <c r="C531" i="41"/>
  <c r="B531" i="41"/>
  <c r="Q530" i="41"/>
  <c r="O530" i="41"/>
  <c r="P530" i="41" s="1"/>
  <c r="M530" i="41"/>
  <c r="K530" i="41"/>
  <c r="I530" i="41"/>
  <c r="H530" i="41"/>
  <c r="F530" i="41"/>
  <c r="E530" i="41"/>
  <c r="D530" i="41"/>
  <c r="C530" i="41"/>
  <c r="B530" i="41"/>
  <c r="Q529" i="41"/>
  <c r="O529" i="41"/>
  <c r="P529" i="41" s="1"/>
  <c r="M529" i="41"/>
  <c r="K529" i="41"/>
  <c r="I529" i="41"/>
  <c r="H529" i="41"/>
  <c r="F529" i="41"/>
  <c r="E529" i="41"/>
  <c r="D529" i="41"/>
  <c r="C529" i="41"/>
  <c r="B529" i="41"/>
  <c r="Q528" i="41"/>
  <c r="O528" i="41"/>
  <c r="P528" i="41" s="1"/>
  <c r="M528" i="41"/>
  <c r="K528" i="41"/>
  <c r="I528" i="41"/>
  <c r="H528" i="41"/>
  <c r="F528" i="41"/>
  <c r="E528" i="41"/>
  <c r="D528" i="41"/>
  <c r="C528" i="41"/>
  <c r="B528" i="41"/>
  <c r="Q527" i="41"/>
  <c r="O527" i="41"/>
  <c r="P527" i="41" s="1"/>
  <c r="M527" i="41"/>
  <c r="K527" i="41"/>
  <c r="I527" i="41"/>
  <c r="H527" i="41"/>
  <c r="F527" i="41"/>
  <c r="E527" i="41"/>
  <c r="D527" i="41"/>
  <c r="B527" i="41" s="1"/>
  <c r="C527" i="41"/>
  <c r="Q526" i="41"/>
  <c r="O526" i="41"/>
  <c r="P526" i="41" s="1"/>
  <c r="M526" i="41"/>
  <c r="K526" i="41"/>
  <c r="I526" i="41"/>
  <c r="H526" i="41"/>
  <c r="F526" i="41"/>
  <c r="E526" i="41"/>
  <c r="D526" i="41"/>
  <c r="C526" i="41"/>
  <c r="B526" i="41"/>
  <c r="Q525" i="41"/>
  <c r="O525" i="41"/>
  <c r="P525" i="41" s="1"/>
  <c r="M525" i="41"/>
  <c r="K525" i="41"/>
  <c r="I525" i="41"/>
  <c r="H525" i="41"/>
  <c r="F525" i="41"/>
  <c r="E525" i="41"/>
  <c r="D525" i="41"/>
  <c r="C525" i="41"/>
  <c r="B525" i="41"/>
  <c r="Q524" i="41"/>
  <c r="O524" i="41"/>
  <c r="P524" i="41" s="1"/>
  <c r="M524" i="41"/>
  <c r="K524" i="41"/>
  <c r="I524" i="41"/>
  <c r="H524" i="41"/>
  <c r="F524" i="41"/>
  <c r="E524" i="41"/>
  <c r="D524" i="41"/>
  <c r="C524" i="41"/>
  <c r="B524" i="41"/>
  <c r="Q523" i="41"/>
  <c r="O523" i="41"/>
  <c r="P523" i="41" s="1"/>
  <c r="M523" i="41"/>
  <c r="K523" i="41"/>
  <c r="I523" i="41"/>
  <c r="H523" i="41"/>
  <c r="F523" i="41"/>
  <c r="B523" i="41" s="1"/>
  <c r="E523" i="41"/>
  <c r="D523" i="41"/>
  <c r="C523" i="41"/>
  <c r="Q522" i="41"/>
  <c r="O522" i="41"/>
  <c r="P522" i="41" s="1"/>
  <c r="M522" i="41"/>
  <c r="K522" i="41"/>
  <c r="I522" i="41"/>
  <c r="H522" i="41"/>
  <c r="F522" i="41"/>
  <c r="E522" i="41"/>
  <c r="D522" i="41"/>
  <c r="C522" i="41"/>
  <c r="B522" i="41"/>
  <c r="Q521" i="41"/>
  <c r="O521" i="41"/>
  <c r="P521" i="41" s="1"/>
  <c r="M521" i="41"/>
  <c r="K521" i="41"/>
  <c r="I521" i="41"/>
  <c r="H521" i="41"/>
  <c r="F521" i="41"/>
  <c r="E521" i="41"/>
  <c r="D521" i="41"/>
  <c r="C521" i="41"/>
  <c r="B521" i="41"/>
  <c r="Q520" i="41"/>
  <c r="O520" i="41"/>
  <c r="P520" i="41" s="1"/>
  <c r="M520" i="41"/>
  <c r="K520" i="41"/>
  <c r="I520" i="41"/>
  <c r="H520" i="41"/>
  <c r="F520" i="41"/>
  <c r="E520" i="41"/>
  <c r="D520" i="41"/>
  <c r="C520" i="41"/>
  <c r="B520" i="41" s="1"/>
  <c r="Q519" i="41"/>
  <c r="O519" i="41"/>
  <c r="P519" i="41" s="1"/>
  <c r="M519" i="41"/>
  <c r="K519" i="41"/>
  <c r="I519" i="41"/>
  <c r="H519" i="41"/>
  <c r="F519" i="41"/>
  <c r="E519" i="41"/>
  <c r="D519" i="41"/>
  <c r="C519" i="41"/>
  <c r="B519" i="41"/>
  <c r="Q518" i="41"/>
  <c r="O518" i="41"/>
  <c r="P518" i="41" s="1"/>
  <c r="M518" i="41"/>
  <c r="K518" i="41"/>
  <c r="I518" i="41"/>
  <c r="H518" i="41"/>
  <c r="F518" i="41"/>
  <c r="E518" i="41"/>
  <c r="D518" i="41"/>
  <c r="C518" i="41"/>
  <c r="B518" i="41" s="1"/>
  <c r="Q517" i="41"/>
  <c r="O517" i="41"/>
  <c r="P517" i="41" s="1"/>
  <c r="M517" i="41"/>
  <c r="K517" i="41"/>
  <c r="I517" i="41"/>
  <c r="H517" i="41"/>
  <c r="F517" i="41"/>
  <c r="E517" i="41"/>
  <c r="D517" i="41"/>
  <c r="C517" i="41"/>
  <c r="B517" i="41"/>
  <c r="Q516" i="41"/>
  <c r="O516" i="41"/>
  <c r="P516" i="41" s="1"/>
  <c r="M516" i="41"/>
  <c r="K516" i="41"/>
  <c r="I516" i="41"/>
  <c r="H516" i="41"/>
  <c r="F516" i="41"/>
  <c r="E516" i="41"/>
  <c r="B516" i="41" s="1"/>
  <c r="D516" i="41"/>
  <c r="C516" i="41"/>
  <c r="Q515" i="41"/>
  <c r="O515" i="41"/>
  <c r="P515" i="41" s="1"/>
  <c r="M515" i="41"/>
  <c r="K515" i="41"/>
  <c r="I515" i="41"/>
  <c r="H515" i="41"/>
  <c r="F515" i="41"/>
  <c r="E515" i="41"/>
  <c r="D515" i="41"/>
  <c r="C515" i="41"/>
  <c r="B515" i="41"/>
  <c r="Q514" i="41"/>
  <c r="O514" i="41"/>
  <c r="P514" i="41" s="1"/>
  <c r="M514" i="41"/>
  <c r="K514" i="41"/>
  <c r="I514" i="41"/>
  <c r="H514" i="41"/>
  <c r="F514" i="41"/>
  <c r="E514" i="41"/>
  <c r="D514" i="41"/>
  <c r="C514" i="41"/>
  <c r="B514" i="41"/>
  <c r="Q513" i="41"/>
  <c r="O513" i="41"/>
  <c r="P513" i="41" s="1"/>
  <c r="M513" i="41"/>
  <c r="K513" i="41"/>
  <c r="I513" i="41"/>
  <c r="H513" i="41"/>
  <c r="F513" i="41"/>
  <c r="E513" i="41"/>
  <c r="D513" i="41"/>
  <c r="C513" i="41"/>
  <c r="B513" i="41"/>
  <c r="Q512" i="41"/>
  <c r="O512" i="41"/>
  <c r="P512" i="41" s="1"/>
  <c r="M512" i="41"/>
  <c r="K512" i="41"/>
  <c r="I512" i="41"/>
  <c r="H512" i="41"/>
  <c r="F512" i="41"/>
  <c r="E512" i="41"/>
  <c r="D512" i="41"/>
  <c r="C512" i="41"/>
  <c r="B512" i="41" s="1"/>
  <c r="Q511" i="41"/>
  <c r="O511" i="41"/>
  <c r="P511" i="41" s="1"/>
  <c r="M511" i="41"/>
  <c r="K511" i="41"/>
  <c r="I511" i="41"/>
  <c r="H511" i="41"/>
  <c r="F511" i="41"/>
  <c r="B511" i="41" s="1"/>
  <c r="E511" i="41"/>
  <c r="D511" i="41"/>
  <c r="C511" i="41"/>
  <c r="Q510" i="41"/>
  <c r="O510" i="41"/>
  <c r="P510" i="41" s="1"/>
  <c r="M510" i="41"/>
  <c r="K510" i="41"/>
  <c r="I510" i="41"/>
  <c r="H510" i="41"/>
  <c r="F510" i="41"/>
  <c r="E510" i="41"/>
  <c r="D510" i="41"/>
  <c r="C510" i="41"/>
  <c r="B510" i="41"/>
  <c r="Q509" i="41"/>
  <c r="O509" i="41"/>
  <c r="P509" i="41" s="1"/>
  <c r="M509" i="41"/>
  <c r="K509" i="41"/>
  <c r="I509" i="41"/>
  <c r="H509" i="41"/>
  <c r="F509" i="41"/>
  <c r="E509" i="41"/>
  <c r="D509" i="41"/>
  <c r="C509" i="41"/>
  <c r="B509" i="41"/>
  <c r="Q508" i="41"/>
  <c r="O508" i="41"/>
  <c r="P508" i="41" s="1"/>
  <c r="M508" i="41"/>
  <c r="K508" i="41"/>
  <c r="I508" i="41"/>
  <c r="H508" i="41"/>
  <c r="F508" i="41"/>
  <c r="E508" i="41"/>
  <c r="D508" i="41"/>
  <c r="C508" i="41"/>
  <c r="B508" i="41" s="1"/>
  <c r="Q507" i="41"/>
  <c r="O507" i="41"/>
  <c r="P507" i="41" s="1"/>
  <c r="M507" i="41"/>
  <c r="K507" i="41"/>
  <c r="I507" i="41"/>
  <c r="H507" i="41"/>
  <c r="F507" i="41"/>
  <c r="E507" i="41"/>
  <c r="D507" i="41"/>
  <c r="C507" i="41"/>
  <c r="B507" i="41"/>
  <c r="Q506" i="41"/>
  <c r="O506" i="41"/>
  <c r="P506" i="41" s="1"/>
  <c r="M506" i="41"/>
  <c r="K506" i="41"/>
  <c r="I506" i="41"/>
  <c r="H506" i="41"/>
  <c r="F506" i="41"/>
  <c r="E506" i="41"/>
  <c r="D506" i="41"/>
  <c r="C506" i="41"/>
  <c r="B506" i="41"/>
  <c r="Q505" i="41"/>
  <c r="O505" i="41"/>
  <c r="P505" i="41" s="1"/>
  <c r="M505" i="41"/>
  <c r="K505" i="41"/>
  <c r="I505" i="41"/>
  <c r="H505" i="41"/>
  <c r="F505" i="41"/>
  <c r="E505" i="41"/>
  <c r="D505" i="41"/>
  <c r="C505" i="41"/>
  <c r="B505" i="41"/>
  <c r="Q504" i="41"/>
  <c r="O504" i="41"/>
  <c r="P504" i="41" s="1"/>
  <c r="M504" i="41"/>
  <c r="K504" i="41"/>
  <c r="I504" i="41"/>
  <c r="H504" i="41"/>
  <c r="F504" i="41"/>
  <c r="E504" i="41"/>
  <c r="D504" i="41"/>
  <c r="C504" i="41"/>
  <c r="B504" i="41"/>
  <c r="Q503" i="41"/>
  <c r="O503" i="41"/>
  <c r="P503" i="41" s="1"/>
  <c r="M503" i="41"/>
  <c r="K503" i="41"/>
  <c r="I503" i="41"/>
  <c r="H503" i="41"/>
  <c r="F503" i="41"/>
  <c r="E503" i="41"/>
  <c r="D503" i="41"/>
  <c r="C503" i="41"/>
  <c r="B503" i="41"/>
  <c r="Q502" i="41"/>
  <c r="O502" i="41"/>
  <c r="P502" i="41" s="1"/>
  <c r="M502" i="41"/>
  <c r="K502" i="41"/>
  <c r="I502" i="41"/>
  <c r="H502" i="41"/>
  <c r="F502" i="41"/>
  <c r="E502" i="41"/>
  <c r="D502" i="41"/>
  <c r="C502" i="41"/>
  <c r="B502" i="41" s="1"/>
  <c r="Q501" i="41"/>
  <c r="O501" i="41"/>
  <c r="P501" i="41" s="1"/>
  <c r="M501" i="41"/>
  <c r="K501" i="41"/>
  <c r="I501" i="41"/>
  <c r="H501" i="41"/>
  <c r="F501" i="41"/>
  <c r="E501" i="41"/>
  <c r="D501" i="41"/>
  <c r="C501" i="41"/>
  <c r="B501" i="41"/>
  <c r="Q500" i="41"/>
  <c r="O500" i="41"/>
  <c r="P500" i="41" s="1"/>
  <c r="M500" i="41"/>
  <c r="K500" i="41"/>
  <c r="I500" i="41"/>
  <c r="H500" i="41"/>
  <c r="F500" i="41"/>
  <c r="E500" i="41"/>
  <c r="D500" i="41"/>
  <c r="C500" i="41"/>
  <c r="B500" i="41"/>
  <c r="Q499" i="41"/>
  <c r="O499" i="41"/>
  <c r="P499" i="41" s="1"/>
  <c r="M499" i="41"/>
  <c r="K499" i="41"/>
  <c r="I499" i="41"/>
  <c r="H499" i="41"/>
  <c r="F499" i="41"/>
  <c r="E499" i="41"/>
  <c r="D499" i="41"/>
  <c r="C499" i="41"/>
  <c r="B499" i="41"/>
  <c r="Q498" i="41"/>
  <c r="O498" i="41"/>
  <c r="P498" i="41" s="1"/>
  <c r="M498" i="41"/>
  <c r="K498" i="41"/>
  <c r="I498" i="41"/>
  <c r="H498" i="41"/>
  <c r="F498" i="41"/>
  <c r="E498" i="41"/>
  <c r="D498" i="41"/>
  <c r="C498" i="41"/>
  <c r="B498" i="41" s="1"/>
  <c r="Q497" i="41"/>
  <c r="O497" i="41"/>
  <c r="P497" i="41" s="1"/>
  <c r="M497" i="41"/>
  <c r="K497" i="41"/>
  <c r="I497" i="41"/>
  <c r="H497" i="41"/>
  <c r="F497" i="41"/>
  <c r="E497" i="41"/>
  <c r="D497" i="41"/>
  <c r="C497" i="41"/>
  <c r="B497" i="41"/>
  <c r="Q496" i="41"/>
  <c r="O496" i="41"/>
  <c r="P496" i="41" s="1"/>
  <c r="M496" i="41"/>
  <c r="K496" i="41"/>
  <c r="I496" i="41"/>
  <c r="H496" i="41"/>
  <c r="F496" i="41"/>
  <c r="E496" i="41"/>
  <c r="D496" i="41"/>
  <c r="C496" i="41"/>
  <c r="B496" i="41"/>
  <c r="Q495" i="41"/>
  <c r="O495" i="41"/>
  <c r="P495" i="41" s="1"/>
  <c r="M495" i="41"/>
  <c r="K495" i="41"/>
  <c r="I495" i="41"/>
  <c r="H495" i="41"/>
  <c r="F495" i="41"/>
  <c r="E495" i="41"/>
  <c r="D495" i="41"/>
  <c r="C495" i="41"/>
  <c r="B495" i="41"/>
  <c r="Q494" i="41"/>
  <c r="O494" i="41"/>
  <c r="P494" i="41" s="1"/>
  <c r="M494" i="41"/>
  <c r="K494" i="41"/>
  <c r="I494" i="41"/>
  <c r="H494" i="41"/>
  <c r="F494" i="41"/>
  <c r="E494" i="41"/>
  <c r="D494" i="41"/>
  <c r="C494" i="41"/>
  <c r="B494" i="41"/>
  <c r="Q493" i="41"/>
  <c r="O493" i="41"/>
  <c r="P493" i="41" s="1"/>
  <c r="M493" i="41"/>
  <c r="K493" i="41"/>
  <c r="I493" i="41"/>
  <c r="H493" i="41"/>
  <c r="F493" i="41"/>
  <c r="E493" i="41"/>
  <c r="D493" i="41"/>
  <c r="C493" i="41"/>
  <c r="B493" i="41"/>
  <c r="Q492" i="41"/>
  <c r="O492" i="41"/>
  <c r="P492" i="41" s="1"/>
  <c r="M492" i="41"/>
  <c r="K492" i="41"/>
  <c r="I492" i="41"/>
  <c r="H492" i="41"/>
  <c r="F492" i="41"/>
  <c r="E492" i="41"/>
  <c r="D492" i="41"/>
  <c r="C492" i="41"/>
  <c r="B492" i="41"/>
  <c r="Q491" i="41"/>
  <c r="P491" i="41"/>
  <c r="O491" i="41"/>
  <c r="M491" i="41"/>
  <c r="K491" i="41"/>
  <c r="I491" i="41"/>
  <c r="H491" i="41"/>
  <c r="F491" i="41"/>
  <c r="E491" i="41"/>
  <c r="D491" i="41"/>
  <c r="C491" i="41"/>
  <c r="B491" i="41"/>
  <c r="Q490" i="41"/>
  <c r="O490" i="41"/>
  <c r="P490" i="41" s="1"/>
  <c r="M490" i="41"/>
  <c r="K490" i="41"/>
  <c r="I490" i="41"/>
  <c r="H490" i="41"/>
  <c r="F490" i="41"/>
  <c r="E490" i="41"/>
  <c r="D490" i="41"/>
  <c r="C490" i="41"/>
  <c r="B490" i="41"/>
  <c r="Q489" i="41"/>
  <c r="O489" i="41"/>
  <c r="P489" i="41" s="1"/>
  <c r="M489" i="41"/>
  <c r="K489" i="41"/>
  <c r="I489" i="41"/>
  <c r="H489" i="41"/>
  <c r="F489" i="41"/>
  <c r="E489" i="41"/>
  <c r="D489" i="41"/>
  <c r="C489" i="41"/>
  <c r="B489" i="41"/>
  <c r="Q488" i="41"/>
  <c r="O488" i="41"/>
  <c r="P488" i="41" s="1"/>
  <c r="M488" i="41"/>
  <c r="I488" i="41"/>
  <c r="H488" i="41"/>
  <c r="F488" i="41"/>
  <c r="E488" i="41"/>
  <c r="D488" i="41"/>
  <c r="C488" i="41"/>
  <c r="B488" i="41"/>
  <c r="Q487" i="41"/>
  <c r="O487" i="41"/>
  <c r="P487" i="41" s="1"/>
  <c r="M487" i="41"/>
  <c r="K487" i="41"/>
  <c r="I487" i="41"/>
  <c r="H487" i="41"/>
  <c r="F487" i="41"/>
  <c r="E487" i="41"/>
  <c r="D487" i="41"/>
  <c r="C487" i="41"/>
  <c r="B487" i="41"/>
  <c r="Q486" i="41"/>
  <c r="O486" i="41"/>
  <c r="P486" i="41" s="1"/>
  <c r="M486" i="41"/>
  <c r="K486" i="41"/>
  <c r="I486" i="41"/>
  <c r="H486" i="41"/>
  <c r="F486" i="41"/>
  <c r="E486" i="41"/>
  <c r="D486" i="41"/>
  <c r="C486" i="41"/>
  <c r="B486" i="41"/>
  <c r="Q485" i="41"/>
  <c r="O485" i="41"/>
  <c r="P485" i="41" s="1"/>
  <c r="M485" i="41"/>
  <c r="K485" i="41"/>
  <c r="I485" i="41"/>
  <c r="H485" i="41"/>
  <c r="F485" i="41"/>
  <c r="E485" i="41"/>
  <c r="D485" i="41"/>
  <c r="C485" i="41"/>
  <c r="B485" i="41"/>
  <c r="Q484" i="41"/>
  <c r="O484" i="41"/>
  <c r="P484" i="41" s="1"/>
  <c r="M484" i="41"/>
  <c r="K484" i="41"/>
  <c r="I484" i="41"/>
  <c r="H484" i="41"/>
  <c r="F484" i="41"/>
  <c r="E484" i="41"/>
  <c r="D484" i="41"/>
  <c r="C484" i="41"/>
  <c r="B484" i="41" s="1"/>
  <c r="Q483" i="41"/>
  <c r="O483" i="41"/>
  <c r="P483" i="41" s="1"/>
  <c r="M483" i="41"/>
  <c r="K483" i="41"/>
  <c r="I483" i="41"/>
  <c r="H483" i="41"/>
  <c r="F483" i="41"/>
  <c r="E483" i="41"/>
  <c r="D483" i="41"/>
  <c r="C483" i="41"/>
  <c r="B483" i="41"/>
  <c r="Q482" i="41"/>
  <c r="O482" i="41"/>
  <c r="P482" i="41" s="1"/>
  <c r="M482" i="41"/>
  <c r="K482" i="41"/>
  <c r="I482" i="41"/>
  <c r="H482" i="41"/>
  <c r="F482" i="41"/>
  <c r="E482" i="41"/>
  <c r="D482" i="41"/>
  <c r="C482" i="41"/>
  <c r="B482" i="41"/>
  <c r="Q481" i="41"/>
  <c r="O481" i="41"/>
  <c r="P481" i="41" s="1"/>
  <c r="M481" i="41"/>
  <c r="K481" i="41"/>
  <c r="I481" i="41"/>
  <c r="H481" i="41"/>
  <c r="F481" i="41"/>
  <c r="E481" i="41"/>
  <c r="D481" i="41"/>
  <c r="C481" i="41"/>
  <c r="B481" i="41" s="1"/>
  <c r="Q480" i="41"/>
  <c r="O480" i="41"/>
  <c r="P480" i="41" s="1"/>
  <c r="M480" i="41"/>
  <c r="K480" i="41"/>
  <c r="I480" i="41"/>
  <c r="H480" i="41"/>
  <c r="F480" i="41"/>
  <c r="E480" i="41"/>
  <c r="D480" i="41"/>
  <c r="C480" i="41"/>
  <c r="B480" i="41" s="1"/>
  <c r="Q479" i="41"/>
  <c r="O479" i="41"/>
  <c r="P479" i="41" s="1"/>
  <c r="M479" i="41"/>
  <c r="K479" i="41"/>
  <c r="I479" i="41"/>
  <c r="H479" i="41"/>
  <c r="F479" i="41"/>
  <c r="E479" i="41"/>
  <c r="D479" i="41"/>
  <c r="C479" i="41"/>
  <c r="B479" i="41"/>
  <c r="Q478" i="41"/>
  <c r="O478" i="41"/>
  <c r="P478" i="41" s="1"/>
  <c r="M478" i="41"/>
  <c r="K478" i="41"/>
  <c r="I478" i="41"/>
  <c r="H478" i="41"/>
  <c r="F478" i="41"/>
  <c r="E478" i="41"/>
  <c r="D478" i="41"/>
  <c r="C478" i="41"/>
  <c r="B478" i="41"/>
  <c r="Q477" i="41"/>
  <c r="O477" i="41"/>
  <c r="P477" i="41" s="1"/>
  <c r="M477" i="41"/>
  <c r="K477" i="41"/>
  <c r="I477" i="41"/>
  <c r="H477" i="41"/>
  <c r="F477" i="41"/>
  <c r="E477" i="41"/>
  <c r="D477" i="41"/>
  <c r="C477" i="41"/>
  <c r="B477" i="41" s="1"/>
  <c r="Q476" i="41"/>
  <c r="O476" i="41"/>
  <c r="P476" i="41" s="1"/>
  <c r="M476" i="41"/>
  <c r="K476" i="41"/>
  <c r="I476" i="41"/>
  <c r="H476" i="41"/>
  <c r="F476" i="41"/>
  <c r="E476" i="41"/>
  <c r="D476" i="41"/>
  <c r="C476" i="41"/>
  <c r="B476" i="41"/>
  <c r="Q475" i="41"/>
  <c r="O475" i="41"/>
  <c r="P475" i="41" s="1"/>
  <c r="M475" i="41"/>
  <c r="K475" i="41"/>
  <c r="I475" i="41"/>
  <c r="H475" i="41"/>
  <c r="F475" i="41"/>
  <c r="E475" i="41"/>
  <c r="D475" i="41"/>
  <c r="C475" i="41"/>
  <c r="B475" i="41"/>
  <c r="Q474" i="41"/>
  <c r="O474" i="41"/>
  <c r="P474" i="41" s="1"/>
  <c r="M474" i="41"/>
  <c r="K474" i="41"/>
  <c r="I474" i="41"/>
  <c r="H474" i="41"/>
  <c r="F474" i="41"/>
  <c r="E474" i="41"/>
  <c r="D474" i="41"/>
  <c r="C474" i="41"/>
  <c r="B474" i="41" s="1"/>
  <c r="Q473" i="41"/>
  <c r="O473" i="41"/>
  <c r="P473" i="41" s="1"/>
  <c r="M473" i="41"/>
  <c r="K473" i="41"/>
  <c r="I473" i="41"/>
  <c r="H473" i="41"/>
  <c r="F473" i="41"/>
  <c r="E473" i="41"/>
  <c r="D473" i="41"/>
  <c r="C473" i="41"/>
  <c r="B473" i="41"/>
  <c r="Q472" i="41"/>
  <c r="O472" i="41"/>
  <c r="P472" i="41" s="1"/>
  <c r="M472" i="41"/>
  <c r="K472" i="41"/>
  <c r="I472" i="41"/>
  <c r="H472" i="41"/>
  <c r="F472" i="41"/>
  <c r="E472" i="41"/>
  <c r="D472" i="41"/>
  <c r="C472" i="41"/>
  <c r="B472" i="41"/>
  <c r="Q471" i="41"/>
  <c r="O471" i="41"/>
  <c r="P471" i="41" s="1"/>
  <c r="M471" i="41"/>
  <c r="K471" i="41"/>
  <c r="I471" i="41"/>
  <c r="H471" i="41"/>
  <c r="F471" i="41"/>
  <c r="E471" i="41"/>
  <c r="D471" i="41"/>
  <c r="C471" i="41"/>
  <c r="B471" i="41" s="1"/>
  <c r="Q470" i="41"/>
  <c r="O470" i="41"/>
  <c r="P470" i="41" s="1"/>
  <c r="M470" i="41"/>
  <c r="K470" i="41"/>
  <c r="I470" i="41"/>
  <c r="H470" i="41"/>
  <c r="F470" i="41"/>
  <c r="E470" i="41"/>
  <c r="D470" i="41"/>
  <c r="C470" i="41"/>
  <c r="B470" i="41"/>
  <c r="Q469" i="41"/>
  <c r="O469" i="41"/>
  <c r="P469" i="41" s="1"/>
  <c r="M469" i="41"/>
  <c r="K469" i="41"/>
  <c r="I469" i="41"/>
  <c r="H469" i="41"/>
  <c r="F469" i="41"/>
  <c r="E469" i="41"/>
  <c r="D469" i="41"/>
  <c r="C469" i="41"/>
  <c r="B469" i="41"/>
  <c r="Q468" i="41"/>
  <c r="O468" i="41"/>
  <c r="P468" i="41" s="1"/>
  <c r="M468" i="41"/>
  <c r="K468" i="41"/>
  <c r="I468" i="41"/>
  <c r="H468" i="41"/>
  <c r="F468" i="41"/>
  <c r="E468" i="41"/>
  <c r="D468" i="41"/>
  <c r="C468" i="41"/>
  <c r="B468" i="41" s="1"/>
  <c r="Q467" i="41"/>
  <c r="O467" i="41"/>
  <c r="P467" i="41" s="1"/>
  <c r="M467" i="41"/>
  <c r="K467" i="41"/>
  <c r="I467" i="41"/>
  <c r="H467" i="41"/>
  <c r="F467" i="41"/>
  <c r="E467" i="41"/>
  <c r="D467" i="41"/>
  <c r="C467" i="41"/>
  <c r="B467" i="41"/>
  <c r="Q466" i="41"/>
  <c r="O466" i="41"/>
  <c r="P466" i="41" s="1"/>
  <c r="M466" i="41"/>
  <c r="K466" i="41"/>
  <c r="I466" i="41"/>
  <c r="H466" i="41"/>
  <c r="F466" i="41"/>
  <c r="E466" i="41"/>
  <c r="D466" i="41"/>
  <c r="C466" i="41"/>
  <c r="B466" i="41"/>
  <c r="Q465" i="41"/>
  <c r="O465" i="41"/>
  <c r="P465" i="41" s="1"/>
  <c r="M465" i="41"/>
  <c r="K465" i="41"/>
  <c r="I465" i="41"/>
  <c r="H465" i="41"/>
  <c r="F465" i="41"/>
  <c r="E465" i="41"/>
  <c r="D465" i="41"/>
  <c r="C465" i="41"/>
  <c r="B465" i="41"/>
  <c r="Q464" i="41"/>
  <c r="O464" i="41"/>
  <c r="P464" i="41" s="1"/>
  <c r="M464" i="41"/>
  <c r="K464" i="41"/>
  <c r="I464" i="41"/>
  <c r="H464" i="41"/>
  <c r="F464" i="41"/>
  <c r="E464" i="41"/>
  <c r="D464" i="41"/>
  <c r="C464" i="41"/>
  <c r="B464" i="41" s="1"/>
  <c r="Q463" i="41"/>
  <c r="O463" i="41"/>
  <c r="P463" i="41" s="1"/>
  <c r="M463" i="41"/>
  <c r="K463" i="41"/>
  <c r="I463" i="41"/>
  <c r="H463" i="41"/>
  <c r="F463" i="41"/>
  <c r="E463" i="41"/>
  <c r="D463" i="41"/>
  <c r="C463" i="41"/>
  <c r="B463" i="41"/>
  <c r="Q462" i="41"/>
  <c r="O462" i="41"/>
  <c r="P462" i="41" s="1"/>
  <c r="M462" i="41"/>
  <c r="K462" i="41"/>
  <c r="I462" i="41"/>
  <c r="H462" i="41"/>
  <c r="F462" i="41"/>
  <c r="E462" i="41"/>
  <c r="D462" i="41"/>
  <c r="C462" i="41"/>
  <c r="B462" i="41"/>
  <c r="Q461" i="41"/>
  <c r="O461" i="41"/>
  <c r="P461" i="41" s="1"/>
  <c r="M461" i="41"/>
  <c r="K461" i="41"/>
  <c r="I461" i="41"/>
  <c r="H461" i="41"/>
  <c r="F461" i="41"/>
  <c r="E461" i="41"/>
  <c r="D461" i="41"/>
  <c r="C461" i="41"/>
  <c r="B461" i="41" s="1"/>
  <c r="Q460" i="41"/>
  <c r="O460" i="41"/>
  <c r="P460" i="41" s="1"/>
  <c r="M460" i="41"/>
  <c r="K460" i="41"/>
  <c r="I460" i="41"/>
  <c r="H460" i="41"/>
  <c r="F460" i="41"/>
  <c r="E460" i="41"/>
  <c r="D460" i="41"/>
  <c r="C460" i="41"/>
  <c r="B460" i="41"/>
  <c r="Q459" i="41"/>
  <c r="O459" i="41"/>
  <c r="P459" i="41" s="1"/>
  <c r="M459" i="41"/>
  <c r="K459" i="41"/>
  <c r="I459" i="41"/>
  <c r="H459" i="41"/>
  <c r="F459" i="41"/>
  <c r="E459" i="41"/>
  <c r="D459" i="41"/>
  <c r="C459" i="41"/>
  <c r="B459" i="41" s="1"/>
  <c r="Q458" i="41"/>
  <c r="O458" i="41"/>
  <c r="P458" i="41" s="1"/>
  <c r="M458" i="41"/>
  <c r="K458" i="41"/>
  <c r="I458" i="41"/>
  <c r="H458" i="41"/>
  <c r="F458" i="41"/>
  <c r="E458" i="41"/>
  <c r="D458" i="41"/>
  <c r="C458" i="41"/>
  <c r="B458" i="41" s="1"/>
  <c r="Q457" i="41"/>
  <c r="O457" i="41"/>
  <c r="P457" i="41" s="1"/>
  <c r="M457" i="41"/>
  <c r="K457" i="41"/>
  <c r="I457" i="41"/>
  <c r="H457" i="41"/>
  <c r="F457" i="41"/>
  <c r="E457" i="41"/>
  <c r="D457" i="41"/>
  <c r="C457" i="41"/>
  <c r="B457" i="41"/>
  <c r="Q456" i="41"/>
  <c r="O456" i="41"/>
  <c r="P456" i="41" s="1"/>
  <c r="M456" i="41"/>
  <c r="K456" i="41"/>
  <c r="I456" i="41"/>
  <c r="H456" i="41"/>
  <c r="F456" i="41"/>
  <c r="E456" i="41"/>
  <c r="D456" i="41"/>
  <c r="C456" i="41"/>
  <c r="B456" i="41"/>
  <c r="Q455" i="41"/>
  <c r="O455" i="41"/>
  <c r="P455" i="41" s="1"/>
  <c r="M455" i="41"/>
  <c r="K455" i="41"/>
  <c r="I455" i="41"/>
  <c r="H455" i="41"/>
  <c r="F455" i="41"/>
  <c r="E455" i="41"/>
  <c r="D455" i="41"/>
  <c r="C455" i="41"/>
  <c r="B455" i="41"/>
  <c r="Q454" i="41"/>
  <c r="O454" i="41"/>
  <c r="P454" i="41" s="1"/>
  <c r="M454" i="41"/>
  <c r="K454" i="41"/>
  <c r="I454" i="41"/>
  <c r="H454" i="41"/>
  <c r="F454" i="41"/>
  <c r="E454" i="41"/>
  <c r="D454" i="41"/>
  <c r="C454" i="41"/>
  <c r="B454" i="41" s="1"/>
  <c r="Q453" i="41"/>
  <c r="O453" i="41"/>
  <c r="P453" i="41" s="1"/>
  <c r="M453" i="41"/>
  <c r="K453" i="41"/>
  <c r="I453" i="41"/>
  <c r="H453" i="41"/>
  <c r="F453" i="41"/>
  <c r="E453" i="41"/>
  <c r="D453" i="41"/>
  <c r="C453" i="41"/>
  <c r="B453" i="41"/>
  <c r="Q452" i="41"/>
  <c r="O452" i="41"/>
  <c r="P452" i="41" s="1"/>
  <c r="M452" i="41"/>
  <c r="K452" i="41"/>
  <c r="I452" i="41"/>
  <c r="H452" i="41"/>
  <c r="F452" i="41"/>
  <c r="E452" i="41"/>
  <c r="D452" i="41"/>
  <c r="C452" i="41"/>
  <c r="B452" i="41"/>
  <c r="Q451" i="41"/>
  <c r="O451" i="41"/>
  <c r="P451" i="41" s="1"/>
  <c r="M451" i="41"/>
  <c r="K451" i="41"/>
  <c r="I451" i="41"/>
  <c r="H451" i="41"/>
  <c r="F451" i="41"/>
  <c r="E451" i="41"/>
  <c r="D451" i="41"/>
  <c r="C451" i="41"/>
  <c r="B451" i="41"/>
  <c r="Q450" i="41"/>
  <c r="O450" i="41"/>
  <c r="P450" i="41" s="1"/>
  <c r="M450" i="41"/>
  <c r="K450" i="41"/>
  <c r="I450" i="41"/>
  <c r="H450" i="41"/>
  <c r="F450" i="41"/>
  <c r="E450" i="41"/>
  <c r="D450" i="41"/>
  <c r="C450" i="41"/>
  <c r="B450" i="41"/>
  <c r="Q449" i="41"/>
  <c r="O449" i="41"/>
  <c r="P449" i="41" s="1"/>
  <c r="M449" i="41"/>
  <c r="K449" i="41"/>
  <c r="I449" i="41"/>
  <c r="H449" i="41"/>
  <c r="F449" i="41"/>
  <c r="E449" i="41"/>
  <c r="D449" i="41"/>
  <c r="C449" i="41"/>
  <c r="B449" i="41" s="1"/>
  <c r="Q448" i="41"/>
  <c r="O448" i="41"/>
  <c r="P448" i="41" s="1"/>
  <c r="M448" i="41"/>
  <c r="K448" i="41"/>
  <c r="I448" i="41"/>
  <c r="H448" i="41"/>
  <c r="F448" i="41"/>
  <c r="E448" i="41"/>
  <c r="D448" i="41"/>
  <c r="C448" i="41"/>
  <c r="B448" i="41"/>
  <c r="Q447" i="41"/>
  <c r="O447" i="41"/>
  <c r="P447" i="41" s="1"/>
  <c r="M447" i="41"/>
  <c r="K447" i="41"/>
  <c r="I447" i="41"/>
  <c r="H447" i="41"/>
  <c r="F447" i="41"/>
  <c r="E447" i="41"/>
  <c r="D447" i="41"/>
  <c r="C447" i="41"/>
  <c r="B447" i="41"/>
  <c r="Q446" i="41"/>
  <c r="O446" i="41"/>
  <c r="P446" i="41" s="1"/>
  <c r="M446" i="41"/>
  <c r="K446" i="41"/>
  <c r="I446" i="41"/>
  <c r="H446" i="41"/>
  <c r="F446" i="41"/>
  <c r="E446" i="41"/>
  <c r="D446" i="41"/>
  <c r="C446" i="41"/>
  <c r="B446" i="41"/>
  <c r="Q445" i="41"/>
  <c r="O445" i="41"/>
  <c r="P445" i="41" s="1"/>
  <c r="M445" i="41"/>
  <c r="K445" i="41"/>
  <c r="I445" i="41"/>
  <c r="H445" i="41"/>
  <c r="F445" i="41"/>
  <c r="E445" i="41"/>
  <c r="D445" i="41"/>
  <c r="C445" i="41"/>
  <c r="B445" i="41"/>
  <c r="Q444" i="41"/>
  <c r="O444" i="41"/>
  <c r="P444" i="41" s="1"/>
  <c r="M444" i="41"/>
  <c r="K444" i="41"/>
  <c r="I444" i="41"/>
  <c r="H444" i="41"/>
  <c r="F444" i="41"/>
  <c r="E444" i="41"/>
  <c r="D444" i="41"/>
  <c r="C444" i="41"/>
  <c r="B444" i="41" s="1"/>
  <c r="Q443" i="41"/>
  <c r="O443" i="41"/>
  <c r="P443" i="41" s="1"/>
  <c r="M443" i="41"/>
  <c r="K443" i="41"/>
  <c r="I443" i="41"/>
  <c r="H443" i="41"/>
  <c r="F443" i="41"/>
  <c r="E443" i="41"/>
  <c r="D443" i="41"/>
  <c r="C443" i="41"/>
  <c r="B443" i="41"/>
  <c r="Q442" i="41"/>
  <c r="O442" i="41"/>
  <c r="P442" i="41" s="1"/>
  <c r="M442" i="41"/>
  <c r="K442" i="41"/>
  <c r="I442" i="41"/>
  <c r="H442" i="41"/>
  <c r="F442" i="41"/>
  <c r="E442" i="41"/>
  <c r="D442" i="41"/>
  <c r="C442" i="41"/>
  <c r="B442" i="41"/>
  <c r="Q441" i="41"/>
  <c r="O441" i="41"/>
  <c r="P441" i="41" s="1"/>
  <c r="M441" i="41"/>
  <c r="K441" i="41"/>
  <c r="I441" i="41"/>
  <c r="H441" i="41"/>
  <c r="F441" i="41"/>
  <c r="E441" i="41"/>
  <c r="D441" i="41"/>
  <c r="C441" i="41"/>
  <c r="B441" i="41" s="1"/>
  <c r="Q440" i="41"/>
  <c r="O440" i="41"/>
  <c r="P440" i="41" s="1"/>
  <c r="M440" i="41"/>
  <c r="K440" i="41"/>
  <c r="I440" i="41"/>
  <c r="H440" i="41"/>
  <c r="F440" i="41"/>
  <c r="E440" i="41"/>
  <c r="D440" i="41"/>
  <c r="C440" i="41"/>
  <c r="B440" i="41"/>
  <c r="Q439" i="41"/>
  <c r="O439" i="41"/>
  <c r="P439" i="41" s="1"/>
  <c r="M439" i="41"/>
  <c r="K439" i="41"/>
  <c r="I439" i="41"/>
  <c r="H439" i="41"/>
  <c r="F439" i="41"/>
  <c r="E439" i="41"/>
  <c r="D439" i="41"/>
  <c r="C439" i="41"/>
  <c r="B439" i="41"/>
  <c r="Q438" i="41"/>
  <c r="O438" i="41"/>
  <c r="P438" i="41" s="1"/>
  <c r="M438" i="41"/>
  <c r="K438" i="41"/>
  <c r="I438" i="41"/>
  <c r="H438" i="41"/>
  <c r="F438" i="41"/>
  <c r="E438" i="41"/>
  <c r="D438" i="41"/>
  <c r="C438" i="41"/>
  <c r="B438" i="41"/>
  <c r="Q437" i="41"/>
  <c r="O437" i="41"/>
  <c r="P437" i="41" s="1"/>
  <c r="M437" i="41"/>
  <c r="K437" i="41"/>
  <c r="I437" i="41"/>
  <c r="H437" i="41"/>
  <c r="F437" i="41"/>
  <c r="E437" i="41"/>
  <c r="D437" i="41"/>
  <c r="C437" i="41"/>
  <c r="B437" i="41"/>
  <c r="Q436" i="41"/>
  <c r="O436" i="41"/>
  <c r="P436" i="41" s="1"/>
  <c r="M436" i="41"/>
  <c r="K436" i="41"/>
  <c r="I436" i="41"/>
  <c r="H436" i="41"/>
  <c r="F436" i="41"/>
  <c r="B436" i="41" s="1"/>
  <c r="E436" i="41"/>
  <c r="D436" i="41"/>
  <c r="C436" i="41"/>
  <c r="Q435" i="41"/>
  <c r="O435" i="41"/>
  <c r="P435" i="41" s="1"/>
  <c r="M435" i="41"/>
  <c r="K435" i="41"/>
  <c r="I435" i="41"/>
  <c r="H435" i="41"/>
  <c r="F435" i="41"/>
  <c r="E435" i="41"/>
  <c r="D435" i="41"/>
  <c r="C435" i="41"/>
  <c r="B435" i="41"/>
  <c r="Q434" i="41"/>
  <c r="O434" i="41"/>
  <c r="P434" i="41" s="1"/>
  <c r="M434" i="41"/>
  <c r="K434" i="41"/>
  <c r="I434" i="41"/>
  <c r="H434" i="41"/>
  <c r="F434" i="41"/>
  <c r="E434" i="41"/>
  <c r="D434" i="41"/>
  <c r="C434" i="41"/>
  <c r="B434" i="41"/>
  <c r="Q433" i="41"/>
  <c r="O433" i="41"/>
  <c r="P433" i="41" s="1"/>
  <c r="M433" i="41"/>
  <c r="K433" i="41"/>
  <c r="I433" i="41"/>
  <c r="H433" i="41"/>
  <c r="F433" i="41"/>
  <c r="E433" i="41"/>
  <c r="D433" i="41"/>
  <c r="C433" i="41"/>
  <c r="B433" i="41"/>
  <c r="Q432" i="41"/>
  <c r="O432" i="41"/>
  <c r="P432" i="41" s="1"/>
  <c r="M432" i="41"/>
  <c r="K432" i="41"/>
  <c r="I432" i="41"/>
  <c r="H432" i="41"/>
  <c r="F432" i="41"/>
  <c r="E432" i="41"/>
  <c r="D432" i="41"/>
  <c r="C432" i="41"/>
  <c r="B432" i="41"/>
  <c r="Q431" i="41"/>
  <c r="O431" i="41"/>
  <c r="P431" i="41" s="1"/>
  <c r="M431" i="41"/>
  <c r="K431" i="41"/>
  <c r="I431" i="41"/>
  <c r="H431" i="41"/>
  <c r="F431" i="41"/>
  <c r="E431" i="41"/>
  <c r="D431" i="41"/>
  <c r="C431" i="41"/>
  <c r="B431" i="41" s="1"/>
  <c r="Q430" i="41"/>
  <c r="O430" i="41"/>
  <c r="P430" i="41" s="1"/>
  <c r="M430" i="41"/>
  <c r="K430" i="41"/>
  <c r="I430" i="41"/>
  <c r="H430" i="41"/>
  <c r="F430" i="41"/>
  <c r="E430" i="41"/>
  <c r="D430" i="41"/>
  <c r="C430" i="41"/>
  <c r="B430" i="41"/>
  <c r="Q429" i="41"/>
  <c r="O429" i="41"/>
  <c r="P429" i="41" s="1"/>
  <c r="M429" i="41"/>
  <c r="K429" i="41"/>
  <c r="I429" i="41"/>
  <c r="H429" i="41"/>
  <c r="F429" i="41"/>
  <c r="E429" i="41"/>
  <c r="D429" i="41"/>
  <c r="C429" i="41"/>
  <c r="B429" i="41"/>
  <c r="Q428" i="41"/>
  <c r="O428" i="41"/>
  <c r="P428" i="41" s="1"/>
  <c r="M428" i="41"/>
  <c r="K428" i="41"/>
  <c r="I428" i="41"/>
  <c r="H428" i="41"/>
  <c r="F428" i="41"/>
  <c r="E428" i="41"/>
  <c r="D428" i="41"/>
  <c r="C428" i="41"/>
  <c r="B428" i="41"/>
  <c r="Q427" i="41"/>
  <c r="O427" i="41"/>
  <c r="P427" i="41" s="1"/>
  <c r="M427" i="41"/>
  <c r="K427" i="41"/>
  <c r="I427" i="41"/>
  <c r="H427" i="41"/>
  <c r="F427" i="41"/>
  <c r="E427" i="41"/>
  <c r="D427" i="41"/>
  <c r="C427" i="41"/>
  <c r="B427" i="41"/>
  <c r="Q426" i="41"/>
  <c r="O426" i="41"/>
  <c r="P426" i="41" s="1"/>
  <c r="M426" i="41"/>
  <c r="K426" i="41"/>
  <c r="I426" i="41"/>
  <c r="H426" i="41"/>
  <c r="F426" i="41"/>
  <c r="E426" i="41"/>
  <c r="D426" i="41"/>
  <c r="C426" i="41"/>
  <c r="B426" i="41"/>
  <c r="Q425" i="41"/>
  <c r="O425" i="41"/>
  <c r="P425" i="41" s="1"/>
  <c r="M425" i="41"/>
  <c r="K425" i="41"/>
  <c r="I425" i="41"/>
  <c r="H425" i="41"/>
  <c r="F425" i="41"/>
  <c r="E425" i="41"/>
  <c r="D425" i="41"/>
  <c r="C425" i="41"/>
  <c r="B425" i="41"/>
  <c r="Q424" i="41"/>
  <c r="O424" i="41"/>
  <c r="P424" i="41" s="1"/>
  <c r="M424" i="41"/>
  <c r="K424" i="41"/>
  <c r="I424" i="41"/>
  <c r="H424" i="41"/>
  <c r="F424" i="41"/>
  <c r="B424" i="41" s="1"/>
  <c r="E424" i="41"/>
  <c r="D424" i="41"/>
  <c r="C424" i="41"/>
  <c r="Q423" i="41"/>
  <c r="O423" i="41"/>
  <c r="P423" i="41" s="1"/>
  <c r="M423" i="41"/>
  <c r="K423" i="41"/>
  <c r="I423" i="41"/>
  <c r="H423" i="41"/>
  <c r="F423" i="41"/>
  <c r="E423" i="41"/>
  <c r="D423" i="41"/>
  <c r="C423" i="41"/>
  <c r="B423" i="41"/>
  <c r="Q422" i="41"/>
  <c r="O422" i="41"/>
  <c r="P422" i="41" s="1"/>
  <c r="M422" i="41"/>
  <c r="K422" i="41"/>
  <c r="I422" i="41"/>
  <c r="H422" i="41"/>
  <c r="F422" i="41"/>
  <c r="E422" i="41"/>
  <c r="D422" i="41"/>
  <c r="C422" i="41"/>
  <c r="B422" i="41"/>
  <c r="Q421" i="41"/>
  <c r="O421" i="41"/>
  <c r="P421" i="41" s="1"/>
  <c r="M421" i="41"/>
  <c r="K421" i="41"/>
  <c r="I421" i="41"/>
  <c r="H421" i="41"/>
  <c r="F421" i="41"/>
  <c r="E421" i="41"/>
  <c r="D421" i="41"/>
  <c r="C421" i="41"/>
  <c r="B421" i="41"/>
  <c r="Q420" i="41"/>
  <c r="O420" i="41"/>
  <c r="P420" i="41" s="1"/>
  <c r="M420" i="41"/>
  <c r="K420" i="41"/>
  <c r="I420" i="41"/>
  <c r="H420" i="41"/>
  <c r="F420" i="41"/>
  <c r="E420" i="41"/>
  <c r="D420" i="41"/>
  <c r="C420" i="41"/>
  <c r="B420" i="41"/>
  <c r="Q419" i="41"/>
  <c r="O419" i="41"/>
  <c r="P419" i="41" s="1"/>
  <c r="M419" i="41"/>
  <c r="K419" i="41"/>
  <c r="I419" i="41"/>
  <c r="H419" i="41"/>
  <c r="F419" i="41"/>
  <c r="E419" i="41"/>
  <c r="D419" i="41"/>
  <c r="C419" i="41"/>
  <c r="B419" i="41"/>
  <c r="Q418" i="41"/>
  <c r="O418" i="41"/>
  <c r="P418" i="41" s="1"/>
  <c r="M418" i="41"/>
  <c r="K418" i="41"/>
  <c r="I418" i="41"/>
  <c r="H418" i="41"/>
  <c r="F418" i="41"/>
  <c r="E418" i="41"/>
  <c r="D418" i="41"/>
  <c r="C418" i="41"/>
  <c r="B418" i="41"/>
  <c r="Q417" i="41"/>
  <c r="O417" i="41"/>
  <c r="P417" i="41" s="1"/>
  <c r="M417" i="41"/>
  <c r="K417" i="41"/>
  <c r="I417" i="41"/>
  <c r="H417" i="41"/>
  <c r="F417" i="41"/>
  <c r="E417" i="41"/>
  <c r="D417" i="41"/>
  <c r="C417" i="41"/>
  <c r="B417" i="41"/>
  <c r="Q416" i="41"/>
  <c r="O416" i="41"/>
  <c r="P416" i="41" s="1"/>
  <c r="M416" i="41"/>
  <c r="K416" i="41"/>
  <c r="I416" i="41"/>
  <c r="H416" i="41"/>
  <c r="F416" i="41"/>
  <c r="E416" i="41"/>
  <c r="D416" i="41"/>
  <c r="C416" i="41"/>
  <c r="B416" i="41"/>
  <c r="Q415" i="41"/>
  <c r="O415" i="41"/>
  <c r="P415" i="41" s="1"/>
  <c r="M415" i="41"/>
  <c r="K415" i="41"/>
  <c r="I415" i="41"/>
  <c r="H415" i="41"/>
  <c r="F415" i="41"/>
  <c r="E415" i="41"/>
  <c r="D415" i="41"/>
  <c r="C415" i="41"/>
  <c r="B415" i="41"/>
  <c r="Q414" i="41"/>
  <c r="O414" i="41"/>
  <c r="P414" i="41" s="1"/>
  <c r="M414" i="41"/>
  <c r="K414" i="41"/>
  <c r="I414" i="41"/>
  <c r="H414" i="41"/>
  <c r="F414" i="41"/>
  <c r="E414" i="41"/>
  <c r="D414" i="41"/>
  <c r="C414" i="41"/>
  <c r="B414" i="41"/>
  <c r="Q413" i="41"/>
  <c r="O413" i="41"/>
  <c r="P413" i="41" s="1"/>
  <c r="M413" i="41"/>
  <c r="K413" i="41"/>
  <c r="I413" i="41"/>
  <c r="H413" i="41"/>
  <c r="F413" i="41"/>
  <c r="E413" i="41"/>
  <c r="D413" i="41"/>
  <c r="C413" i="41"/>
  <c r="B413" i="41"/>
  <c r="Q412" i="41"/>
  <c r="O412" i="41"/>
  <c r="P412" i="41" s="1"/>
  <c r="M412" i="41"/>
  <c r="K412" i="41"/>
  <c r="I412" i="41"/>
  <c r="H412" i="41"/>
  <c r="F412" i="41"/>
  <c r="E412" i="41"/>
  <c r="D412" i="41"/>
  <c r="C412" i="41"/>
  <c r="B412" i="41"/>
  <c r="Q411" i="41"/>
  <c r="O411" i="41"/>
  <c r="P411" i="41" s="1"/>
  <c r="M411" i="41"/>
  <c r="K411" i="41"/>
  <c r="I411" i="41"/>
  <c r="H411" i="41"/>
  <c r="F411" i="41"/>
  <c r="E411" i="41"/>
  <c r="D411" i="41"/>
  <c r="C411" i="41"/>
  <c r="B411" i="41"/>
  <c r="Q410" i="41"/>
  <c r="O410" i="41"/>
  <c r="P410" i="41" s="1"/>
  <c r="M410" i="41"/>
  <c r="K410" i="41"/>
  <c r="I410" i="41"/>
  <c r="H410" i="41"/>
  <c r="F410" i="41"/>
  <c r="E410" i="41"/>
  <c r="D410" i="41"/>
  <c r="C410" i="41"/>
  <c r="B410" i="41"/>
  <c r="Q409" i="41"/>
  <c r="O409" i="41"/>
  <c r="P409" i="41" s="1"/>
  <c r="M409" i="41"/>
  <c r="K409" i="41"/>
  <c r="I409" i="41"/>
  <c r="H409" i="41"/>
  <c r="F409" i="41"/>
  <c r="E409" i="41"/>
  <c r="D409" i="41"/>
  <c r="C409" i="41"/>
  <c r="B409" i="41" s="1"/>
  <c r="Q408" i="41"/>
  <c r="O408" i="41"/>
  <c r="P408" i="41" s="1"/>
  <c r="M408" i="41"/>
  <c r="K408" i="41"/>
  <c r="I408" i="41"/>
  <c r="H408" i="41"/>
  <c r="F408" i="41"/>
  <c r="E408" i="41"/>
  <c r="D408" i="41"/>
  <c r="C408" i="41"/>
  <c r="B408" i="41"/>
  <c r="Q407" i="41"/>
  <c r="O407" i="41"/>
  <c r="P407" i="41" s="1"/>
  <c r="M407" i="41"/>
  <c r="K407" i="41"/>
  <c r="I407" i="41"/>
  <c r="H407" i="41"/>
  <c r="F407" i="41"/>
  <c r="E407" i="41"/>
  <c r="D407" i="41"/>
  <c r="C407" i="41"/>
  <c r="B407" i="41"/>
  <c r="Q406" i="41"/>
  <c r="O406" i="41"/>
  <c r="P406" i="41" s="1"/>
  <c r="M406" i="41"/>
  <c r="K406" i="41"/>
  <c r="I406" i="41"/>
  <c r="H406" i="41"/>
  <c r="F406" i="41"/>
  <c r="E406" i="41"/>
  <c r="D406" i="41"/>
  <c r="C406" i="41"/>
  <c r="B406" i="41"/>
  <c r="Q405" i="41"/>
  <c r="O405" i="41"/>
  <c r="P405" i="41" s="1"/>
  <c r="M405" i="41"/>
  <c r="K405" i="41"/>
  <c r="I405" i="41"/>
  <c r="H405" i="41"/>
  <c r="F405" i="41"/>
  <c r="E405" i="41"/>
  <c r="D405" i="41"/>
  <c r="C405" i="41"/>
  <c r="B405" i="41"/>
  <c r="Q404" i="41"/>
  <c r="O404" i="41"/>
  <c r="P404" i="41" s="1"/>
  <c r="M404" i="41"/>
  <c r="K404" i="41"/>
  <c r="I404" i="41"/>
  <c r="H404" i="41"/>
  <c r="F404" i="41"/>
  <c r="E404" i="41"/>
  <c r="D404" i="41"/>
  <c r="B404" i="41" s="1"/>
  <c r="C404" i="41"/>
  <c r="Q403" i="41"/>
  <c r="P403" i="41"/>
  <c r="O403" i="41"/>
  <c r="M403" i="41"/>
  <c r="K403" i="41"/>
  <c r="I403" i="41"/>
  <c r="H403" i="41"/>
  <c r="F403" i="41"/>
  <c r="E403" i="41"/>
  <c r="D403" i="41"/>
  <c r="C403" i="41"/>
  <c r="B403" i="41"/>
  <c r="Q402" i="41"/>
  <c r="O402" i="41"/>
  <c r="P402" i="41" s="1"/>
  <c r="M402" i="41"/>
  <c r="K402" i="41"/>
  <c r="I402" i="41"/>
  <c r="H402" i="41"/>
  <c r="F402" i="41"/>
  <c r="E402" i="41"/>
  <c r="D402" i="41"/>
  <c r="C402" i="41"/>
  <c r="B402" i="41"/>
  <c r="Q401" i="41"/>
  <c r="O401" i="41"/>
  <c r="P401" i="41" s="1"/>
  <c r="M401" i="41"/>
  <c r="K401" i="41"/>
  <c r="I401" i="41"/>
  <c r="H401" i="41"/>
  <c r="F401" i="41"/>
  <c r="E401" i="41"/>
  <c r="D401" i="41"/>
  <c r="C401" i="41"/>
  <c r="B401" i="41"/>
  <c r="Q400" i="41"/>
  <c r="O400" i="41"/>
  <c r="P400" i="41" s="1"/>
  <c r="M400" i="41"/>
  <c r="K400" i="41"/>
  <c r="I400" i="41"/>
  <c r="H400" i="41"/>
  <c r="F400" i="41"/>
  <c r="E400" i="41"/>
  <c r="D400" i="41"/>
  <c r="C400" i="41"/>
  <c r="B400" i="41"/>
  <c r="Q399" i="41"/>
  <c r="O399" i="41"/>
  <c r="P399" i="41" s="1"/>
  <c r="M399" i="41"/>
  <c r="K399" i="41"/>
  <c r="I399" i="41"/>
  <c r="H399" i="41"/>
  <c r="F399" i="41"/>
  <c r="B399" i="41" s="1"/>
  <c r="E399" i="41"/>
  <c r="D399" i="41"/>
  <c r="C399" i="41"/>
  <c r="Q398" i="41"/>
  <c r="O398" i="41"/>
  <c r="P398" i="41" s="1"/>
  <c r="M398" i="41"/>
  <c r="K398" i="41"/>
  <c r="I398" i="41"/>
  <c r="H398" i="41"/>
  <c r="F398" i="41"/>
  <c r="E398" i="41"/>
  <c r="D398" i="41"/>
  <c r="C398" i="41"/>
  <c r="B398" i="41"/>
  <c r="Q397" i="41"/>
  <c r="O397" i="41"/>
  <c r="P397" i="41" s="1"/>
  <c r="M397" i="41"/>
  <c r="K397" i="41"/>
  <c r="I397" i="41"/>
  <c r="H397" i="41"/>
  <c r="F397" i="41"/>
  <c r="E397" i="41"/>
  <c r="D397" i="41"/>
  <c r="C397" i="41"/>
  <c r="B397" i="41"/>
  <c r="Q396" i="41"/>
  <c r="O396" i="41"/>
  <c r="P396" i="41" s="1"/>
  <c r="M396" i="41"/>
  <c r="K396" i="41"/>
  <c r="I396" i="41"/>
  <c r="H396" i="41"/>
  <c r="F396" i="41"/>
  <c r="E396" i="41"/>
  <c r="D396" i="41"/>
  <c r="C396" i="41"/>
  <c r="B396" i="41"/>
  <c r="Q395" i="41"/>
  <c r="O395" i="41"/>
  <c r="P395" i="41" s="1"/>
  <c r="M395" i="41"/>
  <c r="K395" i="41"/>
  <c r="I395" i="41"/>
  <c r="H395" i="41"/>
  <c r="F395" i="41"/>
  <c r="E395" i="41"/>
  <c r="D395" i="41"/>
  <c r="C395" i="41"/>
  <c r="B395" i="41"/>
  <c r="Q394" i="41"/>
  <c r="O394" i="41"/>
  <c r="P394" i="41" s="1"/>
  <c r="M394" i="41"/>
  <c r="K394" i="41"/>
  <c r="I394" i="41"/>
  <c r="H394" i="41"/>
  <c r="F394" i="41"/>
  <c r="E394" i="41"/>
  <c r="D394" i="41"/>
  <c r="C394" i="41"/>
  <c r="B394" i="41" s="1"/>
  <c r="Q393" i="41"/>
  <c r="O393" i="41"/>
  <c r="P393" i="41" s="1"/>
  <c r="M393" i="41"/>
  <c r="K393" i="41"/>
  <c r="I393" i="41"/>
  <c r="H393" i="41"/>
  <c r="F393" i="41"/>
  <c r="E393" i="41"/>
  <c r="D393" i="41"/>
  <c r="C393" i="41"/>
  <c r="B393" i="41"/>
  <c r="Q392" i="41"/>
  <c r="O392" i="41"/>
  <c r="P392" i="41" s="1"/>
  <c r="M392" i="41"/>
  <c r="K392" i="41"/>
  <c r="I392" i="41"/>
  <c r="H392" i="41"/>
  <c r="F392" i="41"/>
  <c r="E392" i="41"/>
  <c r="D392" i="41"/>
  <c r="C392" i="41"/>
  <c r="B392" i="41"/>
  <c r="Q391" i="41"/>
  <c r="O391" i="41"/>
  <c r="P391" i="41" s="1"/>
  <c r="M391" i="41"/>
  <c r="K391" i="41"/>
  <c r="I391" i="41"/>
  <c r="H391" i="41"/>
  <c r="F391" i="41"/>
  <c r="E391" i="41"/>
  <c r="D391" i="41"/>
  <c r="C391" i="41"/>
  <c r="B391" i="41"/>
  <c r="Q390" i="41"/>
  <c r="O390" i="41"/>
  <c r="P390" i="41" s="1"/>
  <c r="M390" i="41"/>
  <c r="K390" i="41"/>
  <c r="I390" i="41"/>
  <c r="H390" i="41"/>
  <c r="F390" i="41"/>
  <c r="E390" i="41"/>
  <c r="D390" i="41"/>
  <c r="C390" i="41"/>
  <c r="B390" i="41" s="1"/>
  <c r="Q389" i="41"/>
  <c r="O389" i="41"/>
  <c r="P389" i="41" s="1"/>
  <c r="M389" i="41"/>
  <c r="K389" i="41"/>
  <c r="I389" i="41"/>
  <c r="H389" i="41"/>
  <c r="F389" i="41"/>
  <c r="E389" i="41"/>
  <c r="D389" i="41"/>
  <c r="C389" i="41"/>
  <c r="B389" i="41"/>
  <c r="Q388" i="41"/>
  <c r="O388" i="41"/>
  <c r="P388" i="41" s="1"/>
  <c r="M388" i="41"/>
  <c r="K388" i="41"/>
  <c r="I388" i="41"/>
  <c r="H388" i="41"/>
  <c r="F388" i="41"/>
  <c r="E388" i="41"/>
  <c r="D388" i="41"/>
  <c r="C388" i="41"/>
  <c r="B388" i="41"/>
  <c r="Q387" i="41"/>
  <c r="O387" i="41"/>
  <c r="P387" i="41" s="1"/>
  <c r="M387" i="41"/>
  <c r="K387" i="41"/>
  <c r="I387" i="41"/>
  <c r="H387" i="41"/>
  <c r="F387" i="41"/>
  <c r="B387" i="41" s="1"/>
  <c r="E387" i="41"/>
  <c r="D387" i="41"/>
  <c r="C387" i="41"/>
  <c r="Q386" i="41"/>
  <c r="O386" i="41"/>
  <c r="P386" i="41" s="1"/>
  <c r="M386" i="41"/>
  <c r="K386" i="41"/>
  <c r="I386" i="41"/>
  <c r="H386" i="41"/>
  <c r="F386" i="41"/>
  <c r="E386" i="41"/>
  <c r="D386" i="41"/>
  <c r="C386" i="41"/>
  <c r="B386" i="41"/>
  <c r="Q385" i="41"/>
  <c r="O385" i="41"/>
  <c r="P385" i="41" s="1"/>
  <c r="M385" i="41"/>
  <c r="K385" i="41"/>
  <c r="I385" i="41"/>
  <c r="H385" i="41"/>
  <c r="F385" i="41"/>
  <c r="E385" i="41"/>
  <c r="D385" i="41"/>
  <c r="C385" i="41"/>
  <c r="B385" i="41"/>
  <c r="Q384" i="41"/>
  <c r="O384" i="41"/>
  <c r="P384" i="41" s="1"/>
  <c r="M384" i="41"/>
  <c r="K384" i="41"/>
  <c r="I384" i="41"/>
  <c r="H384" i="41"/>
  <c r="F384" i="41"/>
  <c r="E384" i="41"/>
  <c r="D384" i="41"/>
  <c r="C384" i="41"/>
  <c r="B384" i="41" s="1"/>
  <c r="Q383" i="41"/>
  <c r="O383" i="41"/>
  <c r="P383" i="41" s="1"/>
  <c r="M383" i="41"/>
  <c r="K383" i="41"/>
  <c r="I383" i="41"/>
  <c r="H383" i="41"/>
  <c r="F383" i="41"/>
  <c r="E383" i="41"/>
  <c r="D383" i="41"/>
  <c r="C383" i="41"/>
  <c r="B383" i="41"/>
  <c r="Q382" i="41"/>
  <c r="O382" i="41"/>
  <c r="P382" i="41" s="1"/>
  <c r="M382" i="41"/>
  <c r="K382" i="41"/>
  <c r="I382" i="41"/>
  <c r="H382" i="41"/>
  <c r="F382" i="41"/>
  <c r="E382" i="41"/>
  <c r="D382" i="41"/>
  <c r="C382" i="41"/>
  <c r="B382" i="41"/>
  <c r="Q381" i="41"/>
  <c r="O381" i="41"/>
  <c r="P381" i="41" s="1"/>
  <c r="M381" i="41"/>
  <c r="K381" i="41"/>
  <c r="I381" i="41"/>
  <c r="H381" i="41"/>
  <c r="F381" i="41"/>
  <c r="E381" i="41"/>
  <c r="D381" i="41"/>
  <c r="C381" i="41"/>
  <c r="B381" i="41"/>
  <c r="Q380" i="41"/>
  <c r="O380" i="41"/>
  <c r="P380" i="41" s="1"/>
  <c r="M380" i="41"/>
  <c r="K380" i="41"/>
  <c r="I380" i="41"/>
  <c r="H380" i="41"/>
  <c r="F380" i="41"/>
  <c r="E380" i="41"/>
  <c r="D380" i="41"/>
  <c r="C380" i="41"/>
  <c r="B380" i="41"/>
  <c r="Q379" i="41"/>
  <c r="O379" i="41"/>
  <c r="P379" i="41" s="1"/>
  <c r="M379" i="41"/>
  <c r="K379" i="41"/>
  <c r="I379" i="41"/>
  <c r="H379" i="41"/>
  <c r="F379" i="41"/>
  <c r="E379" i="41"/>
  <c r="D379" i="41"/>
  <c r="C379" i="41"/>
  <c r="B379" i="41"/>
  <c r="Q378" i="41"/>
  <c r="O378" i="41"/>
  <c r="P378" i="41" s="1"/>
  <c r="M378" i="41"/>
  <c r="K378" i="41"/>
  <c r="I378" i="41"/>
  <c r="H378" i="41"/>
  <c r="F378" i="41"/>
  <c r="E378" i="41"/>
  <c r="D378" i="41"/>
  <c r="C378" i="41"/>
  <c r="B378" i="41" s="1"/>
  <c r="Q377" i="41"/>
  <c r="O377" i="41"/>
  <c r="P377" i="41" s="1"/>
  <c r="M377" i="41"/>
  <c r="K377" i="41"/>
  <c r="I377" i="41"/>
  <c r="H377" i="41"/>
  <c r="F377" i="41"/>
  <c r="E377" i="41"/>
  <c r="D377" i="41"/>
  <c r="C377" i="41"/>
  <c r="B377" i="41"/>
  <c r="Q376" i="41"/>
  <c r="O376" i="41"/>
  <c r="P376" i="41" s="1"/>
  <c r="M376" i="41"/>
  <c r="K376" i="41"/>
  <c r="I376" i="41"/>
  <c r="H376" i="41"/>
  <c r="F376" i="41"/>
  <c r="E376" i="41"/>
  <c r="D376" i="41"/>
  <c r="C376" i="41"/>
  <c r="B376" i="41"/>
  <c r="Q375" i="41"/>
  <c r="O375" i="41"/>
  <c r="P375" i="41" s="1"/>
  <c r="M375" i="41"/>
  <c r="K375" i="41"/>
  <c r="I375" i="41"/>
  <c r="H375" i="41"/>
  <c r="F375" i="41"/>
  <c r="B375" i="41" s="1"/>
  <c r="E375" i="41"/>
  <c r="D375" i="41"/>
  <c r="C375" i="41"/>
  <c r="Q374" i="41"/>
  <c r="O374" i="41"/>
  <c r="P374" i="41" s="1"/>
  <c r="M374" i="41"/>
  <c r="K374" i="41"/>
  <c r="I374" i="41"/>
  <c r="H374" i="41"/>
  <c r="F374" i="41"/>
  <c r="E374" i="41"/>
  <c r="D374" i="41"/>
  <c r="C374" i="41"/>
  <c r="B374" i="41"/>
  <c r="Q373" i="41"/>
  <c r="O373" i="41"/>
  <c r="P373" i="41" s="1"/>
  <c r="M373" i="41"/>
  <c r="K373" i="41"/>
  <c r="I373" i="41"/>
  <c r="H373" i="41"/>
  <c r="F373" i="41"/>
  <c r="E373" i="41"/>
  <c r="D373" i="41"/>
  <c r="C373" i="41"/>
  <c r="B373" i="41"/>
  <c r="Q372" i="41"/>
  <c r="O372" i="41"/>
  <c r="P372" i="41" s="1"/>
  <c r="M372" i="41"/>
  <c r="K372" i="41"/>
  <c r="I372" i="41"/>
  <c r="H372" i="41"/>
  <c r="F372" i="41"/>
  <c r="E372" i="41"/>
  <c r="D372" i="41"/>
  <c r="C372" i="41"/>
  <c r="B372" i="41" s="1"/>
  <c r="Q371" i="41"/>
  <c r="O371" i="41"/>
  <c r="P371" i="41" s="1"/>
  <c r="M371" i="41"/>
  <c r="K371" i="41"/>
  <c r="I371" i="41"/>
  <c r="H371" i="41"/>
  <c r="F371" i="41"/>
  <c r="E371" i="41"/>
  <c r="D371" i="41"/>
  <c r="C371" i="41"/>
  <c r="B371" i="41"/>
  <c r="Q370" i="41"/>
  <c r="O370" i="41"/>
  <c r="P370" i="41" s="1"/>
  <c r="M370" i="41"/>
  <c r="K370" i="41"/>
  <c r="I370" i="41"/>
  <c r="H370" i="41"/>
  <c r="F370" i="41"/>
  <c r="E370" i="41"/>
  <c r="D370" i="41"/>
  <c r="C370" i="41"/>
  <c r="B370" i="41"/>
  <c r="Q369" i="41"/>
  <c r="O369" i="41"/>
  <c r="P369" i="41" s="1"/>
  <c r="M369" i="41"/>
  <c r="K369" i="41"/>
  <c r="I369" i="41"/>
  <c r="H369" i="41"/>
  <c r="F369" i="41"/>
  <c r="E369" i="41"/>
  <c r="D369" i="41"/>
  <c r="C369" i="41"/>
  <c r="B369" i="41"/>
  <c r="Q368" i="41"/>
  <c r="O368" i="41"/>
  <c r="P368" i="41" s="1"/>
  <c r="M368" i="41"/>
  <c r="K368" i="41"/>
  <c r="I368" i="41"/>
  <c r="H368" i="41"/>
  <c r="F368" i="41"/>
  <c r="E368" i="41"/>
  <c r="D368" i="41"/>
  <c r="C368" i="41"/>
  <c r="B368" i="41"/>
  <c r="Q367" i="41"/>
  <c r="O367" i="41"/>
  <c r="P367" i="41" s="1"/>
  <c r="M367" i="41"/>
  <c r="K367" i="41"/>
  <c r="I367" i="41"/>
  <c r="H367" i="41"/>
  <c r="F367" i="41"/>
  <c r="E367" i="41"/>
  <c r="D367" i="41"/>
  <c r="C367" i="41"/>
  <c r="B367" i="41"/>
  <c r="Q366" i="41"/>
  <c r="O366" i="41"/>
  <c r="P366" i="41" s="1"/>
  <c r="M366" i="41"/>
  <c r="K366" i="41"/>
  <c r="I366" i="41"/>
  <c r="H366" i="41"/>
  <c r="F366" i="41"/>
  <c r="E366" i="41"/>
  <c r="D366" i="41"/>
  <c r="C366" i="41"/>
  <c r="B366" i="41" s="1"/>
  <c r="Q365" i="41"/>
  <c r="O365" i="41"/>
  <c r="P365" i="41" s="1"/>
  <c r="M365" i="41"/>
  <c r="K365" i="41"/>
  <c r="I365" i="41"/>
  <c r="H365" i="41"/>
  <c r="F365" i="41"/>
  <c r="E365" i="41"/>
  <c r="D365" i="41"/>
  <c r="C365" i="41"/>
  <c r="B365" i="41"/>
  <c r="Q364" i="41"/>
  <c r="O364" i="41"/>
  <c r="P364" i="41" s="1"/>
  <c r="M364" i="41"/>
  <c r="K364" i="41"/>
  <c r="I364" i="41"/>
  <c r="H364" i="41"/>
  <c r="F364" i="41"/>
  <c r="E364" i="41"/>
  <c r="D364" i="41"/>
  <c r="C364" i="41"/>
  <c r="B364" i="41"/>
  <c r="Q363" i="41"/>
  <c r="O363" i="41"/>
  <c r="P363" i="41" s="1"/>
  <c r="M363" i="41"/>
  <c r="K363" i="41"/>
  <c r="I363" i="41"/>
  <c r="H363" i="41"/>
  <c r="F363" i="41"/>
  <c r="B363" i="41" s="1"/>
  <c r="E363" i="41"/>
  <c r="D363" i="41"/>
  <c r="C363" i="41"/>
  <c r="Q362" i="41"/>
  <c r="O362" i="41"/>
  <c r="P362" i="41" s="1"/>
  <c r="M362" i="41"/>
  <c r="K362" i="41"/>
  <c r="I362" i="41"/>
  <c r="H362" i="41"/>
  <c r="F362" i="41"/>
  <c r="E362" i="41"/>
  <c r="D362" i="41"/>
  <c r="C362" i="41"/>
  <c r="B362" i="41"/>
  <c r="Q361" i="41"/>
  <c r="O361" i="41"/>
  <c r="P361" i="41" s="1"/>
  <c r="M361" i="41"/>
  <c r="K361" i="41"/>
  <c r="I361" i="41"/>
  <c r="H361" i="41"/>
  <c r="F361" i="41"/>
  <c r="E361" i="41"/>
  <c r="D361" i="41"/>
  <c r="C361" i="41"/>
  <c r="B361" i="41"/>
  <c r="Q360" i="41"/>
  <c r="O360" i="41"/>
  <c r="P360" i="41" s="1"/>
  <c r="M360" i="41"/>
  <c r="K360" i="41"/>
  <c r="I360" i="41"/>
  <c r="H360" i="41"/>
  <c r="F360" i="41"/>
  <c r="E360" i="41"/>
  <c r="D360" i="41"/>
  <c r="C360" i="41"/>
  <c r="B360" i="41"/>
  <c r="Q359" i="41"/>
  <c r="O359" i="41"/>
  <c r="P359" i="41" s="1"/>
  <c r="M359" i="41"/>
  <c r="K359" i="41"/>
  <c r="I359" i="41"/>
  <c r="H359" i="41"/>
  <c r="F359" i="41"/>
  <c r="E359" i="41"/>
  <c r="D359" i="41"/>
  <c r="C359" i="41"/>
  <c r="B359" i="41"/>
  <c r="Q358" i="41"/>
  <c r="O358" i="41"/>
  <c r="P358" i="41" s="1"/>
  <c r="M358" i="41"/>
  <c r="K358" i="41"/>
  <c r="I358" i="41"/>
  <c r="H358" i="41"/>
  <c r="F358" i="41"/>
  <c r="E358" i="41"/>
  <c r="D358" i="41"/>
  <c r="C358" i="41"/>
  <c r="B358" i="41"/>
  <c r="Q357" i="41"/>
  <c r="O357" i="41"/>
  <c r="P357" i="41" s="1"/>
  <c r="M357" i="41"/>
  <c r="K357" i="41"/>
  <c r="I357" i="41"/>
  <c r="H357" i="41"/>
  <c r="F357" i="41"/>
  <c r="E357" i="41"/>
  <c r="D357" i="41"/>
  <c r="C357" i="41"/>
  <c r="B357" i="41"/>
  <c r="Q356" i="41"/>
  <c r="O356" i="41"/>
  <c r="P356" i="41" s="1"/>
  <c r="M356" i="41"/>
  <c r="K356" i="41"/>
  <c r="I356" i="41"/>
  <c r="H356" i="41"/>
  <c r="F356" i="41"/>
  <c r="E356" i="41"/>
  <c r="D356" i="41"/>
  <c r="C356" i="41"/>
  <c r="B356" i="41"/>
  <c r="Q355" i="41"/>
  <c r="O355" i="41"/>
  <c r="P355" i="41" s="1"/>
  <c r="M355" i="41"/>
  <c r="K355" i="41"/>
  <c r="I355" i="41"/>
  <c r="H355" i="41"/>
  <c r="F355" i="41"/>
  <c r="E355" i="41"/>
  <c r="D355" i="41"/>
  <c r="C355" i="41"/>
  <c r="B355" i="41"/>
  <c r="Q354" i="41"/>
  <c r="O354" i="41"/>
  <c r="P354" i="41" s="1"/>
  <c r="M354" i="41"/>
  <c r="K354" i="41"/>
  <c r="I354" i="41"/>
  <c r="H354" i="41"/>
  <c r="F354" i="41"/>
  <c r="E354" i="41"/>
  <c r="D354" i="41"/>
  <c r="C354" i="41"/>
  <c r="B354" i="41" s="1"/>
  <c r="Q353" i="41"/>
  <c r="O353" i="41"/>
  <c r="P353" i="41" s="1"/>
  <c r="M353" i="41"/>
  <c r="K353" i="41"/>
  <c r="I353" i="41"/>
  <c r="H353" i="41"/>
  <c r="F353" i="41"/>
  <c r="E353" i="41"/>
  <c r="D353" i="41"/>
  <c r="C353" i="41"/>
  <c r="B353" i="41"/>
  <c r="Q352" i="41"/>
  <c r="O352" i="41"/>
  <c r="P352" i="41" s="1"/>
  <c r="M352" i="41"/>
  <c r="K352" i="41"/>
  <c r="I352" i="41"/>
  <c r="H352" i="41"/>
  <c r="F352" i="41"/>
  <c r="E352" i="41"/>
  <c r="D352" i="41"/>
  <c r="C352" i="41"/>
  <c r="B352" i="41"/>
  <c r="Q351" i="41"/>
  <c r="O351" i="41"/>
  <c r="P351" i="41" s="1"/>
  <c r="M351" i="41"/>
  <c r="K351" i="41"/>
  <c r="I351" i="41"/>
  <c r="H351" i="41"/>
  <c r="F351" i="41"/>
  <c r="B351" i="41" s="1"/>
  <c r="E351" i="41"/>
  <c r="D351" i="41"/>
  <c r="C351" i="41"/>
  <c r="Q350" i="41"/>
  <c r="O350" i="41"/>
  <c r="P350" i="41" s="1"/>
  <c r="M350" i="41"/>
  <c r="K350" i="41"/>
  <c r="I350" i="41"/>
  <c r="H350" i="41"/>
  <c r="F350" i="41"/>
  <c r="E350" i="41"/>
  <c r="D350" i="41"/>
  <c r="C350" i="41"/>
  <c r="B350" i="41"/>
  <c r="Q349" i="41"/>
  <c r="O349" i="41"/>
  <c r="P349" i="41" s="1"/>
  <c r="M349" i="41"/>
  <c r="K349" i="41"/>
  <c r="I349" i="41"/>
  <c r="H349" i="41"/>
  <c r="F349" i="41"/>
  <c r="E349" i="41"/>
  <c r="D349" i="41"/>
  <c r="C349" i="41"/>
  <c r="B349" i="41"/>
  <c r="Q348" i="41"/>
  <c r="O348" i="41"/>
  <c r="P348" i="41" s="1"/>
  <c r="M348" i="41"/>
  <c r="K348" i="41"/>
  <c r="I348" i="41"/>
  <c r="H348" i="41"/>
  <c r="F348" i="41"/>
  <c r="B348" i="41" s="1"/>
  <c r="E348" i="41"/>
  <c r="D348" i="41"/>
  <c r="C348" i="41"/>
  <c r="Q347" i="41"/>
  <c r="O347" i="41"/>
  <c r="P347" i="41" s="1"/>
  <c r="M347" i="41"/>
  <c r="K347" i="41"/>
  <c r="I347" i="41"/>
  <c r="H347" i="41"/>
  <c r="F347" i="41"/>
  <c r="E347" i="41"/>
  <c r="D347" i="41"/>
  <c r="C347" i="41"/>
  <c r="B347" i="41"/>
  <c r="Q346" i="41"/>
  <c r="O346" i="41"/>
  <c r="P346" i="41" s="1"/>
  <c r="M346" i="41"/>
  <c r="K346" i="41"/>
  <c r="I346" i="41"/>
  <c r="H346" i="41"/>
  <c r="F346" i="41"/>
  <c r="E346" i="41"/>
  <c r="D346" i="41"/>
  <c r="C346" i="41"/>
  <c r="B346" i="41"/>
  <c r="Q345" i="41"/>
  <c r="O345" i="41"/>
  <c r="P345" i="41" s="1"/>
  <c r="M345" i="41"/>
  <c r="K345" i="41"/>
  <c r="I345" i="41"/>
  <c r="H345" i="41"/>
  <c r="F345" i="41"/>
  <c r="B345" i="41" s="1"/>
  <c r="E345" i="41"/>
  <c r="D345" i="41"/>
  <c r="C345" i="41"/>
  <c r="Q344" i="41"/>
  <c r="O344" i="41"/>
  <c r="P344" i="41" s="1"/>
  <c r="M344" i="41"/>
  <c r="K344" i="41"/>
  <c r="I344" i="41"/>
  <c r="H344" i="41"/>
  <c r="F344" i="41"/>
  <c r="E344" i="41"/>
  <c r="D344" i="41"/>
  <c r="C344" i="41"/>
  <c r="B344" i="41"/>
  <c r="Q343" i="41"/>
  <c r="P343" i="41"/>
  <c r="O343" i="41"/>
  <c r="M343" i="41"/>
  <c r="K343" i="41"/>
  <c r="I343" i="41"/>
  <c r="H343" i="41"/>
  <c r="F343" i="41"/>
  <c r="E343" i="41"/>
  <c r="D343" i="41"/>
  <c r="C343" i="41"/>
  <c r="B343" i="41"/>
  <c r="Q342" i="41"/>
  <c r="P342" i="41"/>
  <c r="O342" i="41"/>
  <c r="M342" i="41"/>
  <c r="K342" i="41"/>
  <c r="I342" i="41"/>
  <c r="H342" i="41"/>
  <c r="F342" i="41"/>
  <c r="B342" i="41" s="1"/>
  <c r="E342" i="41"/>
  <c r="D342" i="41"/>
  <c r="C342" i="41"/>
  <c r="Q341" i="41"/>
  <c r="O341" i="41"/>
  <c r="P341" i="41" s="1"/>
  <c r="M341" i="41"/>
  <c r="K341" i="41"/>
  <c r="I341" i="41"/>
  <c r="H341" i="41"/>
  <c r="F341" i="41"/>
  <c r="E341" i="41"/>
  <c r="D341" i="41"/>
  <c r="C341" i="41"/>
  <c r="B341" i="41"/>
  <c r="Q340" i="41"/>
  <c r="O340" i="41"/>
  <c r="P340" i="41" s="1"/>
  <c r="M340" i="41"/>
  <c r="K340" i="41"/>
  <c r="I340" i="41"/>
  <c r="H340" i="41"/>
  <c r="F340" i="41"/>
  <c r="E340" i="41"/>
  <c r="D340" i="41"/>
  <c r="C340" i="41"/>
  <c r="B340" i="41"/>
  <c r="Q339" i="41"/>
  <c r="O339" i="41"/>
  <c r="P339" i="41" s="1"/>
  <c r="M339" i="41"/>
  <c r="K339" i="41"/>
  <c r="I339" i="41"/>
  <c r="H339" i="41"/>
  <c r="F339" i="41"/>
  <c r="E339" i="41"/>
  <c r="D339" i="41"/>
  <c r="C339" i="41"/>
  <c r="B339" i="41"/>
  <c r="Q338" i="41"/>
  <c r="O338" i="41"/>
  <c r="P338" i="41" s="1"/>
  <c r="M338" i="41"/>
  <c r="K338" i="41"/>
  <c r="I338" i="41"/>
  <c r="H338" i="41"/>
  <c r="F338" i="41"/>
  <c r="B338" i="41" s="1"/>
  <c r="E338" i="41"/>
  <c r="D338" i="41"/>
  <c r="C338" i="41"/>
  <c r="Q337" i="41"/>
  <c r="O337" i="41"/>
  <c r="P337" i="41" s="1"/>
  <c r="M337" i="41"/>
  <c r="K337" i="41"/>
  <c r="I337" i="41"/>
  <c r="H337" i="41"/>
  <c r="F337" i="41"/>
  <c r="E337" i="41"/>
  <c r="D337" i="41"/>
  <c r="C337" i="41"/>
  <c r="B337" i="41"/>
  <c r="Q336" i="41"/>
  <c r="O336" i="41"/>
  <c r="P336" i="41" s="1"/>
  <c r="M336" i="41"/>
  <c r="K336" i="41"/>
  <c r="I336" i="41"/>
  <c r="H336" i="41"/>
  <c r="F336" i="41"/>
  <c r="E336" i="41"/>
  <c r="D336" i="41"/>
  <c r="C336" i="41"/>
  <c r="B336" i="41"/>
  <c r="Q335" i="41"/>
  <c r="O335" i="41"/>
  <c r="P335" i="41" s="1"/>
  <c r="M335" i="41"/>
  <c r="K335" i="41"/>
  <c r="I335" i="41"/>
  <c r="H335" i="41"/>
  <c r="F335" i="41"/>
  <c r="B335" i="41" s="1"/>
  <c r="E335" i="41"/>
  <c r="D335" i="41"/>
  <c r="C335" i="41"/>
  <c r="Q334" i="41"/>
  <c r="O334" i="41"/>
  <c r="P334" i="41" s="1"/>
  <c r="M334" i="41"/>
  <c r="K334" i="41"/>
  <c r="I334" i="41"/>
  <c r="H334" i="41"/>
  <c r="F334" i="41"/>
  <c r="E334" i="41"/>
  <c r="D334" i="41"/>
  <c r="C334" i="41"/>
  <c r="B334" i="41"/>
  <c r="Q333" i="41"/>
  <c r="O333" i="41"/>
  <c r="P333" i="41" s="1"/>
  <c r="M333" i="41"/>
  <c r="K333" i="41"/>
  <c r="I333" i="41"/>
  <c r="H333" i="41"/>
  <c r="F333" i="41"/>
  <c r="E333" i="41"/>
  <c r="D333" i="41"/>
  <c r="C333" i="41"/>
  <c r="B333" i="41"/>
  <c r="Q332" i="41"/>
  <c r="O332" i="41"/>
  <c r="P332" i="41" s="1"/>
  <c r="M332" i="41"/>
  <c r="K332" i="41"/>
  <c r="I332" i="41"/>
  <c r="H332" i="41"/>
  <c r="F332" i="41"/>
  <c r="E332" i="41"/>
  <c r="D332" i="41"/>
  <c r="C332" i="41"/>
  <c r="B332" i="41"/>
  <c r="Q331" i="41"/>
  <c r="O331" i="41"/>
  <c r="P331" i="41" s="1"/>
  <c r="M331" i="41"/>
  <c r="K331" i="41"/>
  <c r="I331" i="41"/>
  <c r="H331" i="41"/>
  <c r="F331" i="41"/>
  <c r="E331" i="41"/>
  <c r="D331" i="41"/>
  <c r="C331" i="41"/>
  <c r="B331" i="41"/>
  <c r="Q330" i="41"/>
  <c r="O330" i="41"/>
  <c r="P330" i="41" s="1"/>
  <c r="M330" i="41"/>
  <c r="K330" i="41"/>
  <c r="I330" i="41"/>
  <c r="H330" i="41"/>
  <c r="F330" i="41"/>
  <c r="B330" i="41" s="1"/>
  <c r="E330" i="41"/>
  <c r="D330" i="41"/>
  <c r="C330" i="41"/>
  <c r="Q329" i="41"/>
  <c r="O329" i="41"/>
  <c r="P329" i="41" s="1"/>
  <c r="M329" i="41"/>
  <c r="K329" i="41"/>
  <c r="I329" i="41"/>
  <c r="H329" i="41"/>
  <c r="F329" i="41"/>
  <c r="E329" i="41"/>
  <c r="D329" i="41"/>
  <c r="C329" i="41"/>
  <c r="B329" i="41"/>
  <c r="Q328" i="41"/>
  <c r="P328" i="41"/>
  <c r="O328" i="41"/>
  <c r="M328" i="41"/>
  <c r="K328" i="41"/>
  <c r="I328" i="41"/>
  <c r="H328" i="41"/>
  <c r="F328" i="41"/>
  <c r="E328" i="41"/>
  <c r="D328" i="41"/>
  <c r="C328" i="41"/>
  <c r="B328" i="41"/>
  <c r="Q327" i="41"/>
  <c r="P327" i="41"/>
  <c r="O327" i="41"/>
  <c r="M327" i="41"/>
  <c r="K327" i="41"/>
  <c r="I327" i="41"/>
  <c r="H327" i="41"/>
  <c r="F327" i="41"/>
  <c r="B327" i="41" s="1"/>
  <c r="E327" i="41"/>
  <c r="D327" i="41"/>
  <c r="C327" i="41"/>
  <c r="Q326" i="41"/>
  <c r="O326" i="41"/>
  <c r="P326" i="41" s="1"/>
  <c r="M326" i="41"/>
  <c r="K326" i="41"/>
  <c r="I326" i="41"/>
  <c r="H326" i="41"/>
  <c r="F326" i="41"/>
  <c r="E326" i="41"/>
  <c r="D326" i="41"/>
  <c r="C326" i="41"/>
  <c r="B326" i="41"/>
  <c r="Q325" i="41"/>
  <c r="O325" i="41"/>
  <c r="P325" i="41" s="1"/>
  <c r="M325" i="41"/>
  <c r="K325" i="41"/>
  <c r="I325" i="41"/>
  <c r="H325" i="41"/>
  <c r="F325" i="41"/>
  <c r="E325" i="41"/>
  <c r="D325" i="41"/>
  <c r="C325" i="41"/>
  <c r="B325" i="41"/>
  <c r="Q324" i="41"/>
  <c r="O324" i="41"/>
  <c r="P324" i="41" s="1"/>
  <c r="M324" i="41"/>
  <c r="K324" i="41"/>
  <c r="I324" i="41"/>
  <c r="H324" i="41"/>
  <c r="F324" i="41"/>
  <c r="E324" i="41"/>
  <c r="D324" i="41"/>
  <c r="C324" i="41"/>
  <c r="B324" i="41"/>
  <c r="Q323" i="41"/>
  <c r="O323" i="41"/>
  <c r="P323" i="41" s="1"/>
  <c r="M323" i="41"/>
  <c r="K323" i="41"/>
  <c r="I323" i="41"/>
  <c r="H323" i="41"/>
  <c r="F323" i="41"/>
  <c r="E323" i="41"/>
  <c r="D323" i="41"/>
  <c r="C323" i="41"/>
  <c r="B323" i="41"/>
  <c r="Q322" i="41"/>
  <c r="O322" i="41"/>
  <c r="P322" i="41" s="1"/>
  <c r="M322" i="41"/>
  <c r="K322" i="41"/>
  <c r="I322" i="41"/>
  <c r="H322" i="41"/>
  <c r="F322" i="41"/>
  <c r="B322" i="41" s="1"/>
  <c r="E322" i="41"/>
  <c r="D322" i="41"/>
  <c r="C322" i="41"/>
  <c r="Q321" i="41"/>
  <c r="O321" i="41"/>
  <c r="P321" i="41" s="1"/>
  <c r="M321" i="41"/>
  <c r="K321" i="41"/>
  <c r="I321" i="41"/>
  <c r="H321" i="41"/>
  <c r="F321" i="41"/>
  <c r="E321" i="41"/>
  <c r="D321" i="41"/>
  <c r="C321" i="41"/>
  <c r="B321" i="41"/>
  <c r="Q320" i="41"/>
  <c r="O320" i="41"/>
  <c r="P320" i="41" s="1"/>
  <c r="M320" i="41"/>
  <c r="K320" i="41"/>
  <c r="I320" i="41"/>
  <c r="H320" i="41"/>
  <c r="F320" i="41"/>
  <c r="E320" i="41"/>
  <c r="D320" i="41"/>
  <c r="C320" i="41"/>
  <c r="B320" i="41"/>
  <c r="Q319" i="41"/>
  <c r="O319" i="41"/>
  <c r="P319" i="41" s="1"/>
  <c r="M319" i="41"/>
  <c r="K319" i="41"/>
  <c r="I319" i="41"/>
  <c r="H319" i="41"/>
  <c r="F319" i="41"/>
  <c r="B319" i="41" s="1"/>
  <c r="E319" i="41"/>
  <c r="D319" i="41"/>
  <c r="C319" i="41"/>
  <c r="Q318" i="41"/>
  <c r="O318" i="41"/>
  <c r="P318" i="41" s="1"/>
  <c r="M318" i="41"/>
  <c r="K318" i="41"/>
  <c r="I318" i="41"/>
  <c r="H318" i="41"/>
  <c r="F318" i="41"/>
  <c r="E318" i="41"/>
  <c r="D318" i="41"/>
  <c r="C318" i="41"/>
  <c r="B318" i="41"/>
  <c r="Q317" i="41"/>
  <c r="O317" i="41"/>
  <c r="P317" i="41" s="1"/>
  <c r="M317" i="41"/>
  <c r="K317" i="41"/>
  <c r="I317" i="41"/>
  <c r="H317" i="41"/>
  <c r="F317" i="41"/>
  <c r="E317" i="41"/>
  <c r="D317" i="41"/>
  <c r="C317" i="41"/>
  <c r="B317" i="41"/>
  <c r="Q316" i="41"/>
  <c r="O316" i="41"/>
  <c r="P316" i="41" s="1"/>
  <c r="M316" i="41"/>
  <c r="K316" i="41"/>
  <c r="I316" i="41"/>
  <c r="H316" i="41"/>
  <c r="F316" i="41"/>
  <c r="B316" i="41" s="1"/>
  <c r="E316" i="41"/>
  <c r="D316" i="41"/>
  <c r="C316" i="41"/>
  <c r="Q315" i="41"/>
  <c r="O315" i="41"/>
  <c r="P315" i="41" s="1"/>
  <c r="M315" i="41"/>
  <c r="K315" i="41"/>
  <c r="I315" i="41"/>
  <c r="H315" i="41"/>
  <c r="F315" i="41"/>
  <c r="E315" i="41"/>
  <c r="D315" i="41"/>
  <c r="C315" i="41"/>
  <c r="B315" i="41"/>
  <c r="Q314" i="41"/>
  <c r="O314" i="41"/>
  <c r="P314" i="41" s="1"/>
  <c r="M314" i="41"/>
  <c r="K314" i="41"/>
  <c r="I314" i="41"/>
  <c r="H314" i="41"/>
  <c r="F314" i="41"/>
  <c r="E314" i="41"/>
  <c r="D314" i="41"/>
  <c r="C314" i="41"/>
  <c r="B314" i="41"/>
  <c r="Q313" i="41"/>
  <c r="O313" i="41"/>
  <c r="P313" i="41" s="1"/>
  <c r="M313" i="41"/>
  <c r="K313" i="41"/>
  <c r="I313" i="41"/>
  <c r="H313" i="41"/>
  <c r="F313" i="41"/>
  <c r="B313" i="41" s="1"/>
  <c r="E313" i="41"/>
  <c r="D313" i="41"/>
  <c r="C313" i="41"/>
  <c r="Q312" i="41"/>
  <c r="O312" i="41"/>
  <c r="P312" i="41" s="1"/>
  <c r="M312" i="41"/>
  <c r="K312" i="41"/>
  <c r="I312" i="41"/>
  <c r="H312" i="41"/>
  <c r="F312" i="41"/>
  <c r="E312" i="41"/>
  <c r="D312" i="41"/>
  <c r="C312" i="41"/>
  <c r="B312" i="41"/>
  <c r="Q311" i="41"/>
  <c r="O311" i="41"/>
  <c r="P311" i="41" s="1"/>
  <c r="M311" i="41"/>
  <c r="K311" i="41"/>
  <c r="I311" i="41"/>
  <c r="H311" i="41"/>
  <c r="F311" i="41"/>
  <c r="E311" i="41"/>
  <c r="D311" i="41"/>
  <c r="C311" i="41"/>
  <c r="B311" i="41"/>
  <c r="Q310" i="41"/>
  <c r="O310" i="41"/>
  <c r="P310" i="41" s="1"/>
  <c r="M310" i="41"/>
  <c r="K310" i="41"/>
  <c r="I310" i="41"/>
  <c r="H310" i="41"/>
  <c r="F310" i="41"/>
  <c r="B310" i="41" s="1"/>
  <c r="E310" i="41"/>
  <c r="D310" i="41"/>
  <c r="C310" i="41"/>
  <c r="Q309" i="41"/>
  <c r="O309" i="41"/>
  <c r="P309" i="41" s="1"/>
  <c r="M309" i="41"/>
  <c r="K309" i="41"/>
  <c r="I309" i="41"/>
  <c r="H309" i="41"/>
  <c r="F309" i="41"/>
  <c r="E309" i="41"/>
  <c r="D309" i="41"/>
  <c r="C309" i="41"/>
  <c r="B309" i="41"/>
  <c r="Q308" i="41"/>
  <c r="O308" i="41"/>
  <c r="P308" i="41" s="1"/>
  <c r="M308" i="41"/>
  <c r="K308" i="41"/>
  <c r="I308" i="41"/>
  <c r="H308" i="41"/>
  <c r="F308" i="41"/>
  <c r="E308" i="41"/>
  <c r="D308" i="41"/>
  <c r="C308" i="41"/>
  <c r="B308" i="41"/>
  <c r="Q307" i="41"/>
  <c r="O307" i="41"/>
  <c r="P307" i="41" s="1"/>
  <c r="M307" i="41"/>
  <c r="K307" i="41"/>
  <c r="I307" i="41"/>
  <c r="H307" i="41"/>
  <c r="F307" i="41"/>
  <c r="E307" i="41"/>
  <c r="D307" i="41"/>
  <c r="C307" i="41"/>
  <c r="B307" i="41"/>
  <c r="Q306" i="41"/>
  <c r="O306" i="41"/>
  <c r="P306" i="41" s="1"/>
  <c r="M306" i="41"/>
  <c r="K306" i="41"/>
  <c r="I306" i="41"/>
  <c r="H306" i="41"/>
  <c r="F306" i="41"/>
  <c r="E306" i="41"/>
  <c r="D306" i="41"/>
  <c r="C306" i="41"/>
  <c r="B306" i="41"/>
  <c r="Q305" i="41"/>
  <c r="O305" i="41"/>
  <c r="P305" i="41" s="1"/>
  <c r="M305" i="41"/>
  <c r="K305" i="41"/>
  <c r="I305" i="41"/>
  <c r="H305" i="41"/>
  <c r="F305" i="41"/>
  <c r="E305" i="41"/>
  <c r="D305" i="41"/>
  <c r="C305" i="41"/>
  <c r="B305" i="41"/>
  <c r="Q304" i="41"/>
  <c r="O304" i="41"/>
  <c r="P304" i="41" s="1"/>
  <c r="M304" i="41"/>
  <c r="K304" i="41"/>
  <c r="I304" i="41"/>
  <c r="H304" i="41"/>
  <c r="F304" i="41"/>
  <c r="E304" i="41"/>
  <c r="D304" i="41"/>
  <c r="C304" i="41"/>
  <c r="B304" i="41"/>
  <c r="Q303" i="41"/>
  <c r="O303" i="41"/>
  <c r="P303" i="41" s="1"/>
  <c r="M303" i="41"/>
  <c r="K303" i="41"/>
  <c r="I303" i="41"/>
  <c r="H303" i="41"/>
  <c r="F303" i="41"/>
  <c r="B303" i="41" s="1"/>
  <c r="E303" i="41"/>
  <c r="D303" i="41"/>
  <c r="C303" i="41"/>
  <c r="Q302" i="41"/>
  <c r="O302" i="41"/>
  <c r="P302" i="41" s="1"/>
  <c r="M302" i="41"/>
  <c r="K302" i="41"/>
  <c r="I302" i="41"/>
  <c r="H302" i="41"/>
  <c r="F302" i="41"/>
  <c r="E302" i="41"/>
  <c r="D302" i="41"/>
  <c r="C302" i="41"/>
  <c r="B302" i="41"/>
  <c r="Q301" i="41"/>
  <c r="P301" i="41"/>
  <c r="O301" i="41"/>
  <c r="M301" i="41"/>
  <c r="K301" i="41"/>
  <c r="I301" i="41"/>
  <c r="H301" i="41"/>
  <c r="F301" i="41"/>
  <c r="E301" i="41"/>
  <c r="D301" i="41"/>
  <c r="C301" i="41"/>
  <c r="B301" i="41"/>
  <c r="Q300" i="41"/>
  <c r="P300" i="41"/>
  <c r="O300" i="41"/>
  <c r="M300" i="41"/>
  <c r="K300" i="41"/>
  <c r="I300" i="41"/>
  <c r="H300" i="41"/>
  <c r="F300" i="41"/>
  <c r="E300" i="41"/>
  <c r="D300" i="41"/>
  <c r="C300" i="41"/>
  <c r="B300" i="41"/>
  <c r="Q299" i="41"/>
  <c r="P299" i="41"/>
  <c r="O299" i="41"/>
  <c r="M299" i="41"/>
  <c r="K299" i="41"/>
  <c r="I299" i="41"/>
  <c r="H299" i="41"/>
  <c r="F299" i="41"/>
  <c r="B299" i="41" s="1"/>
  <c r="E299" i="41"/>
  <c r="D299" i="41"/>
  <c r="C299" i="41"/>
  <c r="Q298" i="41"/>
  <c r="O298" i="41"/>
  <c r="P298" i="41" s="1"/>
  <c r="M298" i="41"/>
  <c r="K298" i="41"/>
  <c r="I298" i="41"/>
  <c r="H298" i="41"/>
  <c r="F298" i="41"/>
  <c r="B298" i="41" s="1"/>
  <c r="E298" i="41"/>
  <c r="D298" i="41"/>
  <c r="C298" i="41"/>
  <c r="Q297" i="41"/>
  <c r="O297" i="41"/>
  <c r="P297" i="41" s="1"/>
  <c r="M297" i="41"/>
  <c r="K297" i="41"/>
  <c r="I297" i="41"/>
  <c r="H297" i="41"/>
  <c r="F297" i="41"/>
  <c r="E297" i="41"/>
  <c r="D297" i="41"/>
  <c r="C297" i="41"/>
  <c r="B297" i="41"/>
  <c r="Q296" i="41"/>
  <c r="O296" i="41"/>
  <c r="P296" i="41" s="1"/>
  <c r="M296" i="41"/>
  <c r="K296" i="41"/>
  <c r="I296" i="41"/>
  <c r="H296" i="41"/>
  <c r="F296" i="41"/>
  <c r="E296" i="41"/>
  <c r="D296" i="41"/>
  <c r="C296" i="41"/>
  <c r="B296" i="41"/>
  <c r="Q295" i="41"/>
  <c r="O295" i="41"/>
  <c r="P295" i="41" s="1"/>
  <c r="M295" i="41"/>
  <c r="K295" i="41"/>
  <c r="I295" i="41"/>
  <c r="H295" i="41"/>
  <c r="F295" i="41"/>
  <c r="B295" i="41" s="1"/>
  <c r="E295" i="41"/>
  <c r="D295" i="41"/>
  <c r="C295" i="41"/>
  <c r="Q294" i="41"/>
  <c r="O294" i="41"/>
  <c r="P294" i="41" s="1"/>
  <c r="M294" i="41"/>
  <c r="K294" i="41"/>
  <c r="I294" i="41"/>
  <c r="H294" i="41"/>
  <c r="F294" i="41"/>
  <c r="E294" i="41"/>
  <c r="D294" i="41"/>
  <c r="C294" i="41"/>
  <c r="B294" i="41"/>
  <c r="Q293" i="41"/>
  <c r="O293" i="41"/>
  <c r="P293" i="41" s="1"/>
  <c r="M293" i="41"/>
  <c r="K293" i="41"/>
  <c r="I293" i="41"/>
  <c r="H293" i="41"/>
  <c r="F293" i="41"/>
  <c r="E293" i="41"/>
  <c r="D293" i="41"/>
  <c r="C293" i="41"/>
  <c r="B293" i="41"/>
  <c r="Q292" i="41"/>
  <c r="O292" i="41"/>
  <c r="P292" i="41" s="1"/>
  <c r="M292" i="41"/>
  <c r="K292" i="41"/>
  <c r="I292" i="41"/>
  <c r="H292" i="41"/>
  <c r="F292" i="41"/>
  <c r="B292" i="41" s="1"/>
  <c r="E292" i="41"/>
  <c r="D292" i="41"/>
  <c r="C292" i="41"/>
  <c r="Q291" i="41"/>
  <c r="O291" i="41"/>
  <c r="P291" i="41" s="1"/>
  <c r="M291" i="41"/>
  <c r="K291" i="41"/>
  <c r="I291" i="41"/>
  <c r="H291" i="41"/>
  <c r="F291" i="41"/>
  <c r="E291" i="41"/>
  <c r="D291" i="41"/>
  <c r="C291" i="41"/>
  <c r="B291" i="41"/>
  <c r="Q290" i="41"/>
  <c r="P290" i="41"/>
  <c r="O290" i="41"/>
  <c r="M290" i="41"/>
  <c r="K290" i="41"/>
  <c r="I290" i="41"/>
  <c r="H290" i="41"/>
  <c r="F290" i="41"/>
  <c r="E290" i="41"/>
  <c r="D290" i="41"/>
  <c r="C290" i="41"/>
  <c r="B290" i="41"/>
  <c r="Q289" i="41"/>
  <c r="P289" i="41"/>
  <c r="O289" i="41"/>
  <c r="M289" i="41"/>
  <c r="K289" i="41"/>
  <c r="I289" i="41"/>
  <c r="H289" i="41"/>
  <c r="F289" i="41"/>
  <c r="B289" i="41" s="1"/>
  <c r="E289" i="41"/>
  <c r="D289" i="41"/>
  <c r="C289" i="41"/>
  <c r="Q288" i="41"/>
  <c r="O288" i="41"/>
  <c r="P288" i="41" s="1"/>
  <c r="M288" i="41"/>
  <c r="K288" i="41"/>
  <c r="I288" i="41"/>
  <c r="H288" i="41"/>
  <c r="F288" i="41"/>
  <c r="E288" i="41"/>
  <c r="D288" i="41"/>
  <c r="C288" i="41"/>
  <c r="B288" i="41"/>
  <c r="Q287" i="41"/>
  <c r="O287" i="41"/>
  <c r="P287" i="41" s="1"/>
  <c r="M287" i="41"/>
  <c r="K287" i="41"/>
  <c r="I287" i="41"/>
  <c r="H287" i="41"/>
  <c r="F287" i="41"/>
  <c r="E287" i="41"/>
  <c r="D287" i="41"/>
  <c r="C287" i="41"/>
  <c r="B287" i="41"/>
  <c r="Q286" i="41"/>
  <c r="O286" i="41"/>
  <c r="P286" i="41" s="1"/>
  <c r="M286" i="41"/>
  <c r="K286" i="41"/>
  <c r="I286" i="41"/>
  <c r="H286" i="41"/>
  <c r="F286" i="41"/>
  <c r="B286" i="41" s="1"/>
  <c r="E286" i="41"/>
  <c r="D286" i="41"/>
  <c r="C286" i="41"/>
  <c r="Q285" i="41"/>
  <c r="O285" i="41"/>
  <c r="P285" i="41" s="1"/>
  <c r="M285" i="41"/>
  <c r="K285" i="41"/>
  <c r="I285" i="41"/>
  <c r="H285" i="41"/>
  <c r="F285" i="41"/>
  <c r="E285" i="41"/>
  <c r="D285" i="41"/>
  <c r="C285" i="41"/>
  <c r="B285" i="41"/>
  <c r="Q284" i="41"/>
  <c r="O284" i="41"/>
  <c r="P284" i="41" s="1"/>
  <c r="M284" i="41"/>
  <c r="K284" i="41"/>
  <c r="I284" i="41"/>
  <c r="H284" i="41"/>
  <c r="F284" i="41"/>
  <c r="E284" i="41"/>
  <c r="D284" i="41"/>
  <c r="C284" i="41"/>
  <c r="B284" i="41"/>
  <c r="Q283" i="41"/>
  <c r="O283" i="41"/>
  <c r="P283" i="41" s="1"/>
  <c r="M283" i="41"/>
  <c r="K283" i="41"/>
  <c r="I283" i="41"/>
  <c r="H283" i="41"/>
  <c r="F283" i="41"/>
  <c r="B283" i="41" s="1"/>
  <c r="E283" i="41"/>
  <c r="D283" i="41"/>
  <c r="C283" i="41"/>
  <c r="Q282" i="41"/>
  <c r="O282" i="41"/>
  <c r="P282" i="41" s="1"/>
  <c r="M282" i="41"/>
  <c r="K282" i="41"/>
  <c r="I282" i="41"/>
  <c r="H282" i="41"/>
  <c r="F282" i="41"/>
  <c r="E282" i="41"/>
  <c r="D282" i="41"/>
  <c r="C282" i="41"/>
  <c r="B282" i="41"/>
  <c r="Q281" i="41"/>
  <c r="O281" i="41"/>
  <c r="P281" i="41" s="1"/>
  <c r="M281" i="41"/>
  <c r="K281" i="41"/>
  <c r="I281" i="41"/>
  <c r="H281" i="41"/>
  <c r="F281" i="41"/>
  <c r="E281" i="41"/>
  <c r="D281" i="41"/>
  <c r="C281" i="41"/>
  <c r="B281" i="41"/>
  <c r="Q280" i="41"/>
  <c r="O280" i="41"/>
  <c r="P280" i="41" s="1"/>
  <c r="M280" i="41"/>
  <c r="K280" i="41"/>
  <c r="I280" i="41"/>
  <c r="H280" i="41"/>
  <c r="F280" i="41"/>
  <c r="B280" i="41" s="1"/>
  <c r="E280" i="41"/>
  <c r="D280" i="41"/>
  <c r="C280" i="41"/>
  <c r="Q279" i="41"/>
  <c r="P279" i="41"/>
  <c r="O279" i="41"/>
  <c r="M279" i="41"/>
  <c r="K279" i="41"/>
  <c r="I279" i="41"/>
  <c r="H279" i="41"/>
  <c r="F279" i="41"/>
  <c r="E279" i="41"/>
  <c r="D279" i="41"/>
  <c r="C279" i="41"/>
  <c r="B279" i="41"/>
  <c r="Q278" i="41"/>
  <c r="P278" i="41"/>
  <c r="O278" i="41"/>
  <c r="M278" i="41"/>
  <c r="K278" i="41"/>
  <c r="I278" i="41"/>
  <c r="H278" i="41"/>
  <c r="F278" i="41"/>
  <c r="E278" i="41"/>
  <c r="D278" i="41"/>
  <c r="C278" i="41"/>
  <c r="B278" i="41"/>
  <c r="Q277" i="41"/>
  <c r="P277" i="41"/>
  <c r="O277" i="41"/>
  <c r="M277" i="41"/>
  <c r="K277" i="41"/>
  <c r="I277" i="41"/>
  <c r="H277" i="41"/>
  <c r="F277" i="41"/>
  <c r="B277" i="41" s="1"/>
  <c r="E277" i="41"/>
  <c r="D277" i="41"/>
  <c r="C277" i="41"/>
  <c r="Q276" i="41"/>
  <c r="O276" i="41"/>
  <c r="P276" i="41" s="1"/>
  <c r="M276" i="41"/>
  <c r="K276" i="41"/>
  <c r="I276" i="41"/>
  <c r="H276" i="41"/>
  <c r="F276" i="41"/>
  <c r="E276" i="41"/>
  <c r="D276" i="41"/>
  <c r="C276" i="41"/>
  <c r="B276" i="41"/>
  <c r="Q275" i="41"/>
  <c r="O275" i="41"/>
  <c r="P275" i="41" s="1"/>
  <c r="M275" i="41"/>
  <c r="K275" i="41"/>
  <c r="I275" i="41"/>
  <c r="H275" i="41"/>
  <c r="F275" i="41"/>
  <c r="E275" i="41"/>
  <c r="D275" i="41"/>
  <c r="C275" i="41"/>
  <c r="B275" i="41"/>
  <c r="Q274" i="41"/>
  <c r="O274" i="41"/>
  <c r="P274" i="41" s="1"/>
  <c r="M274" i="41"/>
  <c r="K274" i="41"/>
  <c r="I274" i="41"/>
  <c r="H274" i="41"/>
  <c r="F274" i="41"/>
  <c r="B274" i="41" s="1"/>
  <c r="E274" i="41"/>
  <c r="D274" i="41"/>
  <c r="C274" i="41"/>
  <c r="Q273" i="41"/>
  <c r="O273" i="41"/>
  <c r="P273" i="41" s="1"/>
  <c r="M273" i="41"/>
  <c r="K273" i="41"/>
  <c r="I273" i="41"/>
  <c r="H273" i="41"/>
  <c r="F273" i="41"/>
  <c r="E273" i="41"/>
  <c r="D273" i="41"/>
  <c r="C273" i="41"/>
  <c r="B273" i="41"/>
  <c r="Q272" i="41"/>
  <c r="O272" i="41"/>
  <c r="P272" i="41" s="1"/>
  <c r="M272" i="41"/>
  <c r="K272" i="41"/>
  <c r="I272" i="41"/>
  <c r="H272" i="41"/>
  <c r="F272" i="41"/>
  <c r="E272" i="41"/>
  <c r="D272" i="41"/>
  <c r="C272" i="41"/>
  <c r="B272" i="41"/>
  <c r="Q271" i="41"/>
  <c r="O271" i="41"/>
  <c r="P271" i="41" s="1"/>
  <c r="M271" i="41"/>
  <c r="K271" i="41"/>
  <c r="I271" i="41"/>
  <c r="H271" i="41"/>
  <c r="F271" i="41"/>
  <c r="B271" i="41" s="1"/>
  <c r="E271" i="41"/>
  <c r="D271" i="41"/>
  <c r="C271" i="41"/>
  <c r="Q270" i="41"/>
  <c r="O270" i="41"/>
  <c r="P270" i="41" s="1"/>
  <c r="M270" i="41"/>
  <c r="K270" i="41"/>
  <c r="I270" i="41"/>
  <c r="H270" i="41"/>
  <c r="F270" i="41"/>
  <c r="E270" i="41"/>
  <c r="D270" i="41"/>
  <c r="C270" i="41"/>
  <c r="B270" i="41"/>
  <c r="Q269" i="41"/>
  <c r="O269" i="41"/>
  <c r="P269" i="41" s="1"/>
  <c r="M269" i="41"/>
  <c r="K269" i="41"/>
  <c r="I269" i="41"/>
  <c r="H269" i="41"/>
  <c r="F269" i="41"/>
  <c r="E269" i="41"/>
  <c r="D269" i="41"/>
  <c r="C269" i="41"/>
  <c r="B269" i="41"/>
  <c r="Q268" i="41"/>
  <c r="O268" i="41"/>
  <c r="P268" i="41" s="1"/>
  <c r="M268" i="41"/>
  <c r="K268" i="41"/>
  <c r="I268" i="41"/>
  <c r="H268" i="41"/>
  <c r="F268" i="41"/>
  <c r="E268" i="41"/>
  <c r="D268" i="41"/>
  <c r="C268" i="41"/>
  <c r="B268" i="41"/>
  <c r="Q267" i="41"/>
  <c r="O267" i="41"/>
  <c r="P267" i="41" s="1"/>
  <c r="M267" i="41"/>
  <c r="K267" i="41"/>
  <c r="I267" i="41"/>
  <c r="H267" i="41"/>
  <c r="F267" i="41"/>
  <c r="B267" i="41" s="1"/>
  <c r="E267" i="41"/>
  <c r="D267" i="41"/>
  <c r="C267" i="41"/>
  <c r="Q266" i="41"/>
  <c r="O266" i="41"/>
  <c r="P266" i="41" s="1"/>
  <c r="M266" i="41"/>
  <c r="K266" i="41"/>
  <c r="I266" i="41"/>
  <c r="H266" i="41"/>
  <c r="F266" i="41"/>
  <c r="E266" i="41"/>
  <c r="D266" i="41"/>
  <c r="C266" i="41"/>
  <c r="B266" i="41"/>
  <c r="Q265" i="41"/>
  <c r="O265" i="41"/>
  <c r="P265" i="41" s="1"/>
  <c r="M265" i="41"/>
  <c r="K265" i="41"/>
  <c r="I265" i="41"/>
  <c r="H265" i="41"/>
  <c r="F265" i="41"/>
  <c r="E265" i="41"/>
  <c r="D265" i="41"/>
  <c r="C265" i="41"/>
  <c r="B265" i="41"/>
  <c r="Q264" i="41"/>
  <c r="O264" i="41"/>
  <c r="P264" i="41" s="1"/>
  <c r="M264" i="41"/>
  <c r="K264" i="41"/>
  <c r="I264" i="41"/>
  <c r="H264" i="41"/>
  <c r="F264" i="41"/>
  <c r="B264" i="41" s="1"/>
  <c r="E264" i="41"/>
  <c r="D264" i="41"/>
  <c r="C264" i="41"/>
  <c r="Q263" i="41"/>
  <c r="O263" i="41"/>
  <c r="P263" i="41" s="1"/>
  <c r="M263" i="41"/>
  <c r="K263" i="41"/>
  <c r="I263" i="41"/>
  <c r="H263" i="41"/>
  <c r="F263" i="41"/>
  <c r="B263" i="41" s="1"/>
  <c r="E263" i="41"/>
  <c r="D263" i="41"/>
  <c r="C263" i="41"/>
  <c r="Q262" i="41"/>
  <c r="O262" i="41"/>
  <c r="P262" i="41" s="1"/>
  <c r="M262" i="41"/>
  <c r="K262" i="41"/>
  <c r="I262" i="41"/>
  <c r="H262" i="41"/>
  <c r="F262" i="41"/>
  <c r="E262" i="41"/>
  <c r="D262" i="41"/>
  <c r="C262" i="41"/>
  <c r="B262" i="41"/>
  <c r="Q261" i="41"/>
  <c r="O261" i="41"/>
  <c r="P261" i="41" s="1"/>
  <c r="M261" i="41"/>
  <c r="K261" i="41"/>
  <c r="I261" i="41"/>
  <c r="H261" i="41"/>
  <c r="F261" i="41"/>
  <c r="E261" i="41"/>
  <c r="D261" i="41"/>
  <c r="C261" i="41"/>
  <c r="B261" i="41"/>
  <c r="Q260" i="41"/>
  <c r="O260" i="41"/>
  <c r="P260" i="41" s="1"/>
  <c r="M260" i="41"/>
  <c r="K260" i="41"/>
  <c r="I260" i="41"/>
  <c r="H260" i="41"/>
  <c r="F260" i="41"/>
  <c r="E260" i="41"/>
  <c r="D260" i="41"/>
  <c r="C260" i="41"/>
  <c r="B260" i="41"/>
  <c r="Q259" i="41"/>
  <c r="P259" i="41"/>
  <c r="O259" i="41"/>
  <c r="M259" i="41"/>
  <c r="K259" i="41"/>
  <c r="I259" i="41"/>
  <c r="H259" i="41"/>
  <c r="F259" i="41"/>
  <c r="B259" i="41" s="1"/>
  <c r="E259" i="41"/>
  <c r="D259" i="41"/>
  <c r="C259" i="41"/>
  <c r="Q258" i="41"/>
  <c r="O258" i="41"/>
  <c r="P258" i="41" s="1"/>
  <c r="M258" i="41"/>
  <c r="K258" i="41"/>
  <c r="I258" i="41"/>
  <c r="H258" i="41"/>
  <c r="F258" i="41"/>
  <c r="E258" i="41"/>
  <c r="D258" i="41"/>
  <c r="C258" i="41"/>
  <c r="B258" i="41"/>
  <c r="Q257" i="41"/>
  <c r="O257" i="41"/>
  <c r="P257" i="41" s="1"/>
  <c r="M257" i="41"/>
  <c r="K257" i="41"/>
  <c r="I257" i="41"/>
  <c r="H257" i="41"/>
  <c r="F257" i="41"/>
  <c r="E257" i="41"/>
  <c r="D257" i="41"/>
  <c r="C257" i="41"/>
  <c r="B257" i="41"/>
  <c r="Q256" i="41"/>
  <c r="O256" i="41"/>
  <c r="P256" i="41" s="1"/>
  <c r="M256" i="41"/>
  <c r="K256" i="41"/>
  <c r="I256" i="41"/>
  <c r="H256" i="41"/>
  <c r="F256" i="41"/>
  <c r="B256" i="41" s="1"/>
  <c r="E256" i="41"/>
  <c r="D256" i="41"/>
  <c r="C256" i="41"/>
  <c r="Q255" i="41"/>
  <c r="P255" i="41"/>
  <c r="O255" i="41"/>
  <c r="M255" i="41"/>
  <c r="K255" i="41"/>
  <c r="I255" i="41"/>
  <c r="H255" i="41"/>
  <c r="F255" i="41"/>
  <c r="E255" i="41"/>
  <c r="D255" i="41"/>
  <c r="C255" i="41"/>
  <c r="B255" i="41"/>
  <c r="Q254" i="41"/>
  <c r="P254" i="41"/>
  <c r="O254" i="41"/>
  <c r="M254" i="41"/>
  <c r="K254" i="41"/>
  <c r="I254" i="41"/>
  <c r="H254" i="41"/>
  <c r="F254" i="41"/>
  <c r="E254" i="41"/>
  <c r="D254" i="41"/>
  <c r="C254" i="41"/>
  <c r="B254" i="41"/>
  <c r="Q253" i="41"/>
  <c r="P253" i="41"/>
  <c r="O253" i="41"/>
  <c r="M253" i="41"/>
  <c r="K253" i="41"/>
  <c r="I253" i="41"/>
  <c r="H253" i="41"/>
  <c r="F253" i="41"/>
  <c r="E253" i="41"/>
  <c r="D253" i="41"/>
  <c r="C253" i="41"/>
  <c r="B253" i="41"/>
  <c r="Q252" i="41"/>
  <c r="P252" i="41"/>
  <c r="O252" i="41"/>
  <c r="M252" i="41"/>
  <c r="K252" i="41"/>
  <c r="I252" i="41"/>
  <c r="H252" i="41"/>
  <c r="F252" i="41"/>
  <c r="E252" i="41"/>
  <c r="D252" i="41"/>
  <c r="C252" i="41"/>
  <c r="B252" i="41"/>
  <c r="Q251" i="41"/>
  <c r="P251" i="41"/>
  <c r="O251" i="41"/>
  <c r="M251" i="41"/>
  <c r="K251" i="41"/>
  <c r="I251" i="41"/>
  <c r="H251" i="41"/>
  <c r="F251" i="41"/>
  <c r="E251" i="41"/>
  <c r="D251" i="41"/>
  <c r="C251" i="41"/>
  <c r="B251" i="41"/>
  <c r="Q250" i="41"/>
  <c r="P250" i="41"/>
  <c r="O250" i="41"/>
  <c r="M250" i="41"/>
  <c r="K250" i="41"/>
  <c r="I250" i="41"/>
  <c r="H250" i="41"/>
  <c r="F250" i="41"/>
  <c r="B250" i="41" s="1"/>
  <c r="E250" i="41"/>
  <c r="D250" i="41"/>
  <c r="C250" i="41"/>
  <c r="Q249" i="41"/>
  <c r="O249" i="41"/>
  <c r="P249" i="41" s="1"/>
  <c r="M249" i="41"/>
  <c r="K249" i="41"/>
  <c r="I249" i="41"/>
  <c r="H249" i="41"/>
  <c r="F249" i="41"/>
  <c r="E249" i="41"/>
  <c r="D249" i="41"/>
  <c r="C249" i="41"/>
  <c r="B249" i="41"/>
  <c r="Q248" i="41"/>
  <c r="O248" i="41"/>
  <c r="P248" i="41" s="1"/>
  <c r="M248" i="41"/>
  <c r="K248" i="41"/>
  <c r="I248" i="41"/>
  <c r="H248" i="41"/>
  <c r="F248" i="41"/>
  <c r="E248" i="41"/>
  <c r="D248" i="41"/>
  <c r="C248" i="41"/>
  <c r="B248" i="41"/>
  <c r="Q247" i="41"/>
  <c r="O247" i="41"/>
  <c r="P247" i="41" s="1"/>
  <c r="M247" i="41"/>
  <c r="K247" i="41"/>
  <c r="I247" i="41"/>
  <c r="H247" i="41"/>
  <c r="F247" i="41"/>
  <c r="E247" i="41"/>
  <c r="D247" i="41"/>
  <c r="C247" i="41"/>
  <c r="B247" i="41"/>
  <c r="Q246" i="41"/>
  <c r="O246" i="41"/>
  <c r="P246" i="41" s="1"/>
  <c r="M246" i="41"/>
  <c r="K246" i="41"/>
  <c r="I246" i="41"/>
  <c r="H246" i="41"/>
  <c r="F246" i="41"/>
  <c r="E246" i="41"/>
  <c r="D246" i="41"/>
  <c r="C246" i="41"/>
  <c r="B246" i="41"/>
  <c r="Q245" i="41"/>
  <c r="O245" i="41"/>
  <c r="P245" i="41" s="1"/>
  <c r="M245" i="41"/>
  <c r="K245" i="41"/>
  <c r="I245" i="41"/>
  <c r="H245" i="41"/>
  <c r="F245" i="41"/>
  <c r="E245" i="41"/>
  <c r="D245" i="41"/>
  <c r="C245" i="41"/>
  <c r="B245" i="41"/>
  <c r="Q244" i="41"/>
  <c r="O244" i="41"/>
  <c r="P244" i="41" s="1"/>
  <c r="M244" i="41"/>
  <c r="K244" i="41"/>
  <c r="I244" i="41"/>
  <c r="H244" i="41"/>
  <c r="F244" i="41"/>
  <c r="E244" i="41"/>
  <c r="D244" i="41"/>
  <c r="C244" i="41"/>
  <c r="B244" i="41"/>
  <c r="Q243" i="41"/>
  <c r="O243" i="41"/>
  <c r="P243" i="41" s="1"/>
  <c r="M243" i="41"/>
  <c r="K243" i="41"/>
  <c r="I243" i="41"/>
  <c r="H243" i="41"/>
  <c r="F243" i="41"/>
  <c r="B243" i="41" s="1"/>
  <c r="E243" i="41"/>
  <c r="D243" i="41"/>
  <c r="C243" i="41"/>
  <c r="Q242" i="41"/>
  <c r="O242" i="41"/>
  <c r="P242" i="41" s="1"/>
  <c r="M242" i="41"/>
  <c r="K242" i="41"/>
  <c r="I242" i="41"/>
  <c r="H242" i="41"/>
  <c r="F242" i="41"/>
  <c r="E242" i="41"/>
  <c r="D242" i="41"/>
  <c r="C242" i="41"/>
  <c r="B242" i="41"/>
  <c r="Q241" i="41"/>
  <c r="O241" i="41"/>
  <c r="P241" i="41" s="1"/>
  <c r="M241" i="41"/>
  <c r="K241" i="41"/>
  <c r="I241" i="41"/>
  <c r="H241" i="41"/>
  <c r="F241" i="41"/>
  <c r="E241" i="41"/>
  <c r="D241" i="41"/>
  <c r="C241" i="41"/>
  <c r="B241" i="41"/>
  <c r="Q240" i="41"/>
  <c r="O240" i="41"/>
  <c r="P240" i="41" s="1"/>
  <c r="M240" i="41"/>
  <c r="K240" i="41"/>
  <c r="I240" i="41"/>
  <c r="H240" i="41"/>
  <c r="F240" i="41"/>
  <c r="E240" i="41"/>
  <c r="D240" i="41"/>
  <c r="C240" i="41"/>
  <c r="B240" i="41"/>
  <c r="Q239" i="41"/>
  <c r="O239" i="41"/>
  <c r="P239" i="41" s="1"/>
  <c r="M239" i="41"/>
  <c r="K239" i="41"/>
  <c r="I239" i="41"/>
  <c r="H239" i="41"/>
  <c r="F239" i="41"/>
  <c r="E239" i="41"/>
  <c r="D239" i="41"/>
  <c r="C239" i="41"/>
  <c r="B239" i="41"/>
  <c r="Q238" i="41"/>
  <c r="O238" i="41"/>
  <c r="P238" i="41" s="1"/>
  <c r="M238" i="41"/>
  <c r="K238" i="41"/>
  <c r="I238" i="41"/>
  <c r="H238" i="41"/>
  <c r="F238" i="41"/>
  <c r="E238" i="41"/>
  <c r="D238" i="41"/>
  <c r="C238" i="41"/>
  <c r="B238" i="41"/>
  <c r="Q237" i="41"/>
  <c r="O237" i="41"/>
  <c r="P237" i="41" s="1"/>
  <c r="M237" i="41"/>
  <c r="K237" i="41"/>
  <c r="I237" i="41"/>
  <c r="H237" i="41"/>
  <c r="F237" i="41"/>
  <c r="B237" i="41" s="1"/>
  <c r="E237" i="41"/>
  <c r="D237" i="41"/>
  <c r="C237" i="41"/>
  <c r="Q236" i="41"/>
  <c r="O236" i="41"/>
  <c r="P236" i="41" s="1"/>
  <c r="M236" i="41"/>
  <c r="K236" i="41"/>
  <c r="I236" i="41"/>
  <c r="H236" i="41"/>
  <c r="F236" i="41"/>
  <c r="E236" i="41"/>
  <c r="D236" i="41"/>
  <c r="C236" i="41"/>
  <c r="B236" i="41"/>
  <c r="Q235" i="41"/>
  <c r="P235" i="41"/>
  <c r="O235" i="41"/>
  <c r="M235" i="41"/>
  <c r="K235" i="41"/>
  <c r="I235" i="41"/>
  <c r="H235" i="41"/>
  <c r="F235" i="41"/>
  <c r="E235" i="41"/>
  <c r="D235" i="41"/>
  <c r="C235" i="41"/>
  <c r="B235" i="41"/>
  <c r="Q234" i="41"/>
  <c r="O234" i="41"/>
  <c r="P234" i="41" s="1"/>
  <c r="M234" i="41"/>
  <c r="K234" i="41"/>
  <c r="I234" i="41"/>
  <c r="H234" i="41"/>
  <c r="F234" i="41"/>
  <c r="E234" i="41"/>
  <c r="D234" i="41"/>
  <c r="C234" i="41"/>
  <c r="B234" i="41"/>
  <c r="Q233" i="41"/>
  <c r="O233" i="41"/>
  <c r="P233" i="41" s="1"/>
  <c r="M233" i="41"/>
  <c r="K233" i="41"/>
  <c r="I233" i="41"/>
  <c r="H233" i="41"/>
  <c r="F233" i="41"/>
  <c r="E233" i="41"/>
  <c r="D233" i="41"/>
  <c r="C233" i="41"/>
  <c r="B233" i="41"/>
  <c r="Q232" i="41"/>
  <c r="O232" i="41"/>
  <c r="P232" i="41" s="1"/>
  <c r="M232" i="41"/>
  <c r="K232" i="41"/>
  <c r="I232" i="41"/>
  <c r="H232" i="41"/>
  <c r="F232" i="41"/>
  <c r="E232" i="41"/>
  <c r="D232" i="41"/>
  <c r="C232" i="41"/>
  <c r="B232" i="41"/>
  <c r="Q231" i="41"/>
  <c r="O231" i="41"/>
  <c r="P231" i="41" s="1"/>
  <c r="M231" i="41"/>
  <c r="K231" i="41"/>
  <c r="I231" i="41"/>
  <c r="H231" i="41"/>
  <c r="F231" i="41"/>
  <c r="E231" i="41"/>
  <c r="D231" i="41"/>
  <c r="C231" i="41"/>
  <c r="B231" i="41"/>
  <c r="Q230" i="41"/>
  <c r="O230" i="41"/>
  <c r="P230" i="41" s="1"/>
  <c r="M230" i="41"/>
  <c r="K230" i="41"/>
  <c r="I230" i="41"/>
  <c r="H230" i="41"/>
  <c r="F230" i="41"/>
  <c r="E230" i="41"/>
  <c r="D230" i="41"/>
  <c r="C230" i="41"/>
  <c r="B230" i="41"/>
  <c r="Q229" i="41"/>
  <c r="O229" i="41"/>
  <c r="P229" i="41" s="1"/>
  <c r="M229" i="41"/>
  <c r="K229" i="41"/>
  <c r="I229" i="41"/>
  <c r="H229" i="41"/>
  <c r="F229" i="41"/>
  <c r="E229" i="41"/>
  <c r="D229" i="41"/>
  <c r="C229" i="41"/>
  <c r="B229" i="41"/>
  <c r="Q228" i="41"/>
  <c r="O228" i="41"/>
  <c r="P228" i="41" s="1"/>
  <c r="M228" i="41"/>
  <c r="K228" i="41"/>
  <c r="I228" i="41"/>
  <c r="H228" i="41"/>
  <c r="F228" i="41"/>
  <c r="E228" i="41"/>
  <c r="D228" i="41"/>
  <c r="C228" i="41"/>
  <c r="B228" i="41"/>
  <c r="Q227" i="41"/>
  <c r="O227" i="41"/>
  <c r="P227" i="41" s="1"/>
  <c r="M227" i="41"/>
  <c r="K227" i="41"/>
  <c r="I227" i="41"/>
  <c r="H227" i="41"/>
  <c r="F227" i="41"/>
  <c r="E227" i="41"/>
  <c r="D227" i="41"/>
  <c r="C227" i="41"/>
  <c r="B227" i="41"/>
  <c r="Q226" i="41"/>
  <c r="O226" i="41"/>
  <c r="P226" i="41" s="1"/>
  <c r="K226" i="41"/>
  <c r="I226" i="41"/>
  <c r="H226" i="41"/>
  <c r="F226" i="41"/>
  <c r="E226" i="41"/>
  <c r="D226" i="41"/>
  <c r="C226" i="41"/>
  <c r="B226" i="41" s="1"/>
  <c r="Q225" i="41"/>
  <c r="O225" i="41"/>
  <c r="P225" i="41" s="1"/>
  <c r="M225" i="41"/>
  <c r="K225" i="41"/>
  <c r="I225" i="41"/>
  <c r="H225" i="41"/>
  <c r="F225" i="41"/>
  <c r="E225" i="41"/>
  <c r="D225" i="41"/>
  <c r="B225" i="41" s="1"/>
  <c r="C225" i="41"/>
  <c r="Q224" i="41"/>
  <c r="P224" i="41"/>
  <c r="O224" i="41"/>
  <c r="M224" i="41"/>
  <c r="K224" i="41"/>
  <c r="I224" i="41"/>
  <c r="H224" i="41"/>
  <c r="F224" i="41"/>
  <c r="E224" i="41"/>
  <c r="D224" i="41"/>
  <c r="C224" i="41"/>
  <c r="B224" i="41"/>
  <c r="Q223" i="41"/>
  <c r="O223" i="41"/>
  <c r="P223" i="41" s="1"/>
  <c r="M223" i="41"/>
  <c r="K223" i="41"/>
  <c r="I223" i="41"/>
  <c r="H223" i="41"/>
  <c r="F223" i="41"/>
  <c r="E223" i="41"/>
  <c r="D223" i="41"/>
  <c r="C223" i="41"/>
  <c r="B223" i="41"/>
  <c r="Q222" i="41"/>
  <c r="O222" i="41"/>
  <c r="P222" i="41" s="1"/>
  <c r="M222" i="41"/>
  <c r="K222" i="41"/>
  <c r="I222" i="41"/>
  <c r="H222" i="41"/>
  <c r="F222" i="41"/>
  <c r="E222" i="41"/>
  <c r="D222" i="41"/>
  <c r="C222" i="41"/>
  <c r="B222" i="41"/>
  <c r="Q221" i="41"/>
  <c r="O221" i="41"/>
  <c r="P221" i="41" s="1"/>
  <c r="M221" i="41"/>
  <c r="K221" i="41"/>
  <c r="I221" i="41"/>
  <c r="H221" i="41"/>
  <c r="F221" i="41"/>
  <c r="E221" i="41"/>
  <c r="D221" i="41"/>
  <c r="C221" i="41"/>
  <c r="B221" i="41"/>
  <c r="Q220" i="41"/>
  <c r="O220" i="41"/>
  <c r="P220" i="41" s="1"/>
  <c r="M220" i="41"/>
  <c r="K220" i="41"/>
  <c r="I220" i="41"/>
  <c r="H220" i="41"/>
  <c r="F220" i="41"/>
  <c r="E220" i="41"/>
  <c r="D220" i="41"/>
  <c r="C220" i="41"/>
  <c r="B220" i="41"/>
  <c r="Q219" i="41"/>
  <c r="O219" i="41"/>
  <c r="P219" i="41" s="1"/>
  <c r="M219" i="41"/>
  <c r="K219" i="41"/>
  <c r="I219" i="41"/>
  <c r="H219" i="41"/>
  <c r="F219" i="41"/>
  <c r="E219" i="41"/>
  <c r="D219" i="41"/>
  <c r="C219" i="41"/>
  <c r="B219" i="41"/>
  <c r="Q218" i="41"/>
  <c r="O218" i="41"/>
  <c r="P218" i="41" s="1"/>
  <c r="M218" i="41"/>
  <c r="K218" i="41"/>
  <c r="I218" i="41"/>
  <c r="H218" i="41"/>
  <c r="F218" i="41"/>
  <c r="E218" i="41"/>
  <c r="D218" i="41"/>
  <c r="C218" i="41"/>
  <c r="B218" i="41"/>
  <c r="Q217" i="41"/>
  <c r="O217" i="41"/>
  <c r="P217" i="41" s="1"/>
  <c r="M217" i="41"/>
  <c r="K217" i="41"/>
  <c r="I217" i="41"/>
  <c r="H217" i="41"/>
  <c r="F217" i="41"/>
  <c r="E217" i="41"/>
  <c r="D217" i="41"/>
  <c r="C217" i="41"/>
  <c r="B217" i="41"/>
  <c r="Q216" i="41"/>
  <c r="O216" i="41"/>
  <c r="P216" i="41" s="1"/>
  <c r="M216" i="41"/>
  <c r="K216" i="41"/>
  <c r="I216" i="41"/>
  <c r="H216" i="41"/>
  <c r="F216" i="41"/>
  <c r="E216" i="41"/>
  <c r="D216" i="41"/>
  <c r="C216" i="41"/>
  <c r="B216" i="41"/>
  <c r="Q215" i="41"/>
  <c r="O215" i="41"/>
  <c r="P215" i="41" s="1"/>
  <c r="M215" i="41"/>
  <c r="K215" i="41"/>
  <c r="I215" i="41"/>
  <c r="H215" i="41"/>
  <c r="F215" i="41"/>
  <c r="E215" i="41"/>
  <c r="D215" i="41"/>
  <c r="C215" i="41"/>
  <c r="B215" i="41"/>
  <c r="Q214" i="41"/>
  <c r="O214" i="41"/>
  <c r="P214" i="41" s="1"/>
  <c r="M214" i="41"/>
  <c r="K214" i="41"/>
  <c r="I214" i="41"/>
  <c r="H214" i="41"/>
  <c r="F214" i="41"/>
  <c r="E214" i="41"/>
  <c r="D214" i="41"/>
  <c r="C214" i="41"/>
  <c r="B214" i="41"/>
  <c r="Q213" i="41"/>
  <c r="O213" i="41"/>
  <c r="P213" i="41" s="1"/>
  <c r="M213" i="41"/>
  <c r="K213" i="41"/>
  <c r="I213" i="41"/>
  <c r="H213" i="41"/>
  <c r="F213" i="41"/>
  <c r="E213" i="41"/>
  <c r="D213" i="41"/>
  <c r="C213" i="41"/>
  <c r="B213" i="41"/>
  <c r="Q212" i="41"/>
  <c r="P212" i="41"/>
  <c r="O212" i="41"/>
  <c r="M212" i="41"/>
  <c r="K212" i="41"/>
  <c r="I212" i="41"/>
  <c r="H212" i="41"/>
  <c r="F212" i="41"/>
  <c r="E212" i="41"/>
  <c r="D212" i="41"/>
  <c r="C212" i="41"/>
  <c r="B212" i="41" s="1"/>
  <c r="Q211" i="41"/>
  <c r="O211" i="41"/>
  <c r="P211" i="41" s="1"/>
  <c r="M211" i="41"/>
  <c r="K211" i="41"/>
  <c r="I211" i="41"/>
  <c r="H211" i="41"/>
  <c r="F211" i="41"/>
  <c r="E211" i="41"/>
  <c r="D211" i="41"/>
  <c r="C211" i="41"/>
  <c r="B211" i="41"/>
  <c r="Q210" i="41"/>
  <c r="O210" i="41"/>
  <c r="P210" i="41" s="1"/>
  <c r="M210" i="41"/>
  <c r="K210" i="41"/>
  <c r="I210" i="41"/>
  <c r="H210" i="41"/>
  <c r="F210" i="41"/>
  <c r="E210" i="41"/>
  <c r="D210" i="41"/>
  <c r="C210" i="41"/>
  <c r="B210" i="41"/>
  <c r="Q209" i="41"/>
  <c r="O209" i="41"/>
  <c r="P209" i="41" s="1"/>
  <c r="M209" i="41"/>
  <c r="K209" i="41"/>
  <c r="I209" i="41"/>
  <c r="H209" i="41"/>
  <c r="F209" i="41"/>
  <c r="E209" i="41"/>
  <c r="D209" i="41"/>
  <c r="C209" i="41"/>
  <c r="B209" i="41"/>
  <c r="Q208" i="41"/>
  <c r="O208" i="41"/>
  <c r="P208" i="41" s="1"/>
  <c r="M208" i="41"/>
  <c r="K208" i="41"/>
  <c r="I208" i="41"/>
  <c r="H208" i="41"/>
  <c r="F208" i="41"/>
  <c r="E208" i="41"/>
  <c r="D208" i="41"/>
  <c r="C208" i="41"/>
  <c r="B208" i="41" s="1"/>
  <c r="Q207" i="41"/>
  <c r="O207" i="41"/>
  <c r="P207" i="41" s="1"/>
  <c r="M207" i="41"/>
  <c r="K207" i="41"/>
  <c r="I207" i="41"/>
  <c r="H207" i="41"/>
  <c r="F207" i="41"/>
  <c r="E207" i="41"/>
  <c r="D207" i="41"/>
  <c r="C207" i="41"/>
  <c r="B207" i="41"/>
  <c r="Q206" i="41"/>
  <c r="O206" i="41"/>
  <c r="P206" i="41" s="1"/>
  <c r="M206" i="41"/>
  <c r="K206" i="41"/>
  <c r="I206" i="41"/>
  <c r="H206" i="41"/>
  <c r="F206" i="41"/>
  <c r="E206" i="41"/>
  <c r="D206" i="41"/>
  <c r="C206" i="41"/>
  <c r="B206" i="41"/>
  <c r="Q205" i="41"/>
  <c r="O205" i="41"/>
  <c r="P205" i="41" s="1"/>
  <c r="M205" i="41"/>
  <c r="K205" i="41"/>
  <c r="I205" i="41"/>
  <c r="H205" i="41"/>
  <c r="F205" i="41"/>
  <c r="E205" i="41"/>
  <c r="D205" i="41"/>
  <c r="C205" i="41"/>
  <c r="B205" i="41"/>
  <c r="Q204" i="41"/>
  <c r="O204" i="41"/>
  <c r="P204" i="41" s="1"/>
  <c r="M204" i="41"/>
  <c r="K204" i="41"/>
  <c r="I204" i="41"/>
  <c r="H204" i="41"/>
  <c r="F204" i="41"/>
  <c r="E204" i="41"/>
  <c r="D204" i="41"/>
  <c r="C204" i="41"/>
  <c r="B204" i="41" s="1"/>
  <c r="Q203" i="41"/>
  <c r="O203" i="41"/>
  <c r="P203" i="41" s="1"/>
  <c r="M203" i="41"/>
  <c r="K203" i="41"/>
  <c r="I203" i="41"/>
  <c r="H203" i="41"/>
  <c r="F203" i="41"/>
  <c r="E203" i="41"/>
  <c r="D203" i="41"/>
  <c r="C203" i="41"/>
  <c r="B203" i="41"/>
  <c r="Q202" i="41"/>
  <c r="O202" i="41"/>
  <c r="P202" i="41" s="1"/>
  <c r="M202" i="41"/>
  <c r="K202" i="41"/>
  <c r="I202" i="41"/>
  <c r="H202" i="41"/>
  <c r="F202" i="41"/>
  <c r="E202" i="41"/>
  <c r="D202" i="41"/>
  <c r="C202" i="41"/>
  <c r="B202" i="41"/>
  <c r="Q201" i="41"/>
  <c r="O201" i="41"/>
  <c r="P201" i="41" s="1"/>
  <c r="M201" i="41"/>
  <c r="K201" i="41"/>
  <c r="I201" i="41"/>
  <c r="H201" i="41"/>
  <c r="F201" i="41"/>
  <c r="E201" i="41"/>
  <c r="D201" i="41"/>
  <c r="C201" i="41"/>
  <c r="B201" i="41"/>
  <c r="Q200" i="41"/>
  <c r="O200" i="41"/>
  <c r="P200" i="41" s="1"/>
  <c r="M200" i="41"/>
  <c r="K200" i="41"/>
  <c r="I200" i="41"/>
  <c r="H200" i="41"/>
  <c r="F200" i="41"/>
  <c r="E200" i="41"/>
  <c r="D200" i="41"/>
  <c r="C200" i="41"/>
  <c r="B200" i="41" s="1"/>
  <c r="Q199" i="41"/>
  <c r="O199" i="41"/>
  <c r="P199" i="41" s="1"/>
  <c r="M199" i="41"/>
  <c r="K199" i="41"/>
  <c r="I199" i="41"/>
  <c r="H199" i="41"/>
  <c r="F199" i="41"/>
  <c r="E199" i="41"/>
  <c r="D199" i="41"/>
  <c r="B199" i="41" s="1"/>
  <c r="C199" i="41"/>
  <c r="Q198" i="41"/>
  <c r="O198" i="41"/>
  <c r="P198" i="41" s="1"/>
  <c r="M198" i="41"/>
  <c r="K198" i="41"/>
  <c r="I198" i="41"/>
  <c r="H198" i="41"/>
  <c r="F198" i="41"/>
  <c r="E198" i="41"/>
  <c r="D198" i="41"/>
  <c r="C198" i="41"/>
  <c r="B198" i="41"/>
  <c r="Q197" i="41"/>
  <c r="O197" i="41"/>
  <c r="P197" i="41" s="1"/>
  <c r="M197" i="41"/>
  <c r="K197" i="41"/>
  <c r="I197" i="41"/>
  <c r="H197" i="41"/>
  <c r="F197" i="41"/>
  <c r="E197" i="41"/>
  <c r="D197" i="41"/>
  <c r="C197" i="41"/>
  <c r="B197" i="41"/>
  <c r="Q196" i="41"/>
  <c r="O196" i="41"/>
  <c r="P196" i="41" s="1"/>
  <c r="M196" i="41"/>
  <c r="K196" i="41"/>
  <c r="I196" i="41"/>
  <c r="H196" i="41"/>
  <c r="F196" i="41"/>
  <c r="E196" i="41"/>
  <c r="D196" i="41"/>
  <c r="C196" i="41"/>
  <c r="B196" i="41"/>
  <c r="Q195" i="41"/>
  <c r="O195" i="41"/>
  <c r="P195" i="41" s="1"/>
  <c r="M195" i="41"/>
  <c r="K195" i="41"/>
  <c r="I195" i="41"/>
  <c r="H195" i="41"/>
  <c r="F195" i="41"/>
  <c r="E195" i="41"/>
  <c r="D195" i="41"/>
  <c r="C195" i="41"/>
  <c r="B195" i="41"/>
  <c r="Q194" i="41"/>
  <c r="O194" i="41"/>
  <c r="P194" i="41" s="1"/>
  <c r="M194" i="41"/>
  <c r="K194" i="41"/>
  <c r="I194" i="41"/>
  <c r="H194" i="41"/>
  <c r="F194" i="41"/>
  <c r="E194" i="41"/>
  <c r="D194" i="41"/>
  <c r="C194" i="41"/>
  <c r="B194" i="41"/>
  <c r="Q193" i="41"/>
  <c r="O193" i="41"/>
  <c r="P193" i="41" s="1"/>
  <c r="M193" i="41"/>
  <c r="K193" i="41"/>
  <c r="I193" i="41"/>
  <c r="H193" i="41"/>
  <c r="F193" i="41"/>
  <c r="E193" i="41"/>
  <c r="D193" i="41"/>
  <c r="C193" i="41"/>
  <c r="B193" i="41"/>
  <c r="Q192" i="41"/>
  <c r="O192" i="41"/>
  <c r="P192" i="41" s="1"/>
  <c r="M192" i="41"/>
  <c r="K192" i="41"/>
  <c r="I192" i="41"/>
  <c r="H192" i="41"/>
  <c r="F192" i="41"/>
  <c r="E192" i="41"/>
  <c r="D192" i="41"/>
  <c r="C192" i="41"/>
  <c r="B192" i="41"/>
  <c r="Q191" i="41"/>
  <c r="O191" i="41"/>
  <c r="P191" i="41" s="1"/>
  <c r="M191" i="41"/>
  <c r="K191" i="41"/>
  <c r="I191" i="41"/>
  <c r="H191" i="41"/>
  <c r="F191" i="41"/>
  <c r="E191" i="41"/>
  <c r="D191" i="41"/>
  <c r="C191" i="41"/>
  <c r="B191" i="41"/>
  <c r="Q190" i="41"/>
  <c r="O190" i="41"/>
  <c r="P190" i="41" s="1"/>
  <c r="M190" i="41"/>
  <c r="K190" i="41"/>
  <c r="I190" i="41"/>
  <c r="H190" i="41"/>
  <c r="F190" i="41"/>
  <c r="E190" i="41"/>
  <c r="D190" i="41"/>
  <c r="C190" i="41"/>
  <c r="B190" i="41"/>
  <c r="Q189" i="41"/>
  <c r="O189" i="41"/>
  <c r="P189" i="41" s="1"/>
  <c r="M189" i="41"/>
  <c r="K189" i="41"/>
  <c r="I189" i="41"/>
  <c r="H189" i="41"/>
  <c r="F189" i="41"/>
  <c r="E189" i="41"/>
  <c r="D189" i="41"/>
  <c r="C189" i="41"/>
  <c r="B189" i="41"/>
  <c r="Q188" i="41"/>
  <c r="O188" i="41"/>
  <c r="P188" i="41" s="1"/>
  <c r="M188" i="41"/>
  <c r="K188" i="41"/>
  <c r="I188" i="41"/>
  <c r="H188" i="41"/>
  <c r="F188" i="41"/>
  <c r="E188" i="41"/>
  <c r="D188" i="41"/>
  <c r="C188" i="41"/>
  <c r="B188" i="41"/>
  <c r="Q187" i="41"/>
  <c r="O187" i="41"/>
  <c r="P187" i="41" s="1"/>
  <c r="M187" i="41"/>
  <c r="K187" i="41"/>
  <c r="I187" i="41"/>
  <c r="H187" i="41"/>
  <c r="F187" i="41"/>
  <c r="E187" i="41"/>
  <c r="D187" i="41"/>
  <c r="B187" i="41" s="1"/>
  <c r="C187" i="41"/>
  <c r="Q186" i="41"/>
  <c r="O186" i="41"/>
  <c r="P186" i="41" s="1"/>
  <c r="M186" i="41"/>
  <c r="K186" i="41"/>
  <c r="I186" i="41"/>
  <c r="H186" i="41"/>
  <c r="F186" i="41"/>
  <c r="E186" i="41"/>
  <c r="D186" i="41"/>
  <c r="C186" i="41"/>
  <c r="B186" i="41"/>
  <c r="Q185" i="41"/>
  <c r="O185" i="41"/>
  <c r="P185" i="41" s="1"/>
  <c r="M185" i="41"/>
  <c r="K185" i="41"/>
  <c r="I185" i="41"/>
  <c r="H185" i="41"/>
  <c r="F185" i="41"/>
  <c r="E185" i="41"/>
  <c r="D185" i="41"/>
  <c r="C185" i="41"/>
  <c r="B185" i="41"/>
  <c r="Q184" i="41"/>
  <c r="O184" i="41"/>
  <c r="P184" i="41" s="1"/>
  <c r="M184" i="41"/>
  <c r="K184" i="41"/>
  <c r="I184" i="41"/>
  <c r="H184" i="41"/>
  <c r="F184" i="41"/>
  <c r="E184" i="41"/>
  <c r="D184" i="41"/>
  <c r="C184" i="41"/>
  <c r="B184" i="41"/>
  <c r="Q183" i="41"/>
  <c r="O183" i="41"/>
  <c r="P183" i="41" s="1"/>
  <c r="M183" i="41"/>
  <c r="K183" i="41"/>
  <c r="I183" i="41"/>
  <c r="H183" i="41"/>
  <c r="F183" i="41"/>
  <c r="E183" i="41"/>
  <c r="D183" i="41"/>
  <c r="C183" i="41"/>
  <c r="B183" i="41"/>
  <c r="Q182" i="41"/>
  <c r="O182" i="41"/>
  <c r="P182" i="41" s="1"/>
  <c r="M182" i="41"/>
  <c r="K182" i="41"/>
  <c r="I182" i="41"/>
  <c r="H182" i="41"/>
  <c r="F182" i="41"/>
  <c r="E182" i="41"/>
  <c r="D182" i="41"/>
  <c r="C182" i="41"/>
  <c r="B182" i="41"/>
  <c r="Q181" i="41"/>
  <c r="O181" i="41"/>
  <c r="P181" i="41" s="1"/>
  <c r="M181" i="41"/>
  <c r="K181" i="41"/>
  <c r="I181" i="41"/>
  <c r="H181" i="41"/>
  <c r="F181" i="41"/>
  <c r="E181" i="41"/>
  <c r="D181" i="41"/>
  <c r="C181" i="41"/>
  <c r="B181" i="41"/>
  <c r="Q180" i="41"/>
  <c r="O180" i="41"/>
  <c r="P180" i="41" s="1"/>
  <c r="M180" i="41"/>
  <c r="K180" i="41"/>
  <c r="I180" i="41"/>
  <c r="H180" i="41"/>
  <c r="F180" i="41"/>
  <c r="E180" i="41"/>
  <c r="D180" i="41"/>
  <c r="C180" i="41"/>
  <c r="B180" i="41"/>
  <c r="Q179" i="41"/>
  <c r="O179" i="41"/>
  <c r="P179" i="41" s="1"/>
  <c r="M179" i="41"/>
  <c r="K179" i="41"/>
  <c r="I179" i="41"/>
  <c r="H179" i="41"/>
  <c r="F179" i="41"/>
  <c r="E179" i="41"/>
  <c r="D179" i="41"/>
  <c r="C179" i="41"/>
  <c r="B179" i="41"/>
  <c r="Q178" i="41"/>
  <c r="O178" i="41"/>
  <c r="P178" i="41" s="1"/>
  <c r="M178" i="41"/>
  <c r="K178" i="41"/>
  <c r="I178" i="41"/>
  <c r="H178" i="41"/>
  <c r="F178" i="41"/>
  <c r="E178" i="41"/>
  <c r="D178" i="41"/>
  <c r="C178" i="41"/>
  <c r="B178" i="41"/>
  <c r="Q177" i="41"/>
  <c r="O177" i="41"/>
  <c r="P177" i="41" s="1"/>
  <c r="M177" i="41"/>
  <c r="K177" i="41"/>
  <c r="I177" i="41"/>
  <c r="H177" i="41"/>
  <c r="F177" i="41"/>
  <c r="E177" i="41"/>
  <c r="D177" i="41"/>
  <c r="C177" i="41"/>
  <c r="B177" i="41"/>
  <c r="Q176" i="41"/>
  <c r="O176" i="41"/>
  <c r="P176" i="41" s="1"/>
  <c r="M176" i="41"/>
  <c r="K176" i="41"/>
  <c r="I176" i="41"/>
  <c r="H176" i="41"/>
  <c r="F176" i="41"/>
  <c r="E176" i="41"/>
  <c r="D176" i="41"/>
  <c r="C176" i="41"/>
  <c r="B176" i="41"/>
  <c r="Q175" i="41"/>
  <c r="O175" i="41"/>
  <c r="P175" i="41" s="1"/>
  <c r="M175" i="41"/>
  <c r="K175" i="41"/>
  <c r="I175" i="41"/>
  <c r="H175" i="41"/>
  <c r="F175" i="41"/>
  <c r="E175" i="41"/>
  <c r="D175" i="41"/>
  <c r="B175" i="41" s="1"/>
  <c r="C175" i="41"/>
  <c r="Q174" i="41"/>
  <c r="O174" i="41"/>
  <c r="P174" i="41" s="1"/>
  <c r="M174" i="41"/>
  <c r="K174" i="41"/>
  <c r="I174" i="41"/>
  <c r="H174" i="41"/>
  <c r="F174" i="41"/>
  <c r="E174" i="41"/>
  <c r="D174" i="41"/>
  <c r="C174" i="41"/>
  <c r="B174" i="41"/>
  <c r="Q173" i="41"/>
  <c r="O173" i="41"/>
  <c r="P173" i="41" s="1"/>
  <c r="M173" i="41"/>
  <c r="K173" i="41"/>
  <c r="I173" i="41"/>
  <c r="H173" i="41"/>
  <c r="F173" i="41"/>
  <c r="E173" i="41"/>
  <c r="D173" i="41"/>
  <c r="C173" i="41"/>
  <c r="B173" i="41"/>
  <c r="Q172" i="41"/>
  <c r="O172" i="41"/>
  <c r="P172" i="41" s="1"/>
  <c r="M172" i="41"/>
  <c r="K172" i="41"/>
  <c r="I172" i="41"/>
  <c r="H172" i="41"/>
  <c r="F172" i="41"/>
  <c r="E172" i="41"/>
  <c r="D172" i="41"/>
  <c r="C172" i="41"/>
  <c r="B172" i="41"/>
  <c r="Q171" i="41"/>
  <c r="O171" i="41"/>
  <c r="P171" i="41" s="1"/>
  <c r="M171" i="41"/>
  <c r="K171" i="41"/>
  <c r="I171" i="41"/>
  <c r="H171" i="41"/>
  <c r="F171" i="41"/>
  <c r="E171" i="41"/>
  <c r="D171" i="41"/>
  <c r="C171" i="41"/>
  <c r="B171" i="41"/>
  <c r="Q170" i="41"/>
  <c r="O170" i="41"/>
  <c r="P170" i="41" s="1"/>
  <c r="M170" i="41"/>
  <c r="K170" i="41"/>
  <c r="I170" i="41"/>
  <c r="H170" i="41"/>
  <c r="F170" i="41"/>
  <c r="E170" i="41"/>
  <c r="D170" i="41"/>
  <c r="C170" i="41"/>
  <c r="B170" i="41"/>
  <c r="Q169" i="41"/>
  <c r="O169" i="41"/>
  <c r="P169" i="41" s="1"/>
  <c r="M169" i="41"/>
  <c r="K169" i="41"/>
  <c r="I169" i="41"/>
  <c r="H169" i="41"/>
  <c r="F169" i="41"/>
  <c r="E169" i="41"/>
  <c r="D169" i="41"/>
  <c r="C169" i="41"/>
  <c r="B169" i="41"/>
  <c r="Q168" i="41"/>
  <c r="O168" i="41"/>
  <c r="P168" i="41" s="1"/>
  <c r="M168" i="41"/>
  <c r="K168" i="41"/>
  <c r="I168" i="41"/>
  <c r="H168" i="41"/>
  <c r="F168" i="41"/>
  <c r="E168" i="41"/>
  <c r="D168" i="41"/>
  <c r="C168" i="41"/>
  <c r="B168" i="41"/>
  <c r="Q167" i="41"/>
  <c r="O167" i="41"/>
  <c r="P167" i="41" s="1"/>
  <c r="M167" i="41"/>
  <c r="K167" i="41"/>
  <c r="I167" i="41"/>
  <c r="H167" i="41"/>
  <c r="F167" i="41"/>
  <c r="E167" i="41"/>
  <c r="D167" i="41"/>
  <c r="C167" i="41"/>
  <c r="B167" i="41"/>
  <c r="Q166" i="41"/>
  <c r="O166" i="41"/>
  <c r="P166" i="41" s="1"/>
  <c r="M166" i="41"/>
  <c r="K166" i="41"/>
  <c r="I166" i="41"/>
  <c r="H166" i="41"/>
  <c r="F166" i="41"/>
  <c r="E166" i="41"/>
  <c r="D166" i="41"/>
  <c r="C166" i="41"/>
  <c r="B166" i="41"/>
  <c r="Q165" i="41"/>
  <c r="O165" i="41"/>
  <c r="P165" i="41" s="1"/>
  <c r="M165" i="41"/>
  <c r="K165" i="41"/>
  <c r="I165" i="41"/>
  <c r="H165" i="41"/>
  <c r="F165" i="41"/>
  <c r="B165" i="41" s="1"/>
  <c r="E165" i="41"/>
  <c r="D165" i="41"/>
  <c r="C165" i="41"/>
  <c r="Q164" i="41"/>
  <c r="O164" i="41"/>
  <c r="P164" i="41" s="1"/>
  <c r="M164" i="41"/>
  <c r="K164" i="41"/>
  <c r="I164" i="41"/>
  <c r="H164" i="41"/>
  <c r="F164" i="41"/>
  <c r="E164" i="41"/>
  <c r="D164" i="41"/>
  <c r="C164" i="41"/>
  <c r="B164" i="41"/>
  <c r="Q163" i="41"/>
  <c r="O163" i="41"/>
  <c r="P163" i="41" s="1"/>
  <c r="M163" i="41"/>
  <c r="K163" i="41"/>
  <c r="I163" i="41"/>
  <c r="H163" i="41"/>
  <c r="F163" i="41"/>
  <c r="E163" i="41"/>
  <c r="D163" i="41"/>
  <c r="C163" i="41"/>
  <c r="B163" i="41"/>
  <c r="Q162" i="41"/>
  <c r="O162" i="41"/>
  <c r="P162" i="41" s="1"/>
  <c r="M162" i="41"/>
  <c r="K162" i="41"/>
  <c r="I162" i="41"/>
  <c r="H162" i="41"/>
  <c r="F162" i="41"/>
  <c r="E162" i="41"/>
  <c r="D162" i="41"/>
  <c r="C162" i="41"/>
  <c r="B162" i="41" s="1"/>
  <c r="Q161" i="41"/>
  <c r="O161" i="41"/>
  <c r="P161" i="41" s="1"/>
  <c r="M161" i="41"/>
  <c r="K161" i="41"/>
  <c r="I161" i="41"/>
  <c r="H161" i="41"/>
  <c r="F161" i="41"/>
  <c r="E161" i="41"/>
  <c r="D161" i="41"/>
  <c r="C161" i="41"/>
  <c r="B161" i="41"/>
  <c r="Q160" i="41"/>
  <c r="O160" i="41"/>
  <c r="P160" i="41" s="1"/>
  <c r="M160" i="41"/>
  <c r="K160" i="41"/>
  <c r="I160" i="41"/>
  <c r="H160" i="41"/>
  <c r="F160" i="41"/>
  <c r="E160" i="41"/>
  <c r="D160" i="41"/>
  <c r="C160" i="41"/>
  <c r="B160" i="41" s="1"/>
  <c r="Q159" i="41"/>
  <c r="O159" i="41"/>
  <c r="P159" i="41" s="1"/>
  <c r="M159" i="41"/>
  <c r="K159" i="41"/>
  <c r="I159" i="41"/>
  <c r="H159" i="41"/>
  <c r="F159" i="41"/>
  <c r="E159" i="41"/>
  <c r="D159" i="41"/>
  <c r="C159" i="41"/>
  <c r="B159" i="41"/>
  <c r="Q158" i="41"/>
  <c r="O158" i="41"/>
  <c r="P158" i="41" s="1"/>
  <c r="M158" i="41"/>
  <c r="K158" i="41"/>
  <c r="I158" i="41"/>
  <c r="H158" i="41"/>
  <c r="F158" i="41"/>
  <c r="E158" i="41"/>
  <c r="B158" i="41" s="1"/>
  <c r="D158" i="41"/>
  <c r="C158" i="41"/>
  <c r="Q157" i="41"/>
  <c r="O157" i="41"/>
  <c r="P157" i="41" s="1"/>
  <c r="M157" i="41"/>
  <c r="K157" i="41"/>
  <c r="I157" i="41"/>
  <c r="H157" i="41"/>
  <c r="F157" i="41"/>
  <c r="E157" i="41"/>
  <c r="D157" i="41"/>
  <c r="C157" i="41"/>
  <c r="B157" i="41"/>
  <c r="Q156" i="41"/>
  <c r="O156" i="41"/>
  <c r="P156" i="41" s="1"/>
  <c r="M156" i="41"/>
  <c r="K156" i="41"/>
  <c r="I156" i="41"/>
  <c r="H156" i="41"/>
  <c r="F156" i="41"/>
  <c r="E156" i="41"/>
  <c r="D156" i="41"/>
  <c r="C156" i="41"/>
  <c r="B156" i="41"/>
  <c r="Q155" i="41"/>
  <c r="O155" i="41"/>
  <c r="P155" i="41" s="1"/>
  <c r="M155" i="41"/>
  <c r="K155" i="41"/>
  <c r="I155" i="41"/>
  <c r="H155" i="41"/>
  <c r="F155" i="41"/>
  <c r="E155" i="41"/>
  <c r="D155" i="41"/>
  <c r="C155" i="41"/>
  <c r="B155" i="41"/>
  <c r="Q154" i="41"/>
  <c r="O154" i="41"/>
  <c r="P154" i="41" s="1"/>
  <c r="M154" i="41"/>
  <c r="K154" i="41"/>
  <c r="I154" i="41"/>
  <c r="H154" i="41"/>
  <c r="F154" i="41"/>
  <c r="E154" i="41"/>
  <c r="D154" i="41"/>
  <c r="C154" i="41"/>
  <c r="B154" i="41"/>
  <c r="Q153" i="41"/>
  <c r="O153" i="41"/>
  <c r="P153" i="41" s="1"/>
  <c r="M153" i="41"/>
  <c r="K153" i="41"/>
  <c r="I153" i="41"/>
  <c r="H153" i="41"/>
  <c r="F153" i="41"/>
  <c r="E153" i="41"/>
  <c r="D153" i="41"/>
  <c r="C153" i="41"/>
  <c r="B153" i="41"/>
  <c r="Q152" i="41"/>
  <c r="O152" i="41"/>
  <c r="P152" i="41" s="1"/>
  <c r="M152" i="41"/>
  <c r="K152" i="41"/>
  <c r="I152" i="41"/>
  <c r="H152" i="41"/>
  <c r="F152" i="41"/>
  <c r="E152" i="41"/>
  <c r="D152" i="41"/>
  <c r="C152" i="41"/>
  <c r="B152" i="41" s="1"/>
  <c r="Q151" i="41"/>
  <c r="O151" i="41"/>
  <c r="P151" i="41" s="1"/>
  <c r="M151" i="41"/>
  <c r="K151" i="41"/>
  <c r="I151" i="41"/>
  <c r="H151" i="41"/>
  <c r="F151" i="41"/>
  <c r="E151" i="41"/>
  <c r="D151" i="41"/>
  <c r="B151" i="41" s="1"/>
  <c r="C151" i="41"/>
  <c r="Q150" i="41"/>
  <c r="O150" i="41"/>
  <c r="P150" i="41" s="1"/>
  <c r="M150" i="41"/>
  <c r="K150" i="41"/>
  <c r="I150" i="41"/>
  <c r="H150" i="41"/>
  <c r="F150" i="41"/>
  <c r="E150" i="41"/>
  <c r="B150" i="41"/>
  <c r="Q149" i="41"/>
  <c r="O149" i="41"/>
  <c r="P149" i="41" s="1"/>
  <c r="M149" i="41"/>
  <c r="K149" i="41"/>
  <c r="I149" i="41"/>
  <c r="H149" i="41"/>
  <c r="F149" i="41"/>
  <c r="E149" i="41"/>
  <c r="B149" i="41"/>
  <c r="Q148" i="41"/>
  <c r="O148" i="41"/>
  <c r="P148" i="41" s="1"/>
  <c r="M148" i="41"/>
  <c r="K148" i="41"/>
  <c r="I148" i="41"/>
  <c r="H148" i="41"/>
  <c r="F148" i="41"/>
  <c r="E148" i="41"/>
  <c r="B148" i="41"/>
  <c r="Q147" i="41"/>
  <c r="O147" i="41"/>
  <c r="P147" i="41" s="1"/>
  <c r="M147" i="41"/>
  <c r="K147" i="41"/>
  <c r="I147" i="41"/>
  <c r="H147" i="41"/>
  <c r="F147" i="41"/>
  <c r="E147" i="41"/>
  <c r="B147" i="41"/>
  <c r="Q146" i="41"/>
  <c r="O146" i="41"/>
  <c r="P146" i="41" s="1"/>
  <c r="M146" i="41"/>
  <c r="K146" i="41"/>
  <c r="I146" i="41"/>
  <c r="H146" i="41"/>
  <c r="F146" i="41"/>
  <c r="E146" i="41"/>
  <c r="B146" i="41"/>
  <c r="Q145" i="41"/>
  <c r="O145" i="41"/>
  <c r="P145" i="41" s="1"/>
  <c r="M145" i="41"/>
  <c r="K145" i="41"/>
  <c r="I145" i="41"/>
  <c r="H145" i="41"/>
  <c r="F145" i="41"/>
  <c r="E145" i="41"/>
  <c r="D145" i="41"/>
  <c r="C145" i="41"/>
  <c r="B145" i="41"/>
  <c r="Q144" i="41"/>
  <c r="O144" i="41"/>
  <c r="P144" i="41" s="1"/>
  <c r="M144" i="41"/>
  <c r="K144" i="41"/>
  <c r="I144" i="41"/>
  <c r="H144" i="41"/>
  <c r="F144" i="41"/>
  <c r="E144" i="41"/>
  <c r="D144" i="41"/>
  <c r="C144" i="41"/>
  <c r="B144" i="41"/>
  <c r="Q143" i="41"/>
  <c r="O143" i="41"/>
  <c r="P143" i="41" s="1"/>
  <c r="M143" i="41"/>
  <c r="K143" i="41"/>
  <c r="I143" i="41"/>
  <c r="H143" i="41"/>
  <c r="F143" i="41"/>
  <c r="E143" i="41"/>
  <c r="D143" i="41"/>
  <c r="C143" i="41"/>
  <c r="B143" i="41"/>
  <c r="Q142" i="41"/>
  <c r="O142" i="41"/>
  <c r="P142" i="41" s="1"/>
  <c r="M142" i="41"/>
  <c r="K142" i="41"/>
  <c r="I142" i="41"/>
  <c r="H142" i="41"/>
  <c r="F142" i="41"/>
  <c r="E142" i="41"/>
  <c r="D142" i="41"/>
  <c r="C142" i="41"/>
  <c r="B142" i="41"/>
  <c r="Q141" i="41"/>
  <c r="O141" i="41"/>
  <c r="P141" i="41" s="1"/>
  <c r="M141" i="41"/>
  <c r="K141" i="41"/>
  <c r="I141" i="41"/>
  <c r="H141" i="41"/>
  <c r="F141" i="41"/>
  <c r="E141" i="41"/>
  <c r="D141" i="41"/>
  <c r="C141" i="41"/>
  <c r="B141" i="41"/>
  <c r="Q140" i="41"/>
  <c r="O140" i="41"/>
  <c r="P140" i="41" s="1"/>
  <c r="M140" i="41"/>
  <c r="K140" i="41"/>
  <c r="I140" i="41"/>
  <c r="H140" i="41"/>
  <c r="F140" i="41"/>
  <c r="E140" i="41"/>
  <c r="D140" i="41"/>
  <c r="C140" i="41"/>
  <c r="B140" i="41"/>
  <c r="Q139" i="41"/>
  <c r="O139" i="41"/>
  <c r="P139" i="41" s="1"/>
  <c r="M139" i="41"/>
  <c r="K139" i="41"/>
  <c r="I139" i="41"/>
  <c r="H139" i="41"/>
  <c r="F139" i="41"/>
  <c r="E139" i="41"/>
  <c r="D139" i="41"/>
  <c r="C139" i="41"/>
  <c r="B139" i="41"/>
  <c r="Q138" i="41"/>
  <c r="O138" i="41"/>
  <c r="P138" i="41" s="1"/>
  <c r="M138" i="41"/>
  <c r="K138" i="41"/>
  <c r="I138" i="41"/>
  <c r="H138" i="41"/>
  <c r="F138" i="41"/>
  <c r="E138" i="41"/>
  <c r="D138" i="41"/>
  <c r="C138" i="41"/>
  <c r="B138" i="41"/>
  <c r="Q137" i="41"/>
  <c r="O137" i="41"/>
  <c r="P137" i="41" s="1"/>
  <c r="M137" i="41"/>
  <c r="K137" i="41"/>
  <c r="I137" i="41"/>
  <c r="H137" i="41"/>
  <c r="F137" i="41"/>
  <c r="E137" i="41"/>
  <c r="D137" i="41"/>
  <c r="C137" i="41"/>
  <c r="B137" i="41"/>
  <c r="Q136" i="41"/>
  <c r="O136" i="41"/>
  <c r="P136" i="41" s="1"/>
  <c r="M136" i="41"/>
  <c r="K136" i="41"/>
  <c r="I136" i="41"/>
  <c r="H136" i="41"/>
  <c r="F136" i="41"/>
  <c r="E136" i="41"/>
  <c r="D136" i="41"/>
  <c r="C136" i="41"/>
  <c r="B136" i="41"/>
  <c r="Q135" i="41"/>
  <c r="O135" i="41"/>
  <c r="P135" i="41" s="1"/>
  <c r="M135" i="41"/>
  <c r="K135" i="41"/>
  <c r="I135" i="41"/>
  <c r="H135" i="41"/>
  <c r="F135" i="41"/>
  <c r="E135" i="41"/>
  <c r="D135" i="41"/>
  <c r="C135" i="41"/>
  <c r="B135" i="41"/>
  <c r="Q134" i="41"/>
  <c r="O134" i="41"/>
  <c r="P134" i="41" s="1"/>
  <c r="M134" i="41"/>
  <c r="K134" i="41"/>
  <c r="I134" i="41"/>
  <c r="H134" i="41"/>
  <c r="F134" i="41"/>
  <c r="E134" i="41"/>
  <c r="D134" i="41"/>
  <c r="C134" i="41"/>
  <c r="B134" i="41"/>
  <c r="Q133" i="41"/>
  <c r="O133" i="41"/>
  <c r="P133" i="41" s="1"/>
  <c r="M133" i="41"/>
  <c r="K133" i="41"/>
  <c r="I133" i="41"/>
  <c r="H133" i="41"/>
  <c r="F133" i="41"/>
  <c r="E133" i="41"/>
  <c r="D133" i="41"/>
  <c r="C133" i="41"/>
  <c r="B133" i="41"/>
  <c r="Q132" i="41"/>
  <c r="O132" i="41"/>
  <c r="P132" i="41" s="1"/>
  <c r="M132" i="41"/>
  <c r="K132" i="41"/>
  <c r="I132" i="41"/>
  <c r="H132" i="41"/>
  <c r="F132" i="41"/>
  <c r="E132" i="41"/>
  <c r="D132" i="41"/>
  <c r="C132" i="41"/>
  <c r="B132" i="41"/>
  <c r="Q131" i="41"/>
  <c r="O131" i="41"/>
  <c r="P131" i="41" s="1"/>
  <c r="M131" i="41"/>
  <c r="K131" i="41"/>
  <c r="I131" i="41"/>
  <c r="H131" i="41"/>
  <c r="F131" i="41"/>
  <c r="E131" i="41"/>
  <c r="D131" i="41"/>
  <c r="C131" i="41"/>
  <c r="B131" i="41"/>
  <c r="Q130" i="41"/>
  <c r="O130" i="41"/>
  <c r="P130" i="41" s="1"/>
  <c r="M130" i="41"/>
  <c r="K130" i="41"/>
  <c r="I130" i="41"/>
  <c r="H130" i="41"/>
  <c r="F130" i="41"/>
  <c r="E130" i="41"/>
  <c r="D130" i="41"/>
  <c r="C130" i="41"/>
  <c r="B130" i="41"/>
  <c r="Q129" i="41"/>
  <c r="O129" i="41"/>
  <c r="P129" i="41" s="1"/>
  <c r="M129" i="41"/>
  <c r="K129" i="41"/>
  <c r="I129" i="41"/>
  <c r="H129" i="41"/>
  <c r="F129" i="41"/>
  <c r="E129" i="41"/>
  <c r="D129" i="41"/>
  <c r="C129" i="41"/>
  <c r="B129" i="41"/>
  <c r="Q128" i="41"/>
  <c r="O128" i="41"/>
  <c r="P128" i="41" s="1"/>
  <c r="M128" i="41"/>
  <c r="K128" i="41"/>
  <c r="I128" i="41"/>
  <c r="H128" i="41"/>
  <c r="F128" i="41"/>
  <c r="E128" i="41"/>
  <c r="D128" i="41"/>
  <c r="C128" i="41"/>
  <c r="B128" i="41"/>
  <c r="Q127" i="41"/>
  <c r="O127" i="41"/>
  <c r="P127" i="41" s="1"/>
  <c r="M127" i="41"/>
  <c r="K127" i="41"/>
  <c r="I127" i="41"/>
  <c r="H127" i="41"/>
  <c r="F127" i="41"/>
  <c r="E127" i="41"/>
  <c r="D127" i="41"/>
  <c r="C127" i="41"/>
  <c r="B127" i="41"/>
  <c r="Q126" i="41"/>
  <c r="O126" i="41"/>
  <c r="P126" i="41" s="1"/>
  <c r="M126" i="41"/>
  <c r="K126" i="41"/>
  <c r="I126" i="41"/>
  <c r="H126" i="41"/>
  <c r="F126" i="41"/>
  <c r="E126" i="41"/>
  <c r="D126" i="41"/>
  <c r="C126" i="41"/>
  <c r="B126" i="41"/>
  <c r="Q125" i="41"/>
  <c r="O125" i="41"/>
  <c r="P125" i="41" s="1"/>
  <c r="M125" i="41"/>
  <c r="K125" i="41"/>
  <c r="I125" i="41"/>
  <c r="H125" i="41"/>
  <c r="F125" i="41"/>
  <c r="E125" i="41"/>
  <c r="D125" i="41"/>
  <c r="C125" i="41"/>
  <c r="B125" i="41"/>
  <c r="Q124" i="41"/>
  <c r="O124" i="41"/>
  <c r="P124" i="41" s="1"/>
  <c r="M124" i="41"/>
  <c r="K124" i="41"/>
  <c r="I124" i="41"/>
  <c r="H124" i="41"/>
  <c r="F124" i="41"/>
  <c r="E124" i="41"/>
  <c r="D124" i="41"/>
  <c r="C124" i="41"/>
  <c r="B124" i="41"/>
  <c r="Q123" i="41"/>
  <c r="O123" i="41"/>
  <c r="P123" i="41" s="1"/>
  <c r="M123" i="41"/>
  <c r="K123" i="41"/>
  <c r="I123" i="41"/>
  <c r="H123" i="41"/>
  <c r="F123" i="41"/>
  <c r="E123" i="41"/>
  <c r="D123" i="41"/>
  <c r="C123" i="41"/>
  <c r="B123" i="41"/>
  <c r="Q122" i="41"/>
  <c r="O122" i="41"/>
  <c r="P122" i="41" s="1"/>
  <c r="M122" i="41"/>
  <c r="K122" i="41"/>
  <c r="I122" i="41"/>
  <c r="H122" i="41"/>
  <c r="F122" i="41"/>
  <c r="E122" i="41"/>
  <c r="D122" i="41"/>
  <c r="C122" i="41"/>
  <c r="B122" i="41"/>
  <c r="Q121" i="41"/>
  <c r="O121" i="41"/>
  <c r="P121" i="41" s="1"/>
  <c r="M121" i="41"/>
  <c r="K121" i="41"/>
  <c r="I121" i="41"/>
  <c r="H121" i="41"/>
  <c r="F121" i="41"/>
  <c r="E121" i="41"/>
  <c r="D121" i="41"/>
  <c r="C121" i="41"/>
  <c r="B121" i="41"/>
  <c r="Q120" i="41"/>
  <c r="O120" i="41"/>
  <c r="P120" i="41" s="1"/>
  <c r="M120" i="41"/>
  <c r="K120" i="41"/>
  <c r="I120" i="41"/>
  <c r="H120" i="41"/>
  <c r="F120" i="41"/>
  <c r="E120" i="41"/>
  <c r="D120" i="41"/>
  <c r="C120" i="41"/>
  <c r="B120" i="41"/>
  <c r="Q119" i="41"/>
  <c r="O119" i="41"/>
  <c r="P119" i="41" s="1"/>
  <c r="M119" i="41"/>
  <c r="K119" i="41"/>
  <c r="I119" i="41"/>
  <c r="H119" i="41"/>
  <c r="F119" i="41"/>
  <c r="E119" i="41"/>
  <c r="D119" i="41"/>
  <c r="C119" i="41"/>
  <c r="B119" i="41"/>
  <c r="Q118" i="41"/>
  <c r="O118" i="41"/>
  <c r="P118" i="41" s="1"/>
  <c r="M118" i="41"/>
  <c r="K118" i="41"/>
  <c r="I118" i="41"/>
  <c r="H118" i="41"/>
  <c r="F118" i="41"/>
  <c r="E118" i="41"/>
  <c r="D118" i="41"/>
  <c r="C118" i="41"/>
  <c r="B118" i="41"/>
  <c r="Q117" i="41"/>
  <c r="O117" i="41"/>
  <c r="P117" i="41" s="1"/>
  <c r="M117" i="41"/>
  <c r="K117" i="41"/>
  <c r="I117" i="41"/>
  <c r="H117" i="41"/>
  <c r="F117" i="41"/>
  <c r="E117" i="41"/>
  <c r="D117" i="41"/>
  <c r="C117" i="41"/>
  <c r="B117" i="41"/>
  <c r="Q116" i="41"/>
  <c r="O116" i="41"/>
  <c r="P116" i="41" s="1"/>
  <c r="M116" i="41"/>
  <c r="K116" i="41"/>
  <c r="I116" i="41"/>
  <c r="H116" i="41"/>
  <c r="F116" i="41"/>
  <c r="E116" i="41"/>
  <c r="D116" i="41"/>
  <c r="C116" i="41"/>
  <c r="B116" i="41"/>
  <c r="Q115" i="41"/>
  <c r="O115" i="41"/>
  <c r="P115" i="41" s="1"/>
  <c r="M115" i="41"/>
  <c r="K115" i="41"/>
  <c r="I115" i="41"/>
  <c r="H115" i="41"/>
  <c r="F115" i="41"/>
  <c r="E115" i="41"/>
  <c r="D115" i="41"/>
  <c r="C115" i="41"/>
  <c r="B115" i="41"/>
  <c r="Q114" i="41"/>
  <c r="O114" i="41"/>
  <c r="P114" i="41" s="1"/>
  <c r="M114" i="41"/>
  <c r="K114" i="41"/>
  <c r="I114" i="41"/>
  <c r="H114" i="41"/>
  <c r="F114" i="41"/>
  <c r="E114" i="41"/>
  <c r="D114" i="41"/>
  <c r="C114" i="41"/>
  <c r="B114" i="41"/>
  <c r="Q113" i="41"/>
  <c r="O113" i="41"/>
  <c r="P113" i="41" s="1"/>
  <c r="M113" i="41"/>
  <c r="K113" i="41"/>
  <c r="I113" i="41"/>
  <c r="H113" i="41"/>
  <c r="F113" i="41"/>
  <c r="E113" i="41"/>
  <c r="D113" i="41"/>
  <c r="C113" i="41"/>
  <c r="B113" i="41"/>
  <c r="Q112" i="41"/>
  <c r="O112" i="41"/>
  <c r="P112" i="41" s="1"/>
  <c r="M112" i="41"/>
  <c r="K112" i="41"/>
  <c r="I112" i="41"/>
  <c r="H112" i="41"/>
  <c r="F112" i="41"/>
  <c r="E112" i="41"/>
  <c r="D112" i="41"/>
  <c r="C112" i="41"/>
  <c r="B112" i="41"/>
  <c r="Q111" i="41"/>
  <c r="O111" i="41"/>
  <c r="P111" i="41" s="1"/>
  <c r="M111" i="41"/>
  <c r="K111" i="41"/>
  <c r="I111" i="41"/>
  <c r="H111" i="41"/>
  <c r="F111" i="41"/>
  <c r="E111" i="41"/>
  <c r="D111" i="41"/>
  <c r="C111" i="41"/>
  <c r="B111" i="41"/>
  <c r="Q110" i="41"/>
  <c r="O110" i="41"/>
  <c r="P110" i="41" s="1"/>
  <c r="M110" i="41"/>
  <c r="K110" i="41"/>
  <c r="I110" i="41"/>
  <c r="H110" i="41"/>
  <c r="F110" i="41"/>
  <c r="E110" i="41"/>
  <c r="D110" i="41"/>
  <c r="C110" i="41"/>
  <c r="B110" i="41"/>
  <c r="Q109" i="41"/>
  <c r="O109" i="41"/>
  <c r="P109" i="41" s="1"/>
  <c r="M109" i="41"/>
  <c r="K109" i="41"/>
  <c r="I109" i="41"/>
  <c r="H109" i="41"/>
  <c r="F109" i="41"/>
  <c r="E109" i="41"/>
  <c r="D109" i="41"/>
  <c r="C109" i="41"/>
  <c r="B109" i="41"/>
  <c r="Q108" i="41"/>
  <c r="O108" i="41"/>
  <c r="P108" i="41" s="1"/>
  <c r="M108" i="41"/>
  <c r="K108" i="41"/>
  <c r="I108" i="41"/>
  <c r="H108" i="41"/>
  <c r="F108" i="41"/>
  <c r="E108" i="41"/>
  <c r="D108" i="41"/>
  <c r="C108" i="41"/>
  <c r="B108" i="41"/>
  <c r="Q107" i="41"/>
  <c r="O107" i="41"/>
  <c r="P107" i="41" s="1"/>
  <c r="M107" i="41"/>
  <c r="K107" i="41"/>
  <c r="I107" i="41"/>
  <c r="H107" i="41"/>
  <c r="F107" i="41"/>
  <c r="E107" i="41"/>
  <c r="D107" i="41"/>
  <c r="C107" i="41"/>
  <c r="B107" i="41"/>
  <c r="Q106" i="41"/>
  <c r="O106" i="41"/>
  <c r="P106" i="41" s="1"/>
  <c r="M106" i="41"/>
  <c r="K106" i="41"/>
  <c r="I106" i="41"/>
  <c r="H106" i="41"/>
  <c r="F106" i="41"/>
  <c r="E106" i="41"/>
  <c r="D106" i="41"/>
  <c r="C106" i="41"/>
  <c r="B106" i="41"/>
  <c r="Q105" i="41"/>
  <c r="O105" i="41"/>
  <c r="P105" i="41" s="1"/>
  <c r="M105" i="41"/>
  <c r="K105" i="41"/>
  <c r="I105" i="41"/>
  <c r="H105" i="41"/>
  <c r="F105" i="41"/>
  <c r="E105" i="41"/>
  <c r="D105" i="41"/>
  <c r="C105" i="41"/>
  <c r="B105" i="41"/>
  <c r="Q104" i="41"/>
  <c r="P104" i="41"/>
  <c r="O104" i="41"/>
  <c r="M104" i="41"/>
  <c r="K104" i="41"/>
  <c r="I104" i="41"/>
  <c r="H104" i="41"/>
  <c r="F104" i="41"/>
  <c r="E104" i="41"/>
  <c r="D104" i="41"/>
  <c r="C104" i="41"/>
  <c r="B104" i="41"/>
  <c r="Q103" i="41"/>
  <c r="P103" i="41"/>
  <c r="O103" i="41"/>
  <c r="M103" i="41"/>
  <c r="K103" i="41"/>
  <c r="I103" i="41"/>
  <c r="H103" i="41"/>
  <c r="F103" i="41"/>
  <c r="E103" i="41"/>
  <c r="D103" i="41"/>
  <c r="C103" i="41"/>
  <c r="B103" i="41"/>
  <c r="Q102" i="41"/>
  <c r="O102" i="41"/>
  <c r="P102" i="41" s="1"/>
  <c r="M102" i="41"/>
  <c r="K102" i="41"/>
  <c r="F102" i="41"/>
  <c r="E102" i="41"/>
  <c r="D102" i="41"/>
  <c r="C102" i="41"/>
  <c r="B102" i="41"/>
  <c r="Q101" i="41"/>
  <c r="O101" i="41"/>
  <c r="P101" i="41" s="1"/>
  <c r="M101" i="41"/>
  <c r="K101" i="41"/>
  <c r="I101" i="41"/>
  <c r="H101" i="41"/>
  <c r="F101" i="41"/>
  <c r="E101" i="41"/>
  <c r="D101" i="41"/>
  <c r="C101" i="41"/>
  <c r="B101" i="41"/>
  <c r="Q100" i="41"/>
  <c r="O100" i="41"/>
  <c r="P100" i="41" s="1"/>
  <c r="M100" i="41"/>
  <c r="K100" i="41"/>
  <c r="I100" i="41"/>
  <c r="H100" i="41"/>
  <c r="F100" i="41"/>
  <c r="E100" i="41"/>
  <c r="D100" i="41"/>
  <c r="B100" i="41" s="1"/>
  <c r="C100" i="41"/>
  <c r="Q99" i="41"/>
  <c r="O99" i="41"/>
  <c r="P99" i="41" s="1"/>
  <c r="M99" i="41"/>
  <c r="K99" i="41"/>
  <c r="I99" i="41"/>
  <c r="H99" i="41"/>
  <c r="F99" i="41"/>
  <c r="E99" i="41"/>
  <c r="D99" i="41"/>
  <c r="C99" i="41"/>
  <c r="B99" i="41"/>
  <c r="Q98" i="41"/>
  <c r="O98" i="41"/>
  <c r="P98" i="41" s="1"/>
  <c r="M98" i="41"/>
  <c r="K98" i="41"/>
  <c r="I98" i="41"/>
  <c r="H98" i="41"/>
  <c r="F98" i="41"/>
  <c r="E98" i="41"/>
  <c r="D98" i="41"/>
  <c r="C98" i="41"/>
  <c r="B98" i="41"/>
  <c r="Q97" i="41"/>
  <c r="P97" i="41"/>
  <c r="O97" i="41"/>
  <c r="M97" i="41"/>
  <c r="K97" i="41"/>
  <c r="I97" i="41"/>
  <c r="H97" i="41"/>
  <c r="F97" i="41"/>
  <c r="E97" i="41"/>
  <c r="D97" i="41"/>
  <c r="C97" i="41"/>
  <c r="B97" i="41"/>
  <c r="Q96" i="41"/>
  <c r="O96" i="41"/>
  <c r="P96" i="41" s="1"/>
  <c r="M96" i="41"/>
  <c r="K96" i="41"/>
  <c r="I96" i="41"/>
  <c r="H96" i="41"/>
  <c r="F96" i="41"/>
  <c r="E96" i="41"/>
  <c r="D96" i="41"/>
  <c r="C96" i="41"/>
  <c r="B96" i="41"/>
  <c r="Q95" i="41"/>
  <c r="O95" i="41"/>
  <c r="P95" i="41" s="1"/>
  <c r="M95" i="41"/>
  <c r="K95" i="41"/>
  <c r="I95" i="41"/>
  <c r="H95" i="41"/>
  <c r="F95" i="41"/>
  <c r="E95" i="41"/>
  <c r="D95" i="41"/>
  <c r="C95" i="41"/>
  <c r="B95" i="41"/>
  <c r="Q94" i="41"/>
  <c r="O94" i="41"/>
  <c r="P94" i="41" s="1"/>
  <c r="M94" i="41"/>
  <c r="K94" i="41"/>
  <c r="I94" i="41"/>
  <c r="H94" i="41"/>
  <c r="F94" i="41"/>
  <c r="E94" i="41"/>
  <c r="D94" i="41"/>
  <c r="C94" i="41"/>
  <c r="B94" i="41" s="1"/>
  <c r="Q93" i="41"/>
  <c r="O93" i="41"/>
  <c r="P93" i="41" s="1"/>
  <c r="M93" i="41"/>
  <c r="K93" i="41"/>
  <c r="I93" i="41"/>
  <c r="H93" i="41"/>
  <c r="F93" i="41"/>
  <c r="E93" i="41"/>
  <c r="D93" i="41"/>
  <c r="B93" i="41" s="1"/>
  <c r="C93" i="41"/>
  <c r="Q92" i="41"/>
  <c r="O92" i="41"/>
  <c r="P92" i="41" s="1"/>
  <c r="M92" i="41"/>
  <c r="K92" i="41"/>
  <c r="I92" i="41"/>
  <c r="H92" i="41"/>
  <c r="F92" i="41"/>
  <c r="E92" i="41"/>
  <c r="D92" i="41"/>
  <c r="C92" i="41"/>
  <c r="B92" i="41"/>
  <c r="Q91" i="41"/>
  <c r="O91" i="41"/>
  <c r="P91" i="41" s="1"/>
  <c r="M91" i="41"/>
  <c r="K91" i="41"/>
  <c r="I91" i="41"/>
  <c r="H91" i="41"/>
  <c r="F91" i="41"/>
  <c r="E91" i="41"/>
  <c r="B91" i="41"/>
  <c r="Q90" i="41"/>
  <c r="O90" i="41"/>
  <c r="P90" i="41" s="1"/>
  <c r="M90" i="41"/>
  <c r="K90" i="41"/>
  <c r="I90" i="41"/>
  <c r="H90" i="41"/>
  <c r="F90" i="41"/>
  <c r="E90" i="41"/>
  <c r="D90" i="41"/>
  <c r="C90" i="41"/>
  <c r="B90" i="41"/>
  <c r="Q89" i="41"/>
  <c r="O89" i="41"/>
  <c r="P89" i="41" s="1"/>
  <c r="M89" i="41"/>
  <c r="K89" i="41"/>
  <c r="I89" i="41"/>
  <c r="H89" i="41"/>
  <c r="F89" i="41"/>
  <c r="E89" i="41"/>
  <c r="D89" i="41"/>
  <c r="C89" i="41"/>
  <c r="B89" i="41"/>
  <c r="Q88" i="41"/>
  <c r="O88" i="41"/>
  <c r="P88" i="41" s="1"/>
  <c r="M88" i="41"/>
  <c r="K88" i="41"/>
  <c r="I88" i="41"/>
  <c r="H88" i="41"/>
  <c r="F88" i="41"/>
  <c r="E88" i="41"/>
  <c r="D88" i="41"/>
  <c r="C88" i="41"/>
  <c r="B88" i="41" s="1"/>
  <c r="Q87" i="41"/>
  <c r="O87" i="41"/>
  <c r="P87" i="41" s="1"/>
  <c r="M87" i="41"/>
  <c r="K87" i="41"/>
  <c r="I87" i="41"/>
  <c r="H87" i="41"/>
  <c r="F87" i="41"/>
  <c r="E87" i="41"/>
  <c r="D87" i="41"/>
  <c r="C87" i="41"/>
  <c r="B87" i="41"/>
  <c r="Q86" i="41"/>
  <c r="O86" i="41"/>
  <c r="P86" i="41" s="1"/>
  <c r="M86" i="41"/>
  <c r="K86" i="41"/>
  <c r="I86" i="41"/>
  <c r="H86" i="41"/>
  <c r="F86" i="41"/>
  <c r="E86" i="41"/>
  <c r="D86" i="41"/>
  <c r="C86" i="41"/>
  <c r="B86" i="41"/>
  <c r="Q85" i="41"/>
  <c r="O85" i="41"/>
  <c r="P85" i="41" s="1"/>
  <c r="M85" i="41"/>
  <c r="K85" i="41"/>
  <c r="I85" i="41"/>
  <c r="H85" i="41"/>
  <c r="F85" i="41"/>
  <c r="E85" i="41"/>
  <c r="D85" i="41"/>
  <c r="C85" i="41"/>
  <c r="B85" i="41"/>
  <c r="Q84" i="41"/>
  <c r="O84" i="41"/>
  <c r="P84" i="41" s="1"/>
  <c r="M84" i="41"/>
  <c r="K84" i="41"/>
  <c r="I84" i="41"/>
  <c r="H84" i="41"/>
  <c r="F84" i="41"/>
  <c r="E84" i="41"/>
  <c r="D84" i="41"/>
  <c r="C84" i="41"/>
  <c r="B84" i="41"/>
  <c r="Q83" i="41"/>
  <c r="O83" i="41"/>
  <c r="P83" i="41" s="1"/>
  <c r="M83" i="41"/>
  <c r="K83" i="41"/>
  <c r="I83" i="41"/>
  <c r="H83" i="41"/>
  <c r="F83" i="41"/>
  <c r="E83" i="41"/>
  <c r="D83" i="41"/>
  <c r="B83" i="41" s="1"/>
  <c r="C83" i="41"/>
  <c r="Q82" i="41"/>
  <c r="O82" i="41"/>
  <c r="P82" i="41" s="1"/>
  <c r="M82" i="41"/>
  <c r="K82" i="41"/>
  <c r="I82" i="41"/>
  <c r="H82" i="41"/>
  <c r="F82" i="41"/>
  <c r="E82" i="41"/>
  <c r="D82" i="41"/>
  <c r="C82" i="41"/>
  <c r="B82" i="41"/>
  <c r="Q81" i="41"/>
  <c r="O81" i="41"/>
  <c r="P81" i="41" s="1"/>
  <c r="M81" i="41"/>
  <c r="K81" i="41"/>
  <c r="I81" i="41"/>
  <c r="H81" i="41"/>
  <c r="F81" i="41"/>
  <c r="E81" i="41"/>
  <c r="D81" i="41"/>
  <c r="C81" i="41"/>
  <c r="B81" i="41"/>
  <c r="Q80" i="41"/>
  <c r="O80" i="41"/>
  <c r="P80" i="41" s="1"/>
  <c r="M80" i="41"/>
  <c r="K80" i="41"/>
  <c r="I80" i="41"/>
  <c r="H80" i="41"/>
  <c r="F80" i="41"/>
  <c r="E80" i="41"/>
  <c r="D80" i="41"/>
  <c r="C80" i="41"/>
  <c r="B80" i="41"/>
  <c r="Q79" i="41"/>
  <c r="O79" i="41"/>
  <c r="P79" i="41" s="1"/>
  <c r="M79" i="41"/>
  <c r="K79" i="41"/>
  <c r="I79" i="41"/>
  <c r="H79" i="41"/>
  <c r="F79" i="41"/>
  <c r="E79" i="41"/>
  <c r="D79" i="41"/>
  <c r="C79" i="41"/>
  <c r="B79" i="41"/>
  <c r="Q78" i="41"/>
  <c r="O78" i="41"/>
  <c r="P78" i="41" s="1"/>
  <c r="M78" i="41"/>
  <c r="K78" i="41"/>
  <c r="I78" i="41"/>
  <c r="H78" i="41"/>
  <c r="F78" i="41"/>
  <c r="E78" i="41"/>
  <c r="D78" i="41"/>
  <c r="C78" i="41"/>
  <c r="B78" i="41"/>
  <c r="Q77" i="41"/>
  <c r="O77" i="41"/>
  <c r="P77" i="41" s="1"/>
  <c r="M77" i="41"/>
  <c r="K77" i="41"/>
  <c r="I77" i="41"/>
  <c r="H77" i="41"/>
  <c r="F77" i="41"/>
  <c r="E77" i="41"/>
  <c r="D77" i="41"/>
  <c r="C77" i="41"/>
  <c r="B77" i="41"/>
  <c r="Q76" i="41"/>
  <c r="O76" i="41"/>
  <c r="P76" i="41" s="1"/>
  <c r="M76" i="41"/>
  <c r="K76" i="41"/>
  <c r="I76" i="41"/>
  <c r="H76" i="41"/>
  <c r="F76" i="41"/>
  <c r="E76" i="41"/>
  <c r="D76" i="41"/>
  <c r="C76" i="41"/>
  <c r="B76" i="41"/>
  <c r="Q75" i="41"/>
  <c r="O75" i="41"/>
  <c r="P75" i="41" s="1"/>
  <c r="M75" i="41"/>
  <c r="K75" i="41"/>
  <c r="I75" i="41"/>
  <c r="H75" i="41"/>
  <c r="F75" i="41"/>
  <c r="E75" i="41"/>
  <c r="D75" i="41"/>
  <c r="C75" i="41"/>
  <c r="B75" i="41"/>
  <c r="Q74" i="41"/>
  <c r="O74" i="41"/>
  <c r="P74" i="41" s="1"/>
  <c r="M74" i="41"/>
  <c r="K74" i="41"/>
  <c r="I74" i="41"/>
  <c r="H74" i="41"/>
  <c r="F74" i="41"/>
  <c r="E74" i="41"/>
  <c r="D74" i="41"/>
  <c r="C74" i="41"/>
  <c r="B74" i="41"/>
  <c r="Q73" i="41"/>
  <c r="O73" i="41"/>
  <c r="P73" i="41" s="1"/>
  <c r="M73" i="41"/>
  <c r="K73" i="41"/>
  <c r="I73" i="41"/>
  <c r="H73" i="41"/>
  <c r="F73" i="41"/>
  <c r="E73" i="41"/>
  <c r="D73" i="41"/>
  <c r="C73" i="41"/>
  <c r="B73" i="41"/>
  <c r="Q72" i="41"/>
  <c r="O72" i="41"/>
  <c r="P72" i="41" s="1"/>
  <c r="M72" i="41"/>
  <c r="K72" i="41"/>
  <c r="I72" i="41"/>
  <c r="H72" i="41"/>
  <c r="F72" i="41"/>
  <c r="E72" i="41"/>
  <c r="D72" i="41"/>
  <c r="C72" i="41"/>
  <c r="B72" i="41"/>
  <c r="Q71" i="41"/>
  <c r="O71" i="41"/>
  <c r="P71" i="41" s="1"/>
  <c r="M71" i="41"/>
  <c r="K71" i="41"/>
  <c r="I71" i="41"/>
  <c r="H71" i="41"/>
  <c r="F71" i="41"/>
  <c r="E71" i="41"/>
  <c r="D71" i="41"/>
  <c r="C71" i="41"/>
  <c r="B71" i="41"/>
  <c r="Q70" i="41"/>
  <c r="O70" i="41"/>
  <c r="P70" i="41" s="1"/>
  <c r="M70" i="41"/>
  <c r="K70" i="41"/>
  <c r="I70" i="41"/>
  <c r="H70" i="41"/>
  <c r="F70" i="41"/>
  <c r="E70" i="41"/>
  <c r="D70" i="41"/>
  <c r="C70" i="41"/>
  <c r="B70" i="41"/>
  <c r="Q69" i="41"/>
  <c r="O69" i="41"/>
  <c r="P69" i="41" s="1"/>
  <c r="M69" i="41"/>
  <c r="K69" i="41"/>
  <c r="I69" i="41"/>
  <c r="H69" i="41"/>
  <c r="F69" i="41"/>
  <c r="E69" i="41"/>
  <c r="D69" i="41"/>
  <c r="C69" i="41"/>
  <c r="B69" i="41"/>
  <c r="Q68" i="41"/>
  <c r="O68" i="41"/>
  <c r="P68" i="41" s="1"/>
  <c r="M68" i="41"/>
  <c r="K68" i="41"/>
  <c r="I68" i="41"/>
  <c r="H68" i="41"/>
  <c r="F68" i="41"/>
  <c r="E68" i="41"/>
  <c r="D68" i="41"/>
  <c r="C68" i="41"/>
  <c r="B68" i="41"/>
  <c r="Q67" i="41"/>
  <c r="O67" i="41"/>
  <c r="P67" i="41" s="1"/>
  <c r="M67" i="41"/>
  <c r="K67" i="41"/>
  <c r="I67" i="41"/>
  <c r="H67" i="41"/>
  <c r="F67" i="41"/>
  <c r="E67" i="41"/>
  <c r="D67" i="41"/>
  <c r="C67" i="41"/>
  <c r="B67" i="41"/>
  <c r="Q66" i="41"/>
  <c r="O66" i="41"/>
  <c r="P66" i="41" s="1"/>
  <c r="M66" i="41"/>
  <c r="K66" i="41"/>
  <c r="I66" i="41"/>
  <c r="H66" i="41"/>
  <c r="F66" i="41"/>
  <c r="E66" i="41"/>
  <c r="D66" i="41"/>
  <c r="C66" i="41"/>
  <c r="B66" i="41"/>
  <c r="Q65" i="41"/>
  <c r="O65" i="41"/>
  <c r="P65" i="41" s="1"/>
  <c r="M65" i="41"/>
  <c r="K65" i="41"/>
  <c r="I65" i="41"/>
  <c r="H65" i="41"/>
  <c r="F65" i="41"/>
  <c r="E65" i="41"/>
  <c r="D65" i="41"/>
  <c r="C65" i="41"/>
  <c r="B65" i="41"/>
  <c r="Q64" i="41"/>
  <c r="O64" i="41"/>
  <c r="P64" i="41" s="1"/>
  <c r="M64" i="41"/>
  <c r="K64" i="41"/>
  <c r="I64" i="41"/>
  <c r="H64" i="41"/>
  <c r="F64" i="41"/>
  <c r="E64" i="41"/>
  <c r="D64" i="41"/>
  <c r="C64" i="41"/>
  <c r="B64" i="41"/>
  <c r="Q63" i="41"/>
  <c r="O63" i="41"/>
  <c r="P63" i="41" s="1"/>
  <c r="M63" i="41"/>
  <c r="K63" i="41"/>
  <c r="I63" i="41"/>
  <c r="H63" i="41"/>
  <c r="F63" i="41"/>
  <c r="E63" i="41"/>
  <c r="D63" i="41"/>
  <c r="C63" i="41"/>
  <c r="B63" i="41"/>
  <c r="Q62" i="41"/>
  <c r="O62" i="41"/>
  <c r="P62" i="41" s="1"/>
  <c r="M62" i="41"/>
  <c r="K62" i="41"/>
  <c r="I62" i="41"/>
  <c r="H62" i="41"/>
  <c r="F62" i="41"/>
  <c r="E62" i="41"/>
  <c r="D62" i="41"/>
  <c r="C62" i="41"/>
  <c r="B62" i="41"/>
  <c r="Q61" i="41"/>
  <c r="O61" i="41"/>
  <c r="P61" i="41" s="1"/>
  <c r="M61" i="41"/>
  <c r="K61" i="41"/>
  <c r="I61" i="41"/>
  <c r="H61" i="41"/>
  <c r="F61" i="41"/>
  <c r="E61" i="41"/>
  <c r="B61" i="41"/>
  <c r="Q60" i="41"/>
  <c r="O60" i="41"/>
  <c r="P60" i="41" s="1"/>
  <c r="M60" i="41"/>
  <c r="K60" i="41"/>
  <c r="I60" i="41"/>
  <c r="H60" i="41"/>
  <c r="F60" i="41"/>
  <c r="E60" i="41"/>
  <c r="D60" i="41"/>
  <c r="C60" i="41"/>
  <c r="B60" i="41"/>
  <c r="Q59" i="41"/>
  <c r="O59" i="41"/>
  <c r="P59" i="41" s="1"/>
  <c r="M59" i="41"/>
  <c r="K59" i="41"/>
  <c r="I59" i="41"/>
  <c r="H59" i="41"/>
  <c r="F59" i="41"/>
  <c r="E59" i="41"/>
  <c r="D59" i="41"/>
  <c r="C59" i="41"/>
  <c r="B59" i="41"/>
  <c r="Q58" i="41"/>
  <c r="O58" i="41"/>
  <c r="P58" i="41" s="1"/>
  <c r="M58" i="41"/>
  <c r="K58" i="41"/>
  <c r="I58" i="41"/>
  <c r="H58" i="41"/>
  <c r="F58" i="41"/>
  <c r="E58" i="41"/>
  <c r="D58" i="41"/>
  <c r="C58" i="41"/>
  <c r="B58" i="41"/>
  <c r="Q57" i="41"/>
  <c r="O57" i="41"/>
  <c r="P57" i="41" s="1"/>
  <c r="M57" i="41"/>
  <c r="K57" i="41"/>
  <c r="I57" i="41"/>
  <c r="H57" i="41"/>
  <c r="F57" i="41"/>
  <c r="E57" i="41"/>
  <c r="D57" i="41"/>
  <c r="C57" i="41"/>
  <c r="B57" i="41"/>
  <c r="Q56" i="41"/>
  <c r="O56" i="41"/>
  <c r="P56" i="41" s="1"/>
  <c r="M56" i="41"/>
  <c r="K56" i="41"/>
  <c r="I56" i="41"/>
  <c r="H56" i="41"/>
  <c r="F56" i="41"/>
  <c r="E56" i="41"/>
  <c r="B56" i="41" s="1"/>
  <c r="D56" i="41"/>
  <c r="C56" i="41"/>
  <c r="Q55" i="41"/>
  <c r="O55" i="41"/>
  <c r="P55" i="41" s="1"/>
  <c r="M55" i="41"/>
  <c r="K55" i="41"/>
  <c r="I55" i="41"/>
  <c r="H55" i="41"/>
  <c r="F55" i="41"/>
  <c r="E55" i="41"/>
  <c r="D55" i="41"/>
  <c r="C55" i="41"/>
  <c r="B55" i="41"/>
  <c r="Q54" i="41"/>
  <c r="O54" i="41"/>
  <c r="P54" i="41" s="1"/>
  <c r="M54" i="41"/>
  <c r="K54" i="41"/>
  <c r="I54" i="41"/>
  <c r="H54" i="41"/>
  <c r="F54" i="41"/>
  <c r="E54" i="41"/>
  <c r="D54" i="41"/>
  <c r="C54" i="41"/>
  <c r="B54" i="41"/>
  <c r="Q53" i="41"/>
  <c r="O53" i="41"/>
  <c r="P53" i="41" s="1"/>
  <c r="M53" i="41"/>
  <c r="K53" i="41"/>
  <c r="I53" i="41"/>
  <c r="H53" i="41"/>
  <c r="F53" i="41"/>
  <c r="E53" i="41"/>
  <c r="D53" i="41"/>
  <c r="C53" i="41"/>
  <c r="B53" i="41"/>
  <c r="Q52" i="41"/>
  <c r="O52" i="41"/>
  <c r="P52" i="41" s="1"/>
  <c r="M52" i="41"/>
  <c r="K52" i="41"/>
  <c r="I52" i="41"/>
  <c r="H52" i="41"/>
  <c r="F52" i="41"/>
  <c r="E52" i="41"/>
  <c r="B52" i="41" s="1"/>
  <c r="D52" i="41"/>
  <c r="C52" i="41"/>
  <c r="Q51" i="41"/>
  <c r="O51" i="41"/>
  <c r="P51" i="41" s="1"/>
  <c r="M51" i="41"/>
  <c r="K51" i="41"/>
  <c r="I51" i="41"/>
  <c r="H51" i="41"/>
  <c r="F51" i="41"/>
  <c r="E51" i="41"/>
  <c r="D51" i="41"/>
  <c r="C51" i="41"/>
  <c r="B51" i="41"/>
  <c r="Q50" i="41"/>
  <c r="O50" i="41"/>
  <c r="P50" i="41" s="1"/>
  <c r="M50" i="41"/>
  <c r="K50" i="41"/>
  <c r="I50" i="41"/>
  <c r="H50" i="41"/>
  <c r="F50" i="41"/>
  <c r="E50" i="41"/>
  <c r="D50" i="41"/>
  <c r="C50" i="41"/>
  <c r="B50" i="41"/>
  <c r="Q49" i="41"/>
  <c r="O49" i="41"/>
  <c r="P49" i="41" s="1"/>
  <c r="M49" i="41"/>
  <c r="K49" i="41"/>
  <c r="I49" i="41"/>
  <c r="H49" i="41"/>
  <c r="F49" i="41"/>
  <c r="E49" i="41"/>
  <c r="D49" i="41"/>
  <c r="C49" i="41"/>
  <c r="B49" i="41"/>
  <c r="Q48" i="41"/>
  <c r="O48" i="41"/>
  <c r="P48" i="41" s="1"/>
  <c r="M48" i="41"/>
  <c r="K48" i="41"/>
  <c r="I48" i="41"/>
  <c r="H48" i="41"/>
  <c r="F48" i="41"/>
  <c r="E48" i="41"/>
  <c r="D48" i="41"/>
  <c r="C48" i="41"/>
  <c r="B48" i="41"/>
  <c r="Q47" i="41"/>
  <c r="O47" i="41"/>
  <c r="P47" i="41" s="1"/>
  <c r="M47" i="41"/>
  <c r="K47" i="41"/>
  <c r="I47" i="41"/>
  <c r="H47" i="41"/>
  <c r="F47" i="41"/>
  <c r="E47" i="41"/>
  <c r="D47" i="41"/>
  <c r="C47" i="41"/>
  <c r="B47" i="41"/>
  <c r="Q46" i="41"/>
  <c r="O46" i="41"/>
  <c r="P46" i="41" s="1"/>
  <c r="M46" i="41"/>
  <c r="K46" i="41"/>
  <c r="I46" i="41"/>
  <c r="H46" i="41"/>
  <c r="F46" i="41"/>
  <c r="E46" i="41"/>
  <c r="D46" i="41"/>
  <c r="C46" i="41"/>
  <c r="B46" i="41"/>
  <c r="Q45" i="41"/>
  <c r="O45" i="41"/>
  <c r="P45" i="41" s="1"/>
  <c r="M45" i="41"/>
  <c r="K45" i="41"/>
  <c r="I45" i="41"/>
  <c r="H45" i="41"/>
  <c r="F45" i="41"/>
  <c r="E45" i="41"/>
  <c r="D45" i="41"/>
  <c r="C45" i="41"/>
  <c r="B45" i="41"/>
  <c r="Q44" i="41"/>
  <c r="O44" i="41"/>
  <c r="P44" i="41" s="1"/>
  <c r="M44" i="41"/>
  <c r="K44" i="41"/>
  <c r="I44" i="41"/>
  <c r="H44" i="41"/>
  <c r="F44" i="41"/>
  <c r="E44" i="41"/>
  <c r="B44" i="41" s="1"/>
  <c r="D44" i="41"/>
  <c r="C44" i="41"/>
  <c r="Q43" i="41"/>
  <c r="O43" i="41"/>
  <c r="P43" i="41" s="1"/>
  <c r="M43" i="41"/>
  <c r="K43" i="41"/>
  <c r="I43" i="41"/>
  <c r="H43" i="41"/>
  <c r="F43" i="41"/>
  <c r="E43" i="41"/>
  <c r="D43" i="41"/>
  <c r="C43" i="41"/>
  <c r="B43" i="41"/>
  <c r="Q42" i="41"/>
  <c r="O42" i="41"/>
  <c r="P42" i="41" s="1"/>
  <c r="M42" i="41"/>
  <c r="K42" i="41"/>
  <c r="I42" i="41"/>
  <c r="H42" i="41"/>
  <c r="F42" i="41"/>
  <c r="E42" i="41"/>
  <c r="D42" i="41"/>
  <c r="C42" i="41"/>
  <c r="B42" i="41"/>
  <c r="Q41" i="41"/>
  <c r="O41" i="41"/>
  <c r="P41" i="41" s="1"/>
  <c r="M41" i="41"/>
  <c r="K41" i="41"/>
  <c r="I41" i="41"/>
  <c r="H41" i="41"/>
  <c r="F41" i="41"/>
  <c r="E41" i="41"/>
  <c r="D41" i="41"/>
  <c r="C41" i="41"/>
  <c r="B41" i="41"/>
  <c r="Q40" i="41"/>
  <c r="O40" i="41"/>
  <c r="P40" i="41" s="1"/>
  <c r="M40" i="41"/>
  <c r="K40" i="41"/>
  <c r="I40" i="41"/>
  <c r="H40" i="41"/>
  <c r="F40" i="41"/>
  <c r="E40" i="41"/>
  <c r="D40" i="41"/>
  <c r="C40" i="41"/>
  <c r="B40" i="41"/>
  <c r="Q39" i="41"/>
  <c r="O39" i="41"/>
  <c r="P39" i="41" s="1"/>
  <c r="M39" i="41"/>
  <c r="K39" i="41"/>
  <c r="I39" i="41"/>
  <c r="H39" i="41"/>
  <c r="F39" i="41"/>
  <c r="E39" i="41"/>
  <c r="D39" i="41"/>
  <c r="B39" i="41" s="1"/>
  <c r="C39" i="41"/>
  <c r="Q38" i="41"/>
  <c r="O38" i="41"/>
  <c r="P38" i="41" s="1"/>
  <c r="M38" i="41"/>
  <c r="K38" i="41"/>
  <c r="I38" i="41"/>
  <c r="H38" i="41"/>
  <c r="F38" i="41"/>
  <c r="E38" i="41"/>
  <c r="D38" i="41"/>
  <c r="C38" i="41"/>
  <c r="B38" i="41"/>
  <c r="Q37" i="41"/>
  <c r="O37" i="41"/>
  <c r="P37" i="41" s="1"/>
  <c r="M37" i="41"/>
  <c r="K37" i="41"/>
  <c r="I37" i="41"/>
  <c r="H37" i="41"/>
  <c r="F37" i="41"/>
  <c r="E37" i="41"/>
  <c r="D37" i="41"/>
  <c r="C37" i="41"/>
  <c r="B37" i="41"/>
  <c r="Q36" i="41"/>
  <c r="O36" i="41"/>
  <c r="P36" i="41" s="1"/>
  <c r="M36" i="41"/>
  <c r="K36" i="41"/>
  <c r="I36" i="41"/>
  <c r="H36" i="41"/>
  <c r="F36" i="41"/>
  <c r="E36" i="41"/>
  <c r="D36" i="41"/>
  <c r="C36" i="41"/>
  <c r="B36" i="41"/>
  <c r="Q35" i="41"/>
  <c r="O35" i="41"/>
  <c r="P35" i="41" s="1"/>
  <c r="M35" i="41"/>
  <c r="K35" i="41"/>
  <c r="I35" i="41"/>
  <c r="H35" i="41"/>
  <c r="F35" i="41"/>
  <c r="E35" i="41"/>
  <c r="D35" i="41"/>
  <c r="C35" i="41"/>
  <c r="B35" i="41"/>
  <c r="Q34" i="41"/>
  <c r="O34" i="41"/>
  <c r="P34" i="41" s="1"/>
  <c r="M34" i="41"/>
  <c r="K34" i="41"/>
  <c r="I34" i="41"/>
  <c r="H34" i="41"/>
  <c r="F34" i="41"/>
  <c r="E34" i="41"/>
  <c r="D34" i="41"/>
  <c r="C34" i="41"/>
  <c r="B34" i="41" s="1"/>
  <c r="Q33" i="41"/>
  <c r="O33" i="41"/>
  <c r="P33" i="41" s="1"/>
  <c r="M33" i="41"/>
  <c r="K33" i="41"/>
  <c r="I33" i="41"/>
  <c r="H33" i="41"/>
  <c r="F33" i="41"/>
  <c r="E33" i="41"/>
  <c r="D33" i="41"/>
  <c r="C33" i="41"/>
  <c r="B33" i="41"/>
  <c r="Q32" i="41"/>
  <c r="O32" i="41"/>
  <c r="P32" i="41" s="1"/>
  <c r="M32" i="41"/>
  <c r="K32" i="41"/>
  <c r="I32" i="41"/>
  <c r="H32" i="41"/>
  <c r="F32" i="41"/>
  <c r="E32" i="41"/>
  <c r="D32" i="41"/>
  <c r="C32" i="41"/>
  <c r="B32" i="41"/>
  <c r="Q31" i="41"/>
  <c r="O31" i="41"/>
  <c r="P31" i="41" s="1"/>
  <c r="M31" i="41"/>
  <c r="K31" i="41"/>
  <c r="I31" i="41"/>
  <c r="H31" i="41"/>
  <c r="F31" i="41"/>
  <c r="E31" i="41"/>
  <c r="D31" i="41"/>
  <c r="C31" i="41"/>
  <c r="B31" i="41"/>
  <c r="Q30" i="41"/>
  <c r="O30" i="41"/>
  <c r="P30" i="41" s="1"/>
  <c r="M30" i="41"/>
  <c r="K30" i="41"/>
  <c r="I30" i="41"/>
  <c r="H30" i="41"/>
  <c r="F30" i="41"/>
  <c r="E30" i="41"/>
  <c r="D30" i="41"/>
  <c r="C30" i="41"/>
  <c r="B30" i="41" s="1"/>
  <c r="Q29" i="41"/>
  <c r="O29" i="41"/>
  <c r="P29" i="41" s="1"/>
  <c r="M29" i="41"/>
  <c r="K29" i="41"/>
  <c r="I29" i="41"/>
  <c r="H29" i="41"/>
  <c r="F29" i="41"/>
  <c r="E29" i="41"/>
  <c r="D29" i="41"/>
  <c r="C29" i="41"/>
  <c r="B29" i="41"/>
  <c r="Q28" i="41"/>
  <c r="O28" i="41"/>
  <c r="P28" i="41" s="1"/>
  <c r="M28" i="41"/>
  <c r="K28" i="41"/>
  <c r="I28" i="41"/>
  <c r="H28" i="41"/>
  <c r="F28" i="41"/>
  <c r="E28" i="41"/>
  <c r="B28" i="41"/>
  <c r="Q27" i="41"/>
  <c r="O27" i="41"/>
  <c r="P27" i="41" s="1"/>
  <c r="M27" i="41"/>
  <c r="K27" i="41"/>
  <c r="I27" i="41"/>
  <c r="H27" i="41"/>
  <c r="F27" i="41"/>
  <c r="E27" i="41"/>
  <c r="D27" i="41"/>
  <c r="C27" i="41"/>
  <c r="B27" i="41"/>
  <c r="Q26" i="41"/>
  <c r="O26" i="41"/>
  <c r="P26" i="41" s="1"/>
  <c r="M26" i="41"/>
  <c r="K26" i="41"/>
  <c r="I26" i="41"/>
  <c r="H26" i="41"/>
  <c r="F26" i="41"/>
  <c r="E26" i="41"/>
  <c r="D26" i="41"/>
  <c r="C26" i="41"/>
  <c r="B26" i="41"/>
  <c r="Q25" i="41"/>
  <c r="O25" i="41"/>
  <c r="P25" i="41" s="1"/>
  <c r="M25" i="41"/>
  <c r="K25" i="41"/>
  <c r="I25" i="41"/>
  <c r="H25" i="41"/>
  <c r="F25" i="41"/>
  <c r="E25" i="41"/>
  <c r="D25" i="41"/>
  <c r="C25" i="41"/>
  <c r="B25" i="41"/>
  <c r="Q24" i="41"/>
  <c r="O24" i="41"/>
  <c r="P24" i="41" s="1"/>
  <c r="M24" i="41"/>
  <c r="K24" i="41"/>
  <c r="I24" i="41"/>
  <c r="H24" i="41"/>
  <c r="F24" i="41"/>
  <c r="E24" i="41"/>
  <c r="D24" i="41"/>
  <c r="C24" i="41"/>
  <c r="B24" i="41"/>
  <c r="Q23" i="41"/>
  <c r="O23" i="41"/>
  <c r="P23" i="41" s="1"/>
  <c r="M23" i="41"/>
  <c r="K23" i="41"/>
  <c r="I23" i="41"/>
  <c r="H23" i="41"/>
  <c r="F23" i="41"/>
  <c r="E23" i="41"/>
  <c r="D23" i="41"/>
  <c r="C23" i="41"/>
  <c r="B23" i="41"/>
  <c r="Q22" i="41"/>
  <c r="O22" i="41"/>
  <c r="P22" i="41" s="1"/>
  <c r="M22" i="41"/>
  <c r="K22" i="41"/>
  <c r="I22" i="41"/>
  <c r="H22" i="41"/>
  <c r="F22" i="41"/>
  <c r="E22" i="41"/>
  <c r="D22" i="41"/>
  <c r="C22" i="41"/>
  <c r="B22" i="41"/>
  <c r="Q21" i="41"/>
  <c r="O21" i="41"/>
  <c r="P21" i="41" s="1"/>
  <c r="M21" i="41"/>
  <c r="K21" i="41"/>
  <c r="I21" i="41"/>
  <c r="H21" i="41"/>
  <c r="F21" i="41"/>
  <c r="E21" i="41"/>
  <c r="D21" i="41"/>
  <c r="C21" i="41"/>
  <c r="B21" i="41"/>
  <c r="Q20" i="41"/>
  <c r="O20" i="41"/>
  <c r="P20" i="41" s="1"/>
  <c r="M20" i="41"/>
  <c r="K20" i="41"/>
  <c r="I20" i="41"/>
  <c r="H20" i="41"/>
  <c r="F20" i="41"/>
  <c r="E20" i="41"/>
  <c r="D20" i="41"/>
  <c r="C20" i="41"/>
  <c r="B20" i="41" s="1"/>
  <c r="Q19" i="41"/>
  <c r="O19" i="41"/>
  <c r="P19" i="41" s="1"/>
  <c r="M19" i="41"/>
  <c r="K19" i="41"/>
  <c r="I19" i="41"/>
  <c r="H19" i="41"/>
  <c r="F19" i="41"/>
  <c r="E19" i="41"/>
  <c r="D19" i="41"/>
  <c r="C19" i="41"/>
  <c r="B19" i="41"/>
  <c r="Q18" i="41"/>
  <c r="O18" i="41"/>
  <c r="P18" i="41" s="1"/>
  <c r="M18" i="41"/>
  <c r="K18" i="41"/>
  <c r="I18" i="41"/>
  <c r="H18" i="41"/>
  <c r="F18" i="41"/>
  <c r="E18" i="41"/>
  <c r="D18" i="41"/>
  <c r="C18" i="41"/>
  <c r="B18" i="41"/>
  <c r="Q17" i="41"/>
  <c r="O17" i="41"/>
  <c r="P17" i="41" s="1"/>
  <c r="M17" i="41"/>
  <c r="K17" i="41"/>
  <c r="I17" i="41"/>
  <c r="H17" i="41"/>
  <c r="F17" i="41"/>
  <c r="E17" i="41"/>
  <c r="D17" i="41"/>
  <c r="B17" i="41" s="1"/>
  <c r="C17" i="41"/>
  <c r="Q16" i="41"/>
  <c r="O16" i="41"/>
  <c r="P16" i="41" s="1"/>
  <c r="M16" i="41"/>
  <c r="K16" i="41"/>
  <c r="I16" i="41"/>
  <c r="H16" i="41"/>
  <c r="F16" i="41"/>
  <c r="E16" i="41"/>
  <c r="D16" i="41"/>
  <c r="C16" i="41"/>
  <c r="B16" i="41"/>
  <c r="Q15" i="41"/>
  <c r="O15" i="41"/>
  <c r="P15" i="41" s="1"/>
  <c r="M15" i="41"/>
  <c r="K15" i="41"/>
  <c r="I15" i="41"/>
  <c r="H15" i="41"/>
  <c r="F15" i="41"/>
  <c r="E15" i="41"/>
  <c r="D15" i="41"/>
  <c r="B15" i="41" s="1"/>
  <c r="C15" i="41"/>
  <c r="Q14" i="41"/>
  <c r="O14" i="41"/>
  <c r="P14" i="41" s="1"/>
  <c r="M14" i="41"/>
  <c r="K14" i="41"/>
  <c r="I14" i="41"/>
  <c r="H14" i="41"/>
  <c r="F14" i="41"/>
  <c r="E14" i="41"/>
  <c r="D14" i="41"/>
  <c r="C14" i="41"/>
  <c r="B14" i="41"/>
  <c r="Q13" i="41"/>
  <c r="O13" i="41"/>
  <c r="P13" i="41" s="1"/>
  <c r="M13" i="41"/>
  <c r="K13" i="41"/>
  <c r="I13" i="41"/>
  <c r="H13" i="41"/>
  <c r="F13" i="41"/>
  <c r="E13" i="41"/>
  <c r="D13" i="41"/>
  <c r="C13" i="41"/>
  <c r="B13" i="41"/>
  <c r="Q12" i="41"/>
  <c r="O12" i="41"/>
  <c r="P12" i="41" s="1"/>
  <c r="M12" i="41"/>
  <c r="K12" i="41"/>
  <c r="I12" i="41"/>
  <c r="H12" i="41"/>
  <c r="F12" i="41"/>
  <c r="E12" i="41"/>
  <c r="D12" i="41"/>
  <c r="C12" i="41"/>
  <c r="B12" i="41"/>
  <c r="Q11" i="41"/>
  <c r="O11" i="41"/>
  <c r="P11" i="41" s="1"/>
  <c r="M11" i="41"/>
  <c r="K11" i="41"/>
  <c r="I11" i="41"/>
  <c r="H11" i="41"/>
  <c r="F11" i="41"/>
  <c r="E11" i="41"/>
  <c r="D11" i="41"/>
  <c r="C11" i="41"/>
  <c r="B11" i="41"/>
  <c r="Q10" i="41"/>
  <c r="O10" i="41"/>
  <c r="P10" i="41" s="1"/>
  <c r="M10" i="41"/>
  <c r="K10" i="41"/>
  <c r="I10" i="41"/>
  <c r="H10" i="41"/>
  <c r="F10" i="41"/>
  <c r="E10" i="41"/>
  <c r="B10" i="41" s="1"/>
  <c r="D10" i="41"/>
  <c r="C10" i="41"/>
  <c r="Q9" i="41"/>
  <c r="O9" i="41"/>
  <c r="P9" i="41" s="1"/>
  <c r="M9" i="41"/>
  <c r="K9" i="41"/>
  <c r="I9" i="41"/>
  <c r="H9" i="41"/>
  <c r="F9" i="41"/>
  <c r="E9" i="41"/>
  <c r="D9" i="41"/>
  <c r="B9" i="41" s="1"/>
  <c r="C9" i="41"/>
  <c r="I6" i="41"/>
  <c r="I4" i="41"/>
  <c r="I3" i="41"/>
  <c r="I2" i="41"/>
  <c r="H67" i="31" l="1"/>
  <c r="I170" i="31"/>
  <c r="I18" i="31" s="1"/>
  <c r="H18" i="31"/>
  <c r="J238" i="32"/>
  <c r="J240" i="31" l="1"/>
  <c r="J239" i="31" s="1"/>
  <c r="J237" i="31" l="1"/>
  <c r="J236" i="31"/>
  <c r="J199" i="31"/>
  <c r="J198" i="31" s="1"/>
  <c r="J197" i="31" s="1"/>
  <c r="G198" i="31"/>
  <c r="G197" i="31" s="1"/>
  <c r="G177" i="31"/>
  <c r="D126" i="12" l="1"/>
  <c r="D127" i="12"/>
  <c r="D128" i="12"/>
  <c r="D129" i="12"/>
  <c r="D130" i="12"/>
  <c r="D131" i="12"/>
  <c r="D132" i="12"/>
  <c r="D133" i="12"/>
  <c r="E126" i="12"/>
  <c r="E127" i="12"/>
  <c r="E128" i="12"/>
  <c r="E129" i="12"/>
  <c r="E130" i="12"/>
  <c r="E131" i="12"/>
  <c r="E132" i="12"/>
  <c r="E133" i="12"/>
  <c r="F126" i="12"/>
  <c r="F127" i="12"/>
  <c r="F128" i="12"/>
  <c r="F129" i="12"/>
  <c r="F130" i="12"/>
  <c r="F131" i="12"/>
  <c r="F132" i="12"/>
  <c r="F133" i="12"/>
  <c r="V126" i="12"/>
  <c r="V127" i="12"/>
  <c r="V128" i="12"/>
  <c r="V129" i="12"/>
  <c r="V130" i="12"/>
  <c r="V131" i="12"/>
  <c r="V132" i="12"/>
  <c r="V133" i="12"/>
  <c r="D134" i="12"/>
  <c r="D135" i="12"/>
  <c r="D136" i="12"/>
  <c r="D137" i="12"/>
  <c r="D138" i="12"/>
  <c r="D139" i="12"/>
  <c r="D140" i="12"/>
  <c r="D141" i="12"/>
  <c r="E134" i="12"/>
  <c r="E135" i="12"/>
  <c r="E136" i="12"/>
  <c r="E137" i="12"/>
  <c r="E138" i="12"/>
  <c r="E139" i="12"/>
  <c r="E140" i="12"/>
  <c r="E141" i="12"/>
  <c r="F134" i="12"/>
  <c r="F135" i="12"/>
  <c r="F136" i="12"/>
  <c r="F137" i="12"/>
  <c r="F138" i="12"/>
  <c r="F139" i="12"/>
  <c r="F140" i="12"/>
  <c r="F141" i="12"/>
  <c r="V134" i="12"/>
  <c r="V135" i="12"/>
  <c r="V136" i="12"/>
  <c r="V137" i="12"/>
  <c r="V138" i="12"/>
  <c r="V139" i="12"/>
  <c r="V140" i="12"/>
  <c r="V141" i="12"/>
  <c r="D142" i="12"/>
  <c r="D143" i="12"/>
  <c r="D144" i="12"/>
  <c r="D145" i="12"/>
  <c r="E142" i="12"/>
  <c r="E143" i="12"/>
  <c r="E144" i="12"/>
  <c r="E145" i="12"/>
  <c r="F142" i="12"/>
  <c r="F143" i="12"/>
  <c r="F144" i="12"/>
  <c r="F145" i="12"/>
  <c r="V142" i="12"/>
  <c r="V143" i="12"/>
  <c r="V144" i="12"/>
  <c r="V145" i="12"/>
  <c r="B24" i="1"/>
  <c r="C24" i="1"/>
  <c r="D24" i="1"/>
  <c r="E24" i="1"/>
  <c r="G24" i="1" a="1"/>
  <c r="G24" i="1" s="1"/>
  <c r="I24" i="1"/>
  <c r="D99" i="12"/>
  <c r="D100" i="12"/>
  <c r="D101" i="12"/>
  <c r="E99" i="12"/>
  <c r="E100" i="12"/>
  <c r="E101" i="12"/>
  <c r="F99" i="12"/>
  <c r="F100" i="12"/>
  <c r="F101" i="12"/>
  <c r="V99" i="12"/>
  <c r="V100" i="12"/>
  <c r="V101" i="12"/>
  <c r="D102" i="12"/>
  <c r="D103" i="12"/>
  <c r="D104" i="12"/>
  <c r="D105" i="12"/>
  <c r="E102" i="12"/>
  <c r="E103" i="12"/>
  <c r="E104" i="12"/>
  <c r="E105" i="12"/>
  <c r="F102" i="12"/>
  <c r="F103" i="12"/>
  <c r="F104" i="12"/>
  <c r="F105" i="12"/>
  <c r="V102" i="12"/>
  <c r="V103" i="12"/>
  <c r="V104" i="12"/>
  <c r="V105" i="12"/>
  <c r="D106" i="12"/>
  <c r="E106" i="12"/>
  <c r="F106" i="12"/>
  <c r="V106" i="12"/>
  <c r="D98" i="12"/>
  <c r="E98" i="12"/>
  <c r="F98" i="12"/>
  <c r="V98" i="12"/>
  <c r="B28" i="1"/>
  <c r="C28" i="1"/>
  <c r="D28" i="1"/>
  <c r="E28" i="1"/>
  <c r="G28" i="1" a="1"/>
  <c r="G28" i="1" s="1"/>
  <c r="I28" i="1"/>
  <c r="D188" i="12"/>
  <c r="E188" i="12"/>
  <c r="F188" i="12"/>
  <c r="V188" i="12"/>
  <c r="D187" i="12"/>
  <c r="E187" i="12"/>
  <c r="F187" i="12"/>
  <c r="V187" i="12"/>
  <c r="D186" i="12"/>
  <c r="E186" i="12"/>
  <c r="F186" i="12"/>
  <c r="V186" i="12"/>
  <c r="B38" i="1"/>
  <c r="C38" i="1"/>
  <c r="D38" i="1"/>
  <c r="E38" i="1"/>
  <c r="G38" i="1" a="1"/>
  <c r="G38" i="1" s="1"/>
  <c r="I38" i="1"/>
  <c r="D164" i="12"/>
  <c r="E164" i="12"/>
  <c r="F164" i="12"/>
  <c r="V164" i="12"/>
  <c r="D165" i="12"/>
  <c r="E165" i="12"/>
  <c r="F165" i="12"/>
  <c r="V165" i="12"/>
  <c r="B33" i="1"/>
  <c r="C33" i="1"/>
  <c r="D33" i="1"/>
  <c r="E33" i="1"/>
  <c r="G33" i="1" a="1"/>
  <c r="G33" i="1" s="1"/>
  <c r="I33" i="1"/>
  <c r="D173" i="12"/>
  <c r="E173" i="12"/>
  <c r="F173" i="12"/>
  <c r="V173" i="12"/>
  <c r="D172" i="12"/>
  <c r="E172" i="12"/>
  <c r="F172" i="12"/>
  <c r="V172" i="12"/>
  <c r="D62" i="12"/>
  <c r="D63" i="12"/>
  <c r="D64" i="12"/>
  <c r="D65" i="12"/>
  <c r="D66" i="12"/>
  <c r="D67" i="12"/>
  <c r="D68" i="12"/>
  <c r="E62" i="12"/>
  <c r="E63" i="12"/>
  <c r="E64" i="12"/>
  <c r="E65" i="12"/>
  <c r="E66" i="12"/>
  <c r="E67" i="12"/>
  <c r="E68" i="12"/>
  <c r="F62" i="12"/>
  <c r="F63" i="12"/>
  <c r="F64" i="12"/>
  <c r="F65" i="12"/>
  <c r="F66" i="12"/>
  <c r="F67" i="12"/>
  <c r="F68" i="12"/>
  <c r="V62" i="12"/>
  <c r="V63" i="12"/>
  <c r="V64" i="12"/>
  <c r="V65" i="12"/>
  <c r="V66" i="12"/>
  <c r="V67" i="12"/>
  <c r="V68" i="12"/>
  <c r="D69" i="12"/>
  <c r="D70" i="12"/>
  <c r="D71" i="12"/>
  <c r="D72" i="12"/>
  <c r="D73" i="12"/>
  <c r="D74" i="12"/>
  <c r="E69" i="12"/>
  <c r="E70" i="12"/>
  <c r="E71" i="12"/>
  <c r="E72" i="12"/>
  <c r="E73" i="12"/>
  <c r="E74" i="12"/>
  <c r="F69" i="12"/>
  <c r="F70" i="12"/>
  <c r="F71" i="12"/>
  <c r="F72" i="12"/>
  <c r="F73" i="12"/>
  <c r="F74" i="12"/>
  <c r="V69" i="12"/>
  <c r="V70" i="12"/>
  <c r="V71" i="12"/>
  <c r="V72" i="12"/>
  <c r="V73" i="12"/>
  <c r="V74" i="12"/>
  <c r="D158" i="12"/>
  <c r="D159" i="12"/>
  <c r="E158" i="12"/>
  <c r="E159" i="12"/>
  <c r="F158" i="12"/>
  <c r="F159" i="12"/>
  <c r="V158" i="12"/>
  <c r="V159" i="12"/>
  <c r="D160" i="12"/>
  <c r="D161" i="12"/>
  <c r="E160" i="12"/>
  <c r="E161" i="12"/>
  <c r="F160" i="12"/>
  <c r="F161" i="12"/>
  <c r="V160" i="12"/>
  <c r="V161" i="12"/>
  <c r="D162" i="12"/>
  <c r="E162" i="12"/>
  <c r="F162" i="12"/>
  <c r="V162" i="12"/>
  <c r="B32" i="1"/>
  <c r="C32" i="1"/>
  <c r="D32" i="1"/>
  <c r="E32" i="1"/>
  <c r="G32" i="1" a="1"/>
  <c r="G32" i="1" s="1"/>
  <c r="I32" i="1"/>
  <c r="D149" i="12"/>
  <c r="E149" i="12"/>
  <c r="F149" i="12"/>
  <c r="V149" i="12"/>
  <c r="B26" i="1"/>
  <c r="C26" i="1"/>
  <c r="D26" i="1"/>
  <c r="E26" i="1"/>
  <c r="G26" i="1" a="1"/>
  <c r="G26" i="1" s="1"/>
  <c r="I26" i="1"/>
  <c r="D96" i="12"/>
  <c r="E96" i="12"/>
  <c r="F96" i="12"/>
  <c r="V96" i="12"/>
  <c r="D97" i="12"/>
  <c r="E97" i="12"/>
  <c r="F97" i="12"/>
  <c r="V97" i="12"/>
  <c r="D76" i="12"/>
  <c r="E76" i="12"/>
  <c r="F76" i="12"/>
  <c r="V76" i="12"/>
  <c r="D61" i="12"/>
  <c r="E61" i="12"/>
  <c r="F61" i="12"/>
  <c r="V61" i="12"/>
  <c r="D60" i="12"/>
  <c r="E60" i="12"/>
  <c r="F60" i="12"/>
  <c r="V60" i="12"/>
  <c r="D59" i="12"/>
  <c r="E59" i="12"/>
  <c r="F59" i="12"/>
  <c r="V59" i="12"/>
  <c r="D53" i="12"/>
  <c r="D54" i="12"/>
  <c r="E53" i="12"/>
  <c r="E54" i="12"/>
  <c r="F53" i="12"/>
  <c r="F54" i="12"/>
  <c r="V53" i="12"/>
  <c r="V54" i="12"/>
  <c r="D56" i="12"/>
  <c r="E56" i="12"/>
  <c r="F56" i="12"/>
  <c r="V56" i="12"/>
  <c r="D55" i="12"/>
  <c r="E55" i="12"/>
  <c r="F55" i="12"/>
  <c r="V55" i="12"/>
  <c r="B17" i="1"/>
  <c r="C17" i="1"/>
  <c r="D17" i="1"/>
  <c r="E17" i="1"/>
  <c r="G17" i="1" a="1"/>
  <c r="G17" i="1" s="1"/>
  <c r="I17" i="1"/>
  <c r="D49" i="12"/>
  <c r="D50" i="12"/>
  <c r="E49" i="12"/>
  <c r="E50" i="12"/>
  <c r="F49" i="12"/>
  <c r="F50" i="12"/>
  <c r="V49" i="12"/>
  <c r="V50" i="12"/>
  <c r="D51" i="12"/>
  <c r="E51" i="12"/>
  <c r="F51" i="12"/>
  <c r="V51" i="12"/>
  <c r="D52" i="12"/>
  <c r="E52" i="12"/>
  <c r="F52" i="12"/>
  <c r="V52" i="12"/>
  <c r="B16" i="1"/>
  <c r="C16" i="1"/>
  <c r="D16" i="1"/>
  <c r="E16" i="1"/>
  <c r="G16" i="1" a="1"/>
  <c r="G16" i="1" s="1"/>
  <c r="I16" i="1"/>
  <c r="D84" i="12"/>
  <c r="D85" i="12"/>
  <c r="D86" i="12"/>
  <c r="D87" i="12"/>
  <c r="D88" i="12"/>
  <c r="D89" i="12"/>
  <c r="E84" i="12"/>
  <c r="E85" i="12"/>
  <c r="E86" i="12"/>
  <c r="E87" i="12"/>
  <c r="E88" i="12"/>
  <c r="E89" i="12"/>
  <c r="F84" i="12"/>
  <c r="F85" i="12"/>
  <c r="F86" i="12"/>
  <c r="F87" i="12"/>
  <c r="F88" i="12"/>
  <c r="F89" i="12"/>
  <c r="V84" i="12"/>
  <c r="V85" i="12"/>
  <c r="V86" i="12"/>
  <c r="V87" i="12"/>
  <c r="V88" i="12"/>
  <c r="V89" i="12"/>
  <c r="D90" i="12"/>
  <c r="D91" i="12"/>
  <c r="D92" i="12"/>
  <c r="D93" i="12"/>
  <c r="E90" i="12"/>
  <c r="E91" i="12"/>
  <c r="E92" i="12"/>
  <c r="E93" i="12"/>
  <c r="F90" i="12"/>
  <c r="F91" i="12"/>
  <c r="F92" i="12"/>
  <c r="F93" i="12"/>
  <c r="V90" i="12"/>
  <c r="V91" i="12"/>
  <c r="V92" i="12"/>
  <c r="V93" i="12"/>
  <c r="B21" i="1"/>
  <c r="C21" i="1"/>
  <c r="D21" i="1"/>
  <c r="E21" i="1"/>
  <c r="G21" i="1" a="1"/>
  <c r="G21" i="1" s="1"/>
  <c r="I21" i="1"/>
  <c r="D77" i="12"/>
  <c r="D78" i="12"/>
  <c r="D79" i="12"/>
  <c r="D80" i="12"/>
  <c r="D81" i="12"/>
  <c r="E77" i="12"/>
  <c r="E78" i="12"/>
  <c r="E79" i="12"/>
  <c r="E80" i="12"/>
  <c r="E81" i="12"/>
  <c r="F77" i="12"/>
  <c r="F78" i="12"/>
  <c r="F79" i="12"/>
  <c r="F80" i="12"/>
  <c r="F81" i="12"/>
  <c r="V77" i="12"/>
  <c r="V78" i="12"/>
  <c r="V79" i="12"/>
  <c r="V80" i="12"/>
  <c r="V81" i="12"/>
  <c r="D82" i="12"/>
  <c r="D83" i="12"/>
  <c r="E82" i="12"/>
  <c r="E83" i="12"/>
  <c r="F82" i="12"/>
  <c r="F83" i="12"/>
  <c r="V82" i="12"/>
  <c r="V83" i="12"/>
  <c r="B20" i="1"/>
  <c r="C20" i="1"/>
  <c r="D20" i="1"/>
  <c r="E20" i="1"/>
  <c r="G20" i="1" a="1"/>
  <c r="G20" i="1" s="1"/>
  <c r="I20" i="1"/>
  <c r="D75" i="12"/>
  <c r="E75" i="12"/>
  <c r="F75" i="12"/>
  <c r="V75" i="12"/>
  <c r="B19" i="1"/>
  <c r="C19" i="1"/>
  <c r="D19" i="1"/>
  <c r="E19" i="1"/>
  <c r="G19" i="1" a="1"/>
  <c r="G19" i="1" s="1"/>
  <c r="I19" i="1"/>
  <c r="D21" i="12"/>
  <c r="E21" i="12"/>
  <c r="F21" i="12"/>
  <c r="V21" i="12"/>
  <c r="D20" i="12"/>
  <c r="E20" i="12"/>
  <c r="F20" i="12"/>
  <c r="V20" i="12"/>
  <c r="C18" i="1"/>
  <c r="D18" i="1"/>
  <c r="E18" i="1"/>
  <c r="G18" i="1" a="1"/>
  <c r="G18" i="1" s="1"/>
  <c r="I18" i="1"/>
  <c r="B15" i="1"/>
  <c r="C15" i="1"/>
  <c r="D15" i="1"/>
  <c r="E15" i="1"/>
  <c r="G15" i="1" a="1"/>
  <c r="G15" i="1" s="1"/>
  <c r="I15" i="1"/>
  <c r="B11" i="1"/>
  <c r="C11" i="1"/>
  <c r="D11" i="1"/>
  <c r="E11" i="1"/>
  <c r="G11" i="1" a="1"/>
  <c r="G11" i="1"/>
  <c r="I11" i="1"/>
  <c r="B14" i="1"/>
  <c r="C14" i="1"/>
  <c r="D14" i="1"/>
  <c r="E14" i="1"/>
  <c r="G14" i="1" a="1"/>
  <c r="G14" i="1" s="1"/>
  <c r="I14" i="1"/>
  <c r="D95" i="12"/>
  <c r="E95" i="12"/>
  <c r="F95" i="12"/>
  <c r="V95" i="12"/>
  <c r="D13" i="12"/>
  <c r="D14" i="12"/>
  <c r="D15" i="12"/>
  <c r="D16" i="12"/>
  <c r="D17" i="12"/>
  <c r="D18" i="12"/>
  <c r="D19" i="12"/>
  <c r="D22" i="12"/>
  <c r="E13" i="12"/>
  <c r="E14" i="12"/>
  <c r="E15" i="12"/>
  <c r="E16" i="12"/>
  <c r="E17" i="12"/>
  <c r="E18" i="12"/>
  <c r="E19" i="12"/>
  <c r="E22" i="12"/>
  <c r="F13" i="12"/>
  <c r="F14" i="12"/>
  <c r="F15" i="12"/>
  <c r="F16" i="12"/>
  <c r="F17" i="12"/>
  <c r="F18" i="12"/>
  <c r="F19" i="12"/>
  <c r="F22" i="12"/>
  <c r="V13" i="12"/>
  <c r="V14" i="12"/>
  <c r="V15" i="12"/>
  <c r="V16" i="12"/>
  <c r="V17" i="12"/>
  <c r="V18" i="12"/>
  <c r="V19" i="12"/>
  <c r="V22" i="12"/>
  <c r="B10" i="1"/>
  <c r="C10" i="1"/>
  <c r="D10" i="1"/>
  <c r="E10" i="1"/>
  <c r="G10" i="1" a="1"/>
  <c r="G10" i="1" s="1"/>
  <c r="I10" i="1"/>
  <c r="D156" i="12"/>
  <c r="E156" i="12"/>
  <c r="F156" i="12"/>
  <c r="V156" i="12"/>
  <c r="D155" i="12"/>
  <c r="E155" i="12"/>
  <c r="F155" i="12"/>
  <c r="V155" i="12"/>
  <c r="D163" i="12"/>
  <c r="E163" i="12"/>
  <c r="F163" i="12"/>
  <c r="V163" i="12"/>
  <c r="D178" i="12"/>
  <c r="E178" i="12"/>
  <c r="F178" i="12"/>
  <c r="V178" i="12"/>
  <c r="D171" i="12"/>
  <c r="E171" i="12"/>
  <c r="F171" i="12"/>
  <c r="V171" i="12"/>
  <c r="D170" i="12"/>
  <c r="E170" i="12"/>
  <c r="F170" i="12"/>
  <c r="V170" i="12"/>
  <c r="D10" i="12"/>
  <c r="D11" i="12"/>
  <c r="E10" i="12"/>
  <c r="E11" i="12"/>
  <c r="F10" i="12"/>
  <c r="F11" i="12"/>
  <c r="V10" i="12"/>
  <c r="V11" i="12"/>
  <c r="D12" i="12"/>
  <c r="E12" i="12"/>
  <c r="F12" i="12"/>
  <c r="V12" i="12"/>
  <c r="D182" i="12"/>
  <c r="E182" i="12"/>
  <c r="F182" i="12"/>
  <c r="V182" i="12"/>
  <c r="D232" i="12"/>
  <c r="E232" i="12"/>
  <c r="F232" i="12"/>
  <c r="V232" i="12"/>
  <c r="D231" i="12"/>
  <c r="E231" i="12"/>
  <c r="F231" i="12"/>
  <c r="V231" i="12"/>
  <c r="B45" i="1"/>
  <c r="C45" i="1"/>
  <c r="D45" i="1"/>
  <c r="E45" i="1"/>
  <c r="G45" i="1" a="1"/>
  <c r="G45" i="1" s="1"/>
  <c r="I45" i="1"/>
  <c r="V223" i="12"/>
  <c r="D266" i="12"/>
  <c r="E266" i="12"/>
  <c r="F266" i="12"/>
  <c r="V266" i="12"/>
  <c r="D265" i="12"/>
  <c r="E265" i="12"/>
  <c r="F265" i="12"/>
  <c r="V265" i="12"/>
  <c r="D264" i="12"/>
  <c r="E264" i="12"/>
  <c r="F264" i="12"/>
  <c r="V264" i="12"/>
  <c r="B49" i="1"/>
  <c r="C49" i="1"/>
  <c r="D49" i="1"/>
  <c r="E49" i="1"/>
  <c r="G49" i="1" a="1"/>
  <c r="G49" i="1" s="1"/>
  <c r="I49" i="1"/>
  <c r="B48" i="1"/>
  <c r="C48" i="1"/>
  <c r="D48" i="1"/>
  <c r="E48" i="1"/>
  <c r="G48" i="1" a="1"/>
  <c r="G48" i="1" s="1"/>
  <c r="I48" i="1"/>
  <c r="D237" i="12"/>
  <c r="D238" i="12"/>
  <c r="D239" i="12"/>
  <c r="E237" i="12"/>
  <c r="E238" i="12"/>
  <c r="E239" i="12"/>
  <c r="F237" i="12"/>
  <c r="F238" i="12"/>
  <c r="F239" i="12"/>
  <c r="V237" i="12"/>
  <c r="V238" i="12"/>
  <c r="V239" i="12"/>
  <c r="D240" i="12"/>
  <c r="D241" i="12"/>
  <c r="E240" i="12"/>
  <c r="E241" i="12"/>
  <c r="F240" i="12"/>
  <c r="F241" i="12"/>
  <c r="V240" i="12"/>
  <c r="V241" i="12"/>
  <c r="D242" i="12"/>
  <c r="E242" i="12"/>
  <c r="F242" i="12"/>
  <c r="V242" i="12"/>
  <c r="C47" i="1"/>
  <c r="D47" i="1"/>
  <c r="E47" i="1"/>
  <c r="G47" i="1" a="1"/>
  <c r="G47" i="1" s="1"/>
  <c r="I47" i="1"/>
  <c r="D248" i="12"/>
  <c r="D249" i="12"/>
  <c r="E248" i="12"/>
  <c r="E249" i="12"/>
  <c r="F248" i="12"/>
  <c r="F249" i="12"/>
  <c r="V248" i="12"/>
  <c r="V249" i="12"/>
  <c r="B53" i="1"/>
  <c r="C53" i="1"/>
  <c r="D53" i="1"/>
  <c r="E53" i="1"/>
  <c r="G53" i="1" a="1"/>
  <c r="G53" i="1" s="1"/>
  <c r="I53" i="1"/>
  <c r="D189" i="12"/>
  <c r="D190" i="12"/>
  <c r="E189" i="12"/>
  <c r="E190" i="12"/>
  <c r="F189" i="12"/>
  <c r="F190" i="12"/>
  <c r="V189" i="12"/>
  <c r="V190" i="12"/>
  <c r="D191" i="12"/>
  <c r="E191" i="12"/>
  <c r="F191" i="12"/>
  <c r="V191" i="12"/>
  <c r="D192" i="12"/>
  <c r="E192" i="12"/>
  <c r="F192" i="12"/>
  <c r="V192" i="12"/>
  <c r="C39" i="1"/>
  <c r="D39" i="1"/>
  <c r="E39" i="1"/>
  <c r="G39" i="1" a="1"/>
  <c r="G39" i="1" s="1"/>
  <c r="I39" i="1"/>
  <c r="B37" i="1"/>
  <c r="C37" i="1"/>
  <c r="D37" i="1"/>
  <c r="E37" i="1"/>
  <c r="G37" i="1" a="1"/>
  <c r="G37" i="1" s="1"/>
  <c r="I37" i="1"/>
  <c r="D146" i="12"/>
  <c r="D147" i="12"/>
  <c r="E146" i="12"/>
  <c r="E147" i="12"/>
  <c r="F146" i="12"/>
  <c r="F147" i="12"/>
  <c r="V146" i="12"/>
  <c r="V147" i="12"/>
  <c r="C25" i="1"/>
  <c r="D25" i="1"/>
  <c r="E25" i="1"/>
  <c r="G25" i="1" a="1"/>
  <c r="G25" i="1" s="1"/>
  <c r="I25" i="1"/>
  <c r="D177" i="12"/>
  <c r="E177" i="12"/>
  <c r="F177" i="12"/>
  <c r="V177" i="12"/>
  <c r="D176" i="12"/>
  <c r="E176" i="12"/>
  <c r="F176" i="12"/>
  <c r="V176" i="12"/>
  <c r="D31" i="12"/>
  <c r="D32" i="12"/>
  <c r="D33" i="12"/>
  <c r="D34" i="12"/>
  <c r="D35" i="12"/>
  <c r="D36" i="12"/>
  <c r="D37" i="12"/>
  <c r="D38" i="12"/>
  <c r="D39" i="12"/>
  <c r="E31" i="12"/>
  <c r="E32" i="12"/>
  <c r="E33" i="12"/>
  <c r="E34" i="12"/>
  <c r="E35" i="12"/>
  <c r="E36" i="12"/>
  <c r="E37" i="12"/>
  <c r="E38" i="12"/>
  <c r="E39" i="12"/>
  <c r="F31" i="12"/>
  <c r="F32" i="12"/>
  <c r="F33" i="12"/>
  <c r="F34" i="12"/>
  <c r="F35" i="12"/>
  <c r="F36" i="12"/>
  <c r="F37" i="12"/>
  <c r="F38" i="12"/>
  <c r="F39" i="12"/>
  <c r="V31" i="12"/>
  <c r="V32" i="12"/>
  <c r="V33" i="12"/>
  <c r="V34" i="12"/>
  <c r="V35" i="12"/>
  <c r="V36" i="12"/>
  <c r="V37" i="12"/>
  <c r="V38" i="12"/>
  <c r="V39" i="12"/>
  <c r="B13" i="1"/>
  <c r="C13" i="1"/>
  <c r="D13" i="1"/>
  <c r="E13" i="1"/>
  <c r="G13" i="1" a="1"/>
  <c r="G13" i="1" s="1"/>
  <c r="I13" i="1"/>
  <c r="D24" i="12"/>
  <c r="D25" i="12"/>
  <c r="D26" i="12"/>
  <c r="D27" i="12"/>
  <c r="D28" i="12"/>
  <c r="D29" i="12"/>
  <c r="E24" i="12"/>
  <c r="E25" i="12"/>
  <c r="E26" i="12"/>
  <c r="E27" i="12"/>
  <c r="E28" i="12"/>
  <c r="E29" i="12"/>
  <c r="F24" i="12"/>
  <c r="F25" i="12"/>
  <c r="F26" i="12"/>
  <c r="F27" i="12"/>
  <c r="F28" i="12"/>
  <c r="F29" i="12"/>
  <c r="V24" i="12"/>
  <c r="V25" i="12"/>
  <c r="V26" i="12"/>
  <c r="V27" i="12"/>
  <c r="V28" i="12"/>
  <c r="V29" i="12"/>
  <c r="D30" i="12"/>
  <c r="D40" i="12"/>
  <c r="D41" i="12"/>
  <c r="D42" i="12"/>
  <c r="D43" i="12"/>
  <c r="D44" i="12"/>
  <c r="E30" i="12"/>
  <c r="E40" i="12"/>
  <c r="E41" i="12"/>
  <c r="E42" i="12"/>
  <c r="E43" i="12"/>
  <c r="E44" i="12"/>
  <c r="F30" i="12"/>
  <c r="F40" i="12"/>
  <c r="F41" i="12"/>
  <c r="F42" i="12"/>
  <c r="F43" i="12"/>
  <c r="F44" i="12"/>
  <c r="V30" i="12"/>
  <c r="V40" i="12"/>
  <c r="V41" i="12"/>
  <c r="V42" i="12"/>
  <c r="V43" i="12"/>
  <c r="V44" i="12"/>
  <c r="D45" i="12"/>
  <c r="D46" i="12"/>
  <c r="D47" i="12"/>
  <c r="E45" i="12"/>
  <c r="E46" i="12"/>
  <c r="E47" i="12"/>
  <c r="F45" i="12"/>
  <c r="F46" i="12"/>
  <c r="F47" i="12"/>
  <c r="V45" i="12"/>
  <c r="V46" i="12"/>
  <c r="V47" i="12"/>
  <c r="D228" i="12"/>
  <c r="D229" i="12"/>
  <c r="E228" i="12"/>
  <c r="E229" i="12"/>
  <c r="F228" i="12"/>
  <c r="F229" i="12"/>
  <c r="V228" i="12"/>
  <c r="V229" i="12"/>
  <c r="D230" i="12"/>
  <c r="E230" i="12"/>
  <c r="F230" i="12"/>
  <c r="V230" i="12"/>
  <c r="B44" i="1"/>
  <c r="C44" i="1"/>
  <c r="D44" i="1"/>
  <c r="E44" i="1"/>
  <c r="G44" i="1" a="1"/>
  <c r="G44" i="1" s="1"/>
  <c r="I44" i="1"/>
  <c r="D222" i="12"/>
  <c r="E222" i="12"/>
  <c r="F222" i="12"/>
  <c r="V222" i="12"/>
  <c r="D236" i="12"/>
  <c r="E236" i="12"/>
  <c r="F236" i="12"/>
  <c r="V236" i="12"/>
  <c r="D235" i="12"/>
  <c r="E235" i="12"/>
  <c r="F235" i="12"/>
  <c r="V235" i="12"/>
  <c r="C46" i="1"/>
  <c r="D46" i="1"/>
  <c r="E46" i="1"/>
  <c r="G46" i="1" a="1"/>
  <c r="G46" i="1" s="1"/>
  <c r="I46" i="1"/>
  <c r="B43" i="1"/>
  <c r="C43" i="1"/>
  <c r="D43" i="1"/>
  <c r="E43" i="1"/>
  <c r="G43" i="1" a="1"/>
  <c r="G43" i="1" s="1"/>
  <c r="I43" i="1"/>
  <c r="D216" i="12"/>
  <c r="D217" i="12"/>
  <c r="D218" i="12"/>
  <c r="D219" i="12"/>
  <c r="D220" i="12"/>
  <c r="E216" i="12"/>
  <c r="E217" i="12"/>
  <c r="E218" i="12"/>
  <c r="E219" i="12"/>
  <c r="E220" i="12"/>
  <c r="F216" i="12"/>
  <c r="F217" i="12"/>
  <c r="F218" i="12"/>
  <c r="F219" i="12"/>
  <c r="F220" i="12"/>
  <c r="V216" i="12"/>
  <c r="V217" i="12"/>
  <c r="V218" i="12"/>
  <c r="V219" i="12"/>
  <c r="V220" i="12"/>
  <c r="D221" i="12"/>
  <c r="D224" i="12"/>
  <c r="D225" i="12"/>
  <c r="E221" i="12"/>
  <c r="E224" i="12"/>
  <c r="E225" i="12"/>
  <c r="F221" i="12"/>
  <c r="F224" i="12"/>
  <c r="F225" i="12"/>
  <c r="V221" i="12"/>
  <c r="V224" i="12"/>
  <c r="V225" i="12"/>
  <c r="D226" i="12"/>
  <c r="D227" i="12"/>
  <c r="E226" i="12"/>
  <c r="E227" i="12"/>
  <c r="F226" i="12"/>
  <c r="F227" i="12"/>
  <c r="V226" i="12"/>
  <c r="V227" i="12"/>
  <c r="D233" i="12"/>
  <c r="E233" i="12"/>
  <c r="F233" i="12"/>
  <c r="V233" i="12"/>
  <c r="B36" i="1"/>
  <c r="C36" i="1"/>
  <c r="D36" i="1"/>
  <c r="E36" i="1"/>
  <c r="G36" i="1" a="1"/>
  <c r="G36" i="1" s="1"/>
  <c r="I36" i="1"/>
  <c r="C34" i="1"/>
  <c r="D34" i="1"/>
  <c r="E34" i="1"/>
  <c r="G34" i="1" a="1"/>
  <c r="G34" i="1" s="1"/>
  <c r="I34" i="1"/>
  <c r="D23" i="12"/>
  <c r="D48" i="12"/>
  <c r="D57" i="12"/>
  <c r="E23" i="12"/>
  <c r="E48" i="12"/>
  <c r="E57" i="12"/>
  <c r="F23" i="12"/>
  <c r="F48" i="12"/>
  <c r="F57" i="12"/>
  <c r="V23" i="12"/>
  <c r="V48" i="12"/>
  <c r="V57" i="12"/>
  <c r="D58" i="12"/>
  <c r="D94" i="12"/>
  <c r="E58" i="12"/>
  <c r="E94" i="12"/>
  <c r="F58" i="12"/>
  <c r="F94" i="12"/>
  <c r="V58" i="12"/>
  <c r="V94" i="12"/>
  <c r="D107" i="12"/>
  <c r="E107" i="12"/>
  <c r="F107" i="12"/>
  <c r="V107" i="12"/>
  <c r="D116" i="12"/>
  <c r="D117" i="12"/>
  <c r="D118" i="12"/>
  <c r="D119" i="12"/>
  <c r="E116" i="12"/>
  <c r="E117" i="12"/>
  <c r="E118" i="12"/>
  <c r="E119" i="12"/>
  <c r="F116" i="12"/>
  <c r="F117" i="12"/>
  <c r="F118" i="12"/>
  <c r="F119" i="12"/>
  <c r="V116" i="12"/>
  <c r="V117" i="12"/>
  <c r="V118" i="12"/>
  <c r="V119" i="12"/>
  <c r="D120" i="12"/>
  <c r="D121" i="12"/>
  <c r="D122" i="12"/>
  <c r="D123" i="12"/>
  <c r="E120" i="12"/>
  <c r="E121" i="12"/>
  <c r="E122" i="12"/>
  <c r="E123" i="12"/>
  <c r="F120" i="12"/>
  <c r="F121" i="12"/>
  <c r="F122" i="12"/>
  <c r="F123" i="12"/>
  <c r="V120" i="12"/>
  <c r="V121" i="12"/>
  <c r="V122" i="12"/>
  <c r="V123" i="12"/>
  <c r="D124" i="12"/>
  <c r="D125" i="12"/>
  <c r="E124" i="12"/>
  <c r="E125" i="12"/>
  <c r="F124" i="12"/>
  <c r="F125" i="12"/>
  <c r="V124" i="12"/>
  <c r="V125" i="12"/>
  <c r="D108" i="12"/>
  <c r="E108" i="12"/>
  <c r="F108" i="12"/>
  <c r="V108" i="12"/>
  <c r="D247" i="12"/>
  <c r="E247" i="12"/>
  <c r="F247" i="12"/>
  <c r="V247" i="12"/>
  <c r="C52" i="1"/>
  <c r="D52" i="1"/>
  <c r="E52" i="1"/>
  <c r="G52" i="1" a="1"/>
  <c r="G52" i="1" s="1"/>
  <c r="I52" i="1"/>
  <c r="C12" i="1"/>
  <c r="D12" i="1"/>
  <c r="E12" i="1"/>
  <c r="G12" i="1" a="1"/>
  <c r="G12" i="1" s="1"/>
  <c r="I12" i="1"/>
  <c r="D250" i="12"/>
  <c r="D251" i="12"/>
  <c r="E250" i="12"/>
  <c r="E251" i="12"/>
  <c r="F250" i="12"/>
  <c r="F251" i="12"/>
  <c r="V250" i="12"/>
  <c r="V251" i="12"/>
  <c r="D252" i="12"/>
  <c r="E252" i="12"/>
  <c r="F252" i="12"/>
  <c r="V252" i="12"/>
  <c r="D9" i="12"/>
  <c r="E9" i="12"/>
  <c r="F9" i="12"/>
  <c r="V9" i="12"/>
  <c r="B145" i="12" l="1"/>
  <c r="B144" i="12"/>
  <c r="B143" i="12"/>
  <c r="B142" i="12"/>
  <c r="B141" i="12"/>
  <c r="B140" i="12"/>
  <c r="B139" i="12"/>
  <c r="B138" i="12"/>
  <c r="B137" i="12"/>
  <c r="B136" i="12"/>
  <c r="B135" i="12"/>
  <c r="B134" i="12"/>
  <c r="B133" i="12"/>
  <c r="B132" i="12"/>
  <c r="B131" i="12"/>
  <c r="B130" i="12"/>
  <c r="B129" i="12"/>
  <c r="B128" i="12"/>
  <c r="B127" i="12"/>
  <c r="B126" i="12"/>
  <c r="B106" i="12"/>
  <c r="B105" i="12"/>
  <c r="B104" i="12"/>
  <c r="B103" i="12"/>
  <c r="B102" i="12"/>
  <c r="B101" i="12"/>
  <c r="B100" i="12"/>
  <c r="B99" i="12"/>
  <c r="B98" i="12"/>
  <c r="B186" i="12"/>
  <c r="B187" i="12"/>
  <c r="B188" i="12"/>
  <c r="B165" i="12"/>
  <c r="B164" i="12"/>
  <c r="B172" i="12"/>
  <c r="B173" i="12"/>
  <c r="B74" i="12"/>
  <c r="B73" i="12"/>
  <c r="B72" i="12"/>
  <c r="B71" i="12"/>
  <c r="B70" i="12"/>
  <c r="B69" i="12"/>
  <c r="B68" i="12"/>
  <c r="B67" i="12"/>
  <c r="B66" i="12"/>
  <c r="B65" i="12"/>
  <c r="B64" i="12"/>
  <c r="B63" i="12"/>
  <c r="B62" i="12"/>
  <c r="B163" i="12"/>
  <c r="B162" i="12"/>
  <c r="B161" i="12"/>
  <c r="B160" i="12"/>
  <c r="B159" i="12"/>
  <c r="B158" i="12"/>
  <c r="B149" i="12"/>
  <c r="B97" i="12"/>
  <c r="B96" i="12"/>
  <c r="B76" i="12"/>
  <c r="B59" i="12"/>
  <c r="B60" i="12"/>
  <c r="B61" i="12"/>
  <c r="B55" i="12"/>
  <c r="B56" i="12"/>
  <c r="B54" i="12"/>
  <c r="B53" i="12"/>
  <c r="B93" i="12"/>
  <c r="B52" i="12"/>
  <c r="B51" i="12"/>
  <c r="B50" i="12"/>
  <c r="B49" i="12"/>
  <c r="B92" i="12"/>
  <c r="B91" i="12"/>
  <c r="B90" i="12"/>
  <c r="B89" i="12"/>
  <c r="B88" i="12"/>
  <c r="B87" i="12"/>
  <c r="B86" i="12"/>
  <c r="B85" i="12"/>
  <c r="B84" i="12"/>
  <c r="B83" i="12"/>
  <c r="B82" i="12"/>
  <c r="B81" i="12"/>
  <c r="B80" i="12"/>
  <c r="B79" i="12"/>
  <c r="B78" i="12"/>
  <c r="B77" i="12"/>
  <c r="B75" i="12"/>
  <c r="B20" i="12"/>
  <c r="B21" i="12"/>
  <c r="B58" i="12"/>
  <c r="B57" i="12"/>
  <c r="B18" i="1"/>
  <c r="B48" i="12"/>
  <c r="B22" i="12"/>
  <c r="B47" i="12"/>
  <c r="B46" i="12"/>
  <c r="B45" i="12"/>
  <c r="B44" i="12"/>
  <c r="B43" i="12"/>
  <c r="B19" i="12"/>
  <c r="B95" i="12"/>
  <c r="B18" i="12"/>
  <c r="B17" i="12"/>
  <c r="B16" i="12"/>
  <c r="B15" i="12"/>
  <c r="B14" i="12"/>
  <c r="B13" i="12"/>
  <c r="B155" i="12"/>
  <c r="B156" i="12"/>
  <c r="B178" i="12"/>
  <c r="B170" i="12"/>
  <c r="B171" i="12"/>
  <c r="B12" i="12"/>
  <c r="B11" i="12"/>
  <c r="B10" i="12"/>
  <c r="B182" i="12"/>
  <c r="B232" i="12"/>
  <c r="B231" i="12"/>
  <c r="B233" i="12"/>
  <c r="B264" i="12"/>
  <c r="B265" i="12"/>
  <c r="B266" i="12"/>
  <c r="B242" i="12"/>
  <c r="B241" i="12"/>
  <c r="B240" i="12"/>
  <c r="B239" i="12"/>
  <c r="B238" i="12"/>
  <c r="B237" i="12"/>
  <c r="B47" i="1"/>
  <c r="B249" i="12"/>
  <c r="B248" i="12"/>
  <c r="B192" i="12"/>
  <c r="B191" i="12"/>
  <c r="B190" i="12"/>
  <c r="B189" i="12"/>
  <c r="B39" i="1"/>
  <c r="B147" i="12"/>
  <c r="B146" i="12"/>
  <c r="B25" i="1"/>
  <c r="B108" i="12"/>
  <c r="B107" i="12"/>
  <c r="B176" i="12"/>
  <c r="B177" i="12"/>
  <c r="B42" i="12"/>
  <c r="B41" i="12"/>
  <c r="B40" i="12"/>
  <c r="B39" i="12"/>
  <c r="B38" i="12"/>
  <c r="B37" i="12"/>
  <c r="B36" i="12"/>
  <c r="B35" i="12"/>
  <c r="B34" i="12"/>
  <c r="B33" i="12"/>
  <c r="B32" i="12"/>
  <c r="B31" i="12"/>
  <c r="B30" i="12"/>
  <c r="B29" i="12"/>
  <c r="B28" i="12"/>
  <c r="B27" i="12"/>
  <c r="B26" i="12"/>
  <c r="B25" i="12"/>
  <c r="B24" i="12"/>
  <c r="B23" i="12"/>
  <c r="B230" i="12"/>
  <c r="B229" i="12"/>
  <c r="B228" i="12"/>
  <c r="B222" i="12"/>
  <c r="B235" i="12"/>
  <c r="B236" i="12"/>
  <c r="B227" i="12"/>
  <c r="B226" i="12"/>
  <c r="B225" i="12"/>
  <c r="B224" i="12"/>
  <c r="B46" i="1"/>
  <c r="B221" i="12"/>
  <c r="B220" i="12"/>
  <c r="B219" i="12"/>
  <c r="B218" i="12"/>
  <c r="B217" i="12"/>
  <c r="B216" i="12"/>
  <c r="B34" i="1"/>
  <c r="B94" i="12"/>
  <c r="B9" i="12"/>
  <c r="B125" i="12"/>
  <c r="B124" i="12"/>
  <c r="B123" i="12"/>
  <c r="B122" i="12"/>
  <c r="B121" i="12"/>
  <c r="B120" i="12"/>
  <c r="B119" i="12"/>
  <c r="B118" i="12"/>
  <c r="B117" i="12"/>
  <c r="B116" i="12"/>
  <c r="B247" i="12"/>
  <c r="B52" i="1"/>
  <c r="B12" i="1"/>
  <c r="B252" i="12"/>
  <c r="B251" i="12"/>
  <c r="B250" i="12"/>
  <c r="J279" i="12"/>
  <c r="K279" i="12"/>
  <c r="L279" i="12"/>
  <c r="M279" i="12"/>
  <c r="N279" i="12"/>
  <c r="O279" i="12"/>
  <c r="P279" i="12"/>
  <c r="Q279" i="12"/>
  <c r="R279" i="12"/>
  <c r="S279" i="12"/>
  <c r="T279" i="12"/>
  <c r="U279" i="12"/>
  <c r="I22" i="1"/>
  <c r="I9" i="1"/>
  <c r="I23" i="1"/>
  <c r="I27" i="1"/>
  <c r="I29" i="1"/>
  <c r="I30" i="1"/>
  <c r="I31" i="1"/>
  <c r="I35" i="1"/>
  <c r="I40" i="1"/>
  <c r="I41" i="1"/>
  <c r="I42" i="1"/>
  <c r="I50" i="1"/>
  <c r="I51" i="1"/>
  <c r="I54" i="1"/>
  <c r="I55" i="1"/>
  <c r="I56" i="1"/>
  <c r="I57" i="1"/>
  <c r="I58" i="1"/>
  <c r="I59" i="1"/>
  <c r="I60" i="1"/>
  <c r="I61" i="1"/>
  <c r="I62"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G22" i="1" a="1"/>
  <c r="G22" i="1" s="1"/>
  <c r="G9" i="1" a="1"/>
  <c r="G9" i="1" s="1"/>
  <c r="G23" i="1" a="1"/>
  <c r="G23" i="1" s="1"/>
  <c r="G27" i="1" a="1"/>
  <c r="G27" i="1" s="1"/>
  <c r="G29" i="1" a="1"/>
  <c r="G29" i="1" s="1"/>
  <c r="G30" i="1" a="1"/>
  <c r="G30" i="1" s="1"/>
  <c r="G31" i="1" a="1"/>
  <c r="G31" i="1" s="1"/>
  <c r="G35" i="1" a="1"/>
  <c r="G35" i="1" s="1"/>
  <c r="G40" i="1" a="1"/>
  <c r="G40" i="1" s="1"/>
  <c r="G41" i="1" a="1"/>
  <c r="G41" i="1" s="1"/>
  <c r="G42" i="1" a="1"/>
  <c r="G42" i="1" s="1"/>
  <c r="G50" i="1" a="1"/>
  <c r="G50" i="1" s="1"/>
  <c r="G51" i="1" a="1"/>
  <c r="G51" i="1" s="1"/>
  <c r="G54" i="1" a="1"/>
  <c r="G54" i="1" s="1"/>
  <c r="G55" i="1" a="1"/>
  <c r="G55" i="1" s="1"/>
  <c r="G56" i="1" a="1"/>
  <c r="G56" i="1" s="1"/>
  <c r="G57" i="1" a="1"/>
  <c r="G57" i="1" s="1"/>
  <c r="G58" i="1" a="1"/>
  <c r="G58" i="1" s="1"/>
  <c r="G59" i="1" a="1"/>
  <c r="G59" i="1" s="1"/>
  <c r="G60" i="1" a="1"/>
  <c r="G60" i="1" s="1"/>
  <c r="G61" i="1" a="1"/>
  <c r="G61" i="1" s="1"/>
  <c r="G62" i="1" a="1"/>
  <c r="G62" i="1" s="1"/>
  <c r="G64" i="1" a="1"/>
  <c r="G64" i="1" s="1"/>
  <c r="G65" i="1" a="1"/>
  <c r="G65" i="1" s="1"/>
  <c r="G66" i="1" a="1"/>
  <c r="G66" i="1" s="1"/>
  <c r="G67" i="1" a="1"/>
  <c r="G67" i="1" s="1"/>
  <c r="G68" i="1" a="1"/>
  <c r="G68" i="1" s="1"/>
  <c r="G69" i="1" a="1"/>
  <c r="G69" i="1" s="1"/>
  <c r="G70" i="1" a="1"/>
  <c r="G70" i="1" s="1"/>
  <c r="G71" i="1" a="1"/>
  <c r="G71" i="1" s="1"/>
  <c r="G72" i="1" a="1"/>
  <c r="G72" i="1" s="1"/>
  <c r="G73" i="1" a="1"/>
  <c r="G73" i="1" s="1"/>
  <c r="G74" i="1" a="1"/>
  <c r="G74" i="1" s="1"/>
  <c r="G75" i="1" a="1"/>
  <c r="G75" i="1" s="1"/>
  <c r="G76" i="1" a="1"/>
  <c r="G76" i="1" s="1"/>
  <c r="G77" i="1" a="1"/>
  <c r="G77" i="1" s="1"/>
  <c r="G78" i="1" a="1"/>
  <c r="G78" i="1" s="1"/>
  <c r="G79" i="1" a="1"/>
  <c r="G79" i="1" s="1"/>
  <c r="G80" i="1" a="1"/>
  <c r="G80" i="1" s="1"/>
  <c r="G81" i="1" a="1"/>
  <c r="G81" i="1" s="1"/>
  <c r="G82" i="1" a="1"/>
  <c r="G82" i="1" s="1"/>
  <c r="G83" i="1" a="1"/>
  <c r="G83" i="1" s="1"/>
  <c r="G84" i="1" a="1"/>
  <c r="G84" i="1" s="1"/>
  <c r="G85" i="1" a="1"/>
  <c r="G85" i="1" s="1"/>
  <c r="G86" i="1" a="1"/>
  <c r="G86" i="1" s="1"/>
  <c r="G87" i="1" a="1"/>
  <c r="G87" i="1" s="1"/>
  <c r="G88" i="1" a="1"/>
  <c r="G88" i="1" s="1"/>
  <c r="G89" i="1" a="1"/>
  <c r="G89" i="1" s="1"/>
  <c r="G90" i="1" a="1"/>
  <c r="G90" i="1" s="1"/>
  <c r="G91" i="1" a="1"/>
  <c r="G91" i="1" s="1"/>
  <c r="G92" i="1" a="1"/>
  <c r="G92" i="1" s="1"/>
  <c r="G93" i="1" a="1"/>
  <c r="G93" i="1" s="1"/>
  <c r="G94" i="1" a="1"/>
  <c r="G94" i="1" s="1"/>
  <c r="G95" i="1" a="1"/>
  <c r="G95" i="1" s="1"/>
  <c r="G96" i="1" a="1"/>
  <c r="G96" i="1" s="1"/>
  <c r="G97" i="1" a="1"/>
  <c r="G97" i="1" s="1"/>
  <c r="G98" i="1" a="1"/>
  <c r="G98" i="1" s="1"/>
  <c r="G99" i="1" a="1"/>
  <c r="G99" i="1" s="1"/>
  <c r="G100" i="1" a="1"/>
  <c r="G100" i="1" s="1"/>
  <c r="G101" i="1" a="1"/>
  <c r="G101" i="1" s="1"/>
  <c r="G102" i="1" a="1"/>
  <c r="G102" i="1" s="1"/>
  <c r="G103" i="1" a="1"/>
  <c r="G103" i="1" s="1"/>
  <c r="G104" i="1" a="1"/>
  <c r="G104" i="1" s="1"/>
  <c r="G105" i="1" a="1"/>
  <c r="G105" i="1" s="1"/>
  <c r="G106" i="1" a="1"/>
  <c r="G106" i="1" s="1"/>
  <c r="G107" i="1" a="1"/>
  <c r="G107" i="1" s="1"/>
  <c r="G108" i="1" a="1"/>
  <c r="G108" i="1" s="1"/>
  <c r="G109" i="1" a="1"/>
  <c r="G109" i="1" s="1"/>
  <c r="G110" i="1" a="1"/>
  <c r="G110" i="1" s="1"/>
  <c r="G111" i="1" a="1"/>
  <c r="G111" i="1" s="1"/>
  <c r="G112" i="1" a="1"/>
  <c r="G112" i="1" s="1"/>
  <c r="G113" i="1" a="1"/>
  <c r="G113" i="1" s="1"/>
  <c r="G114" i="1" a="1"/>
  <c r="G114" i="1" s="1"/>
  <c r="G115" i="1" a="1"/>
  <c r="G115" i="1" s="1"/>
  <c r="G116" i="1" a="1"/>
  <c r="G116" i="1" s="1"/>
  <c r="G117" i="1" a="1"/>
  <c r="G117" i="1" s="1"/>
  <c r="G118" i="1" a="1"/>
  <c r="G118" i="1" s="1"/>
  <c r="G119" i="1" a="1"/>
  <c r="G119" i="1" s="1"/>
  <c r="G120" i="1" a="1"/>
  <c r="G120" i="1" s="1"/>
  <c r="G121" i="1" a="1"/>
  <c r="G121" i="1" s="1"/>
  <c r="G122" i="1" a="1"/>
  <c r="G122" i="1" s="1"/>
  <c r="G123" i="1" a="1"/>
  <c r="G123" i="1" s="1"/>
  <c r="G124" i="1" a="1"/>
  <c r="G124" i="1" s="1"/>
  <c r="G125" i="1" a="1"/>
  <c r="G125" i="1" s="1"/>
  <c r="G126" i="1" a="1"/>
  <c r="G126" i="1" s="1"/>
  <c r="G127" i="1" a="1"/>
  <c r="G127" i="1" s="1"/>
  <c r="G128" i="1" a="1"/>
  <c r="G128" i="1" s="1"/>
  <c r="G129" i="1" a="1"/>
  <c r="G129" i="1" s="1"/>
  <c r="G130" i="1" a="1"/>
  <c r="G130" i="1" s="1"/>
  <c r="G131" i="1" a="1"/>
  <c r="G131" i="1" s="1"/>
  <c r="G132" i="1" a="1"/>
  <c r="G132" i="1" s="1"/>
  <c r="G133" i="1" a="1"/>
  <c r="G133" i="1" s="1"/>
  <c r="G134" i="1" a="1"/>
  <c r="G134" i="1" s="1"/>
  <c r="G135" i="1" a="1"/>
  <c r="G135" i="1" s="1"/>
  <c r="G136" i="1" a="1"/>
  <c r="G136" i="1" s="1"/>
  <c r="G137" i="1" a="1"/>
  <c r="G137" i="1" s="1"/>
  <c r="G138" i="1" a="1"/>
  <c r="G138" i="1" s="1"/>
  <c r="G139" i="1" a="1"/>
  <c r="G139" i="1" s="1"/>
  <c r="G140" i="1" a="1"/>
  <c r="G140" i="1" s="1"/>
  <c r="G141" i="1" a="1"/>
  <c r="G141" i="1" s="1"/>
  <c r="G142" i="1" a="1"/>
  <c r="G142" i="1" s="1"/>
  <c r="G143" i="1" a="1"/>
  <c r="G143" i="1" s="1"/>
  <c r="G144" i="1" a="1"/>
  <c r="G144" i="1" s="1"/>
  <c r="G145" i="1" a="1"/>
  <c r="G145" i="1" s="1"/>
  <c r="G146" i="1" a="1"/>
  <c r="G146" i="1" s="1"/>
  <c r="G147" i="1" a="1"/>
  <c r="G147" i="1" s="1"/>
  <c r="G148" i="1" a="1"/>
  <c r="G148" i="1" s="1"/>
  <c r="G149" i="1" a="1"/>
  <c r="G149" i="1" s="1"/>
  <c r="G150" i="1" a="1"/>
  <c r="G150" i="1" s="1"/>
  <c r="G151" i="1" a="1"/>
  <c r="G151" i="1" s="1"/>
  <c r="G152" i="1" a="1"/>
  <c r="G152" i="1" s="1"/>
  <c r="G153" i="1" a="1"/>
  <c r="G153" i="1" s="1"/>
  <c r="G154" i="1" a="1"/>
  <c r="G154" i="1" s="1"/>
  <c r="G155" i="1" a="1"/>
  <c r="G155" i="1" s="1"/>
  <c r="G156" i="1" a="1"/>
  <c r="G156" i="1" s="1"/>
  <c r="G157" i="1" a="1"/>
  <c r="G157" i="1" s="1"/>
  <c r="G158" i="1" a="1"/>
  <c r="G158" i="1" s="1"/>
  <c r="G159" i="1" a="1"/>
  <c r="G159" i="1" s="1"/>
  <c r="G160" i="1" a="1"/>
  <c r="G160" i="1" s="1"/>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J169" i="32"/>
  <c r="J133" i="32"/>
  <c r="G131" i="32"/>
  <c r="J127" i="32"/>
  <c r="G126" i="32"/>
  <c r="J115" i="32"/>
  <c r="J114" i="32" s="1"/>
  <c r="G242" i="31"/>
  <c r="G214" i="31"/>
  <c r="G157" i="31"/>
  <c r="G131" i="31"/>
  <c r="J115" i="31"/>
  <c r="J114" i="31" s="1"/>
  <c r="G13" i="32"/>
  <c r="G12" i="32"/>
  <c r="G11" i="32"/>
  <c r="G9" i="32"/>
  <c r="G11" i="31"/>
  <c r="G9" i="31"/>
  <c r="G12" i="31"/>
  <c r="G13" i="31"/>
  <c r="G232" i="31"/>
  <c r="J233" i="31"/>
  <c r="J234" i="31"/>
  <c r="J235" i="31"/>
  <c r="J226" i="31"/>
  <c r="G239" i="31"/>
  <c r="G225" i="31"/>
  <c r="J219" i="31"/>
  <c r="G218" i="31"/>
  <c r="G210" i="31"/>
  <c r="J173" i="31"/>
  <c r="J172" i="31" s="1"/>
  <c r="G172" i="31"/>
  <c r="G174" i="31"/>
  <c r="J163" i="31"/>
  <c r="J169" i="31"/>
  <c r="J168" i="31"/>
  <c r="J165" i="31"/>
  <c r="G167" i="31"/>
  <c r="G154" i="31"/>
  <c r="G150" i="31"/>
  <c r="J133" i="31"/>
  <c r="J134" i="31"/>
  <c r="J135" i="31"/>
  <c r="J136" i="31"/>
  <c r="J137" i="31"/>
  <c r="J138" i="31"/>
  <c r="J139" i="31"/>
  <c r="J140" i="31"/>
  <c r="J47" i="31"/>
  <c r="G322" i="32"/>
  <c r="J267" i="32"/>
  <c r="I168" i="32"/>
  <c r="J170" i="32"/>
  <c r="J165" i="32"/>
  <c r="H168" i="32"/>
  <c r="G21" i="32"/>
  <c r="G37" i="32"/>
  <c r="G26" i="32"/>
  <c r="J30" i="32"/>
  <c r="J31" i="32"/>
  <c r="G45" i="32"/>
  <c r="G97" i="32"/>
  <c r="G104" i="32"/>
  <c r="H114" i="32"/>
  <c r="I114" i="32"/>
  <c r="G114" i="32"/>
  <c r="J134" i="32"/>
  <c r="J135" i="32"/>
  <c r="J136" i="32"/>
  <c r="J137" i="32"/>
  <c r="J138" i="32"/>
  <c r="J139" i="32"/>
  <c r="J140" i="32"/>
  <c r="H146" i="32"/>
  <c r="I146" i="32"/>
  <c r="G146" i="32"/>
  <c r="G168" i="32"/>
  <c r="H211" i="32"/>
  <c r="I211" i="32"/>
  <c r="I240" i="32"/>
  <c r="G240" i="32"/>
  <c r="J244" i="32"/>
  <c r="J245" i="32"/>
  <c r="J247" i="32"/>
  <c r="J249" i="32"/>
  <c r="J251" i="32"/>
  <c r="J253" i="32"/>
  <c r="J255" i="32"/>
  <c r="H258" i="32"/>
  <c r="I258" i="32"/>
  <c r="G258" i="32"/>
  <c r="H322" i="32"/>
  <c r="I322" i="32"/>
  <c r="H266" i="32"/>
  <c r="H265" i="32" s="1"/>
  <c r="I266" i="32"/>
  <c r="I265" i="32" s="1"/>
  <c r="G266" i="32"/>
  <c r="G265" i="32" s="1"/>
  <c r="H254" i="32"/>
  <c r="I254" i="32"/>
  <c r="G254" i="32"/>
  <c r="H233" i="32"/>
  <c r="I233" i="32"/>
  <c r="G233" i="32"/>
  <c r="H226" i="32"/>
  <c r="H225" i="32" s="1"/>
  <c r="I226" i="32"/>
  <c r="G226" i="32"/>
  <c r="H223" i="32"/>
  <c r="I223" i="32"/>
  <c r="G223" i="32"/>
  <c r="G26" i="31"/>
  <c r="J30" i="31"/>
  <c r="J31" i="31"/>
  <c r="J32" i="31"/>
  <c r="G114" i="31"/>
  <c r="G320" i="31"/>
  <c r="G264" i="31"/>
  <c r="G263" i="31" s="1"/>
  <c r="G253" i="31"/>
  <c r="G222" i="31"/>
  <c r="G146" i="31"/>
  <c r="F26" i="30"/>
  <c r="F25" i="30" s="1"/>
  <c r="F24" i="30" s="1"/>
  <c r="F23" i="30" s="1"/>
  <c r="F20" i="30"/>
  <c r="G318" i="31"/>
  <c r="J319" i="31"/>
  <c r="J318" i="31" s="1"/>
  <c r="G259" i="31"/>
  <c r="J260" i="31"/>
  <c r="J259" i="31" s="1"/>
  <c r="G261" i="31"/>
  <c r="J262" i="31"/>
  <c r="J261" i="31" s="1"/>
  <c r="G256" i="31"/>
  <c r="J24" i="31"/>
  <c r="H243" i="32"/>
  <c r="I243" i="32"/>
  <c r="G243" i="32"/>
  <c r="I219" i="32"/>
  <c r="H219" i="32"/>
  <c r="G219" i="32"/>
  <c r="I173" i="32"/>
  <c r="H173" i="32"/>
  <c r="G173" i="32"/>
  <c r="I131" i="32"/>
  <c r="H131" i="32"/>
  <c r="J130" i="32"/>
  <c r="I126" i="32"/>
  <c r="H126" i="32"/>
  <c r="I26" i="32"/>
  <c r="H26" i="32"/>
  <c r="J32" i="32"/>
  <c r="G126" i="31"/>
  <c r="G144" i="31"/>
  <c r="J244" i="31"/>
  <c r="J130" i="31"/>
  <c r="B17" i="40" a="1"/>
  <c r="B17" i="40" s="1"/>
  <c r="D117" i="33"/>
  <c r="D116" i="33"/>
  <c r="D115" i="33"/>
  <c r="D114" i="33"/>
  <c r="D113" i="33"/>
  <c r="D112" i="33"/>
  <c r="D111" i="33"/>
  <c r="D110" i="33"/>
  <c r="D109" i="33"/>
  <c r="D108" i="33"/>
  <c r="D107" i="33"/>
  <c r="D106" i="33"/>
  <c r="D105" i="33"/>
  <c r="D104" i="33"/>
  <c r="D103" i="33"/>
  <c r="D102" i="33"/>
  <c r="D101" i="33"/>
  <c r="D100" i="33"/>
  <c r="C125" i="1"/>
  <c r="B125" i="1"/>
  <c r="D125" i="1"/>
  <c r="E125" i="1"/>
  <c r="C124" i="1"/>
  <c r="D124" i="1"/>
  <c r="E124" i="1"/>
  <c r="B124" i="1"/>
  <c r="C155" i="1"/>
  <c r="D155" i="1"/>
  <c r="E155" i="1"/>
  <c r="B155" i="1"/>
  <c r="C148" i="12"/>
  <c r="D148" i="12"/>
  <c r="E148" i="12"/>
  <c r="F148" i="12"/>
  <c r="V148" i="12"/>
  <c r="C115" i="12"/>
  <c r="D115" i="12"/>
  <c r="E115" i="12"/>
  <c r="F115" i="12"/>
  <c r="V115" i="12"/>
  <c r="C23" i="1"/>
  <c r="B23" i="1" s="1"/>
  <c r="D23" i="1"/>
  <c r="E23" i="1"/>
  <c r="C206" i="12"/>
  <c r="D206" i="12"/>
  <c r="E206" i="12"/>
  <c r="F206" i="12"/>
  <c r="V206" i="12"/>
  <c r="V205" i="12"/>
  <c r="C114" i="12"/>
  <c r="D114" i="12"/>
  <c r="E114" i="12"/>
  <c r="F114" i="12"/>
  <c r="V114" i="12"/>
  <c r="C113" i="12"/>
  <c r="D113" i="12"/>
  <c r="E113" i="12"/>
  <c r="F113" i="12"/>
  <c r="V113" i="12"/>
  <c r="C123" i="1"/>
  <c r="D123" i="1"/>
  <c r="E123" i="1"/>
  <c r="B123" i="1"/>
  <c r="C135" i="1"/>
  <c r="D135" i="1"/>
  <c r="E135" i="1"/>
  <c r="C134" i="1"/>
  <c r="B134" i="1"/>
  <c r="D134" i="1"/>
  <c r="E134" i="1"/>
  <c r="C257" i="12"/>
  <c r="C258" i="12"/>
  <c r="C259" i="12"/>
  <c r="C260" i="12"/>
  <c r="D257" i="12"/>
  <c r="D258" i="12"/>
  <c r="D259" i="12"/>
  <c r="D260" i="12"/>
  <c r="E257" i="12"/>
  <c r="E258" i="12"/>
  <c r="E259" i="12"/>
  <c r="E260" i="12"/>
  <c r="F257" i="12"/>
  <c r="F258" i="12"/>
  <c r="F259" i="12"/>
  <c r="F260" i="12"/>
  <c r="V257" i="12"/>
  <c r="V258" i="12"/>
  <c r="V259" i="12"/>
  <c r="V260" i="12"/>
  <c r="C261" i="12"/>
  <c r="C262" i="12"/>
  <c r="D261" i="12"/>
  <c r="D262" i="12"/>
  <c r="E261" i="12"/>
  <c r="E262" i="12"/>
  <c r="F261" i="12"/>
  <c r="F262" i="12"/>
  <c r="V261" i="12"/>
  <c r="V262" i="12"/>
  <c r="C263" i="12"/>
  <c r="D263" i="12"/>
  <c r="E263" i="12"/>
  <c r="F263" i="12"/>
  <c r="V263" i="12"/>
  <c r="C267" i="12"/>
  <c r="D267" i="12"/>
  <c r="E267" i="12"/>
  <c r="F267" i="12"/>
  <c r="V267" i="12"/>
  <c r="C136" i="1"/>
  <c r="B136" i="1"/>
  <c r="D136" i="1"/>
  <c r="E136" i="1"/>
  <c r="C133" i="1"/>
  <c r="D133" i="1"/>
  <c r="E133" i="1"/>
  <c r="C122" i="1"/>
  <c r="D122" i="1"/>
  <c r="E122" i="1"/>
  <c r="B122" i="1"/>
  <c r="C132" i="1"/>
  <c r="B132" i="1"/>
  <c r="D132" i="1"/>
  <c r="E132" i="1"/>
  <c r="C83" i="1"/>
  <c r="D83" i="1"/>
  <c r="E83" i="1"/>
  <c r="C100" i="1"/>
  <c r="D100" i="1"/>
  <c r="E100" i="1"/>
  <c r="C66" i="1"/>
  <c r="D66" i="1"/>
  <c r="E66" i="1"/>
  <c r="B66" i="1"/>
  <c r="C65" i="1"/>
  <c r="B65" i="1"/>
  <c r="D65" i="1"/>
  <c r="E65" i="1"/>
  <c r="C50" i="1"/>
  <c r="D50" i="1"/>
  <c r="E50" i="1"/>
  <c r="C42" i="1"/>
  <c r="D42" i="1"/>
  <c r="E42" i="1"/>
  <c r="B42" i="1"/>
  <c r="B100" i="1"/>
  <c r="B133" i="1"/>
  <c r="B83" i="1"/>
  <c r="B135" i="1"/>
  <c r="C121" i="1"/>
  <c r="B121" i="1"/>
  <c r="D121" i="1"/>
  <c r="E121" i="1"/>
  <c r="C120" i="1"/>
  <c r="D120" i="1"/>
  <c r="E120" i="1"/>
  <c r="C119" i="1"/>
  <c r="D119" i="1"/>
  <c r="E119" i="1"/>
  <c r="C118" i="1"/>
  <c r="B118" i="1"/>
  <c r="D118" i="1"/>
  <c r="E118" i="1"/>
  <c r="B119" i="1"/>
  <c r="B120" i="1"/>
  <c r="C106" i="1"/>
  <c r="B106" i="1"/>
  <c r="D106" i="1"/>
  <c r="E106" i="1"/>
  <c r="C102" i="1"/>
  <c r="C103" i="1"/>
  <c r="C104" i="1"/>
  <c r="C105" i="1"/>
  <c r="C107" i="1"/>
  <c r="B107" i="1"/>
  <c r="C108" i="1"/>
  <c r="D102" i="1"/>
  <c r="D103" i="1"/>
  <c r="D104" i="1"/>
  <c r="B104" i="1"/>
  <c r="D105" i="1"/>
  <c r="D107" i="1"/>
  <c r="D108" i="1"/>
  <c r="E102" i="1"/>
  <c r="E103" i="1"/>
  <c r="E104" i="1"/>
  <c r="E105" i="1"/>
  <c r="E107" i="1"/>
  <c r="E108" i="1"/>
  <c r="C87" i="1"/>
  <c r="D87" i="1"/>
  <c r="E87" i="1"/>
  <c r="C99" i="1"/>
  <c r="C101" i="1"/>
  <c r="D99" i="1"/>
  <c r="D101" i="1"/>
  <c r="B101" i="1"/>
  <c r="E99" i="1"/>
  <c r="E101" i="1"/>
  <c r="B105" i="1"/>
  <c r="B108" i="1"/>
  <c r="B103" i="1"/>
  <c r="B102" i="1"/>
  <c r="B87" i="1"/>
  <c r="B99" i="1"/>
  <c r="V110" i="12"/>
  <c r="V111" i="12"/>
  <c r="V112" i="12"/>
  <c r="V150" i="12"/>
  <c r="V151" i="12"/>
  <c r="V152" i="12"/>
  <c r="V153" i="12"/>
  <c r="V207" i="12"/>
  <c r="V208" i="12"/>
  <c r="V209" i="12"/>
  <c r="V210" i="12"/>
  <c r="V211" i="12"/>
  <c r="V212" i="12"/>
  <c r="V213" i="12"/>
  <c r="V214" i="12"/>
  <c r="V215" i="12"/>
  <c r="V234" i="12"/>
  <c r="V243" i="12"/>
  <c r="V244" i="12"/>
  <c r="V245" i="12"/>
  <c r="V246" i="12"/>
  <c r="V253" i="12"/>
  <c r="V254" i="12"/>
  <c r="V255" i="12"/>
  <c r="V256" i="12"/>
  <c r="V268" i="12"/>
  <c r="V269" i="12"/>
  <c r="V270" i="12"/>
  <c r="V271" i="12"/>
  <c r="V272" i="12"/>
  <c r="V273" i="12"/>
  <c r="V274" i="12"/>
  <c r="V154" i="12"/>
  <c r="V157" i="12"/>
  <c r="V166" i="12"/>
  <c r="V167" i="12"/>
  <c r="V168" i="12"/>
  <c r="V169" i="12"/>
  <c r="V174" i="12"/>
  <c r="V175" i="12"/>
  <c r="V179" i="12"/>
  <c r="V180" i="12"/>
  <c r="V181" i="12"/>
  <c r="V183" i="12"/>
  <c r="V184" i="12"/>
  <c r="V185" i="12"/>
  <c r="V275" i="12"/>
  <c r="V276" i="12"/>
  <c r="V109" i="12"/>
  <c r="C147" i="1"/>
  <c r="B147" i="1"/>
  <c r="D147" i="1"/>
  <c r="E147" i="1"/>
  <c r="C148" i="1"/>
  <c r="D148" i="1"/>
  <c r="B148" i="1"/>
  <c r="E148" i="1"/>
  <c r="C131" i="1"/>
  <c r="D131" i="1"/>
  <c r="E131" i="1"/>
  <c r="C130" i="1"/>
  <c r="B130" i="1"/>
  <c r="D130" i="1"/>
  <c r="E130" i="1"/>
  <c r="B131" i="1"/>
  <c r="C64" i="1"/>
  <c r="D64" i="1"/>
  <c r="B64" i="1"/>
  <c r="E64" i="1"/>
  <c r="C62" i="1"/>
  <c r="D62" i="1"/>
  <c r="E62" i="1"/>
  <c r="B62" i="1"/>
  <c r="C154" i="1"/>
  <c r="B154" i="1"/>
  <c r="D154" i="1"/>
  <c r="E154" i="1"/>
  <c r="C158" i="1"/>
  <c r="D158" i="1"/>
  <c r="E158" i="1"/>
  <c r="C157" i="1"/>
  <c r="B157" i="1"/>
  <c r="D157" i="1"/>
  <c r="E157" i="1"/>
  <c r="C156" i="1"/>
  <c r="D156" i="1"/>
  <c r="E156" i="1"/>
  <c r="C153" i="1"/>
  <c r="D153" i="1"/>
  <c r="E153" i="1"/>
  <c r="B153" i="1"/>
  <c r="C152" i="1"/>
  <c r="D152" i="1"/>
  <c r="E152" i="1"/>
  <c r="B158" i="1"/>
  <c r="B152" i="1"/>
  <c r="B156" i="1"/>
  <c r="C69" i="1"/>
  <c r="B69" i="1"/>
  <c r="D69" i="1"/>
  <c r="E69" i="1"/>
  <c r="C68" i="1"/>
  <c r="D68" i="1"/>
  <c r="B68" i="1"/>
  <c r="E68" i="1"/>
  <c r="C29" i="1"/>
  <c r="D29" i="1"/>
  <c r="E29" i="1"/>
  <c r="C72" i="1"/>
  <c r="B72" i="1"/>
  <c r="D72" i="1"/>
  <c r="E72" i="1"/>
  <c r="C71" i="1"/>
  <c r="D71" i="1"/>
  <c r="B71" i="1"/>
  <c r="E71" i="1"/>
  <c r="C185" i="12"/>
  <c r="C205" i="12"/>
  <c r="D185" i="12"/>
  <c r="D205" i="12"/>
  <c r="E185" i="12"/>
  <c r="E205" i="12"/>
  <c r="F185" i="12"/>
  <c r="F205" i="12"/>
  <c r="C184" i="12"/>
  <c r="D184" i="12"/>
  <c r="E184" i="12"/>
  <c r="F184" i="12"/>
  <c r="C183" i="12"/>
  <c r="D183" i="12"/>
  <c r="E183" i="12"/>
  <c r="F183" i="12"/>
  <c r="C180" i="12"/>
  <c r="D180" i="12"/>
  <c r="E180" i="12"/>
  <c r="F180" i="12"/>
  <c r="C181" i="12"/>
  <c r="D181" i="12"/>
  <c r="E181" i="12"/>
  <c r="F181" i="12"/>
  <c r="C179" i="12"/>
  <c r="D179" i="12"/>
  <c r="E179" i="12"/>
  <c r="F179" i="12"/>
  <c r="C166" i="12"/>
  <c r="C167" i="12"/>
  <c r="C168" i="12"/>
  <c r="D166" i="12"/>
  <c r="D167" i="12"/>
  <c r="D168" i="12"/>
  <c r="E166" i="12"/>
  <c r="E167" i="12"/>
  <c r="E168" i="12"/>
  <c r="F166" i="12"/>
  <c r="F167" i="12"/>
  <c r="F168" i="12"/>
  <c r="C169" i="12"/>
  <c r="C174" i="12"/>
  <c r="D169" i="12"/>
  <c r="D174" i="12"/>
  <c r="E169" i="12"/>
  <c r="E174" i="12"/>
  <c r="F169" i="12"/>
  <c r="F174" i="12"/>
  <c r="C244" i="12"/>
  <c r="C245" i="12"/>
  <c r="C246" i="12"/>
  <c r="D244" i="12"/>
  <c r="D245" i="12"/>
  <c r="D246" i="12"/>
  <c r="E244" i="12"/>
  <c r="E245" i="12"/>
  <c r="E246" i="12"/>
  <c r="F244" i="12"/>
  <c r="F245" i="12"/>
  <c r="F246" i="12"/>
  <c r="C253" i="12"/>
  <c r="C254" i="12"/>
  <c r="C255" i="12"/>
  <c r="D253" i="12"/>
  <c r="D254" i="12"/>
  <c r="D255" i="12"/>
  <c r="E253" i="12"/>
  <c r="E254" i="12"/>
  <c r="E255" i="12"/>
  <c r="F253" i="12"/>
  <c r="F254" i="12"/>
  <c r="F255" i="12"/>
  <c r="C31" i="1"/>
  <c r="B31" i="1"/>
  <c r="D31" i="1"/>
  <c r="E31" i="1"/>
  <c r="C151" i="1"/>
  <c r="B151" i="1"/>
  <c r="D151" i="1"/>
  <c r="E151" i="1"/>
  <c r="C138" i="1"/>
  <c r="D138" i="1"/>
  <c r="E138" i="1"/>
  <c r="C146" i="1"/>
  <c r="D146" i="1"/>
  <c r="E146" i="1"/>
  <c r="C126" i="1"/>
  <c r="D126" i="1"/>
  <c r="E126" i="1"/>
  <c r="C117" i="1"/>
  <c r="D117" i="1"/>
  <c r="E117" i="1"/>
  <c r="C116" i="1"/>
  <c r="D116" i="1"/>
  <c r="E116" i="1"/>
  <c r="C67" i="1"/>
  <c r="D67" i="1"/>
  <c r="E67" i="1"/>
  <c r="B116" i="1"/>
  <c r="B138" i="1"/>
  <c r="B117" i="1"/>
  <c r="B146" i="1"/>
  <c r="B126" i="1"/>
  <c r="B67" i="1"/>
  <c r="C61" i="1"/>
  <c r="D61" i="1"/>
  <c r="E61" i="1"/>
  <c r="B61" i="1"/>
  <c r="C115" i="1"/>
  <c r="D115" i="1"/>
  <c r="B115" i="1"/>
  <c r="E115" i="1"/>
  <c r="C114" i="1"/>
  <c r="D114" i="1"/>
  <c r="E114" i="1"/>
  <c r="B114" i="1"/>
  <c r="C129" i="1"/>
  <c r="C137" i="1"/>
  <c r="C139" i="1"/>
  <c r="C140" i="1"/>
  <c r="D129" i="1"/>
  <c r="D137" i="1"/>
  <c r="D139" i="1"/>
  <c r="D140" i="1"/>
  <c r="E129" i="1"/>
  <c r="E137" i="1"/>
  <c r="E139" i="1"/>
  <c r="E140" i="1"/>
  <c r="B129" i="1"/>
  <c r="B140" i="1"/>
  <c r="B137" i="1"/>
  <c r="B139" i="1"/>
  <c r="C73" i="1"/>
  <c r="C76" i="1"/>
  <c r="C74" i="1"/>
  <c r="C75" i="1"/>
  <c r="C77" i="1"/>
  <c r="C78" i="1"/>
  <c r="C79" i="1"/>
  <c r="C80" i="1"/>
  <c r="C81" i="1"/>
  <c r="C82" i="1"/>
  <c r="C70" i="1"/>
  <c r="D73" i="1"/>
  <c r="D76" i="1"/>
  <c r="D74" i="1"/>
  <c r="D75" i="1"/>
  <c r="D77" i="1"/>
  <c r="D78" i="1"/>
  <c r="D79" i="1"/>
  <c r="D80" i="1"/>
  <c r="D81" i="1"/>
  <c r="D82" i="1"/>
  <c r="D70" i="1"/>
  <c r="E73" i="1"/>
  <c r="E76" i="1"/>
  <c r="E74" i="1"/>
  <c r="E75" i="1"/>
  <c r="E77" i="1"/>
  <c r="E78" i="1"/>
  <c r="E79" i="1"/>
  <c r="E80" i="1"/>
  <c r="E81" i="1"/>
  <c r="E82" i="1"/>
  <c r="E70" i="1"/>
  <c r="B70" i="1"/>
  <c r="B82" i="1"/>
  <c r="B81" i="1"/>
  <c r="B77" i="1"/>
  <c r="B73" i="1"/>
  <c r="B76" i="1"/>
  <c r="B80" i="1"/>
  <c r="B75" i="1"/>
  <c r="B78" i="1"/>
  <c r="B79" i="1"/>
  <c r="B74" i="1"/>
  <c r="B274" i="12"/>
  <c r="C274" i="12"/>
  <c r="D274" i="12"/>
  <c r="E274" i="12"/>
  <c r="F274" i="12"/>
  <c r="C273" i="12"/>
  <c r="D273" i="12"/>
  <c r="E273" i="12"/>
  <c r="F273" i="12"/>
  <c r="C51" i="1"/>
  <c r="D51" i="1"/>
  <c r="E51" i="1"/>
  <c r="B273" i="12"/>
  <c r="C256" i="12"/>
  <c r="C268" i="12"/>
  <c r="C269" i="12"/>
  <c r="D256" i="12"/>
  <c r="D268" i="12"/>
  <c r="D269" i="12"/>
  <c r="E256" i="12"/>
  <c r="E268" i="12"/>
  <c r="E269" i="12"/>
  <c r="F256" i="12"/>
  <c r="F268" i="12"/>
  <c r="F269" i="12"/>
  <c r="C270" i="12"/>
  <c r="C271" i="12"/>
  <c r="C272" i="12"/>
  <c r="D270" i="12"/>
  <c r="D271" i="12"/>
  <c r="D272" i="12"/>
  <c r="E270" i="12"/>
  <c r="E271" i="12"/>
  <c r="E272" i="12"/>
  <c r="F270" i="12"/>
  <c r="F271" i="12"/>
  <c r="F272" i="12"/>
  <c r="C40" i="1"/>
  <c r="D40" i="1"/>
  <c r="E40" i="1"/>
  <c r="B276" i="12"/>
  <c r="C276" i="12"/>
  <c r="D276" i="12"/>
  <c r="E276" i="12"/>
  <c r="F276" i="12"/>
  <c r="C27" i="1"/>
  <c r="D27" i="1"/>
  <c r="E27" i="1"/>
  <c r="C54" i="1"/>
  <c r="D54" i="1"/>
  <c r="E54" i="1"/>
  <c r="C56" i="1"/>
  <c r="B56" i="1"/>
  <c r="C57" i="1"/>
  <c r="C58" i="1"/>
  <c r="D56" i="1"/>
  <c r="D57" i="1"/>
  <c r="D58" i="1"/>
  <c r="E56" i="1"/>
  <c r="E57" i="1"/>
  <c r="E58" i="1"/>
  <c r="C55" i="1"/>
  <c r="C59" i="1"/>
  <c r="D55" i="1"/>
  <c r="D59" i="1"/>
  <c r="E55" i="1"/>
  <c r="E59" i="1"/>
  <c r="C60" i="1"/>
  <c r="D60" i="1"/>
  <c r="E60" i="1"/>
  <c r="E9" i="1"/>
  <c r="D9" i="1"/>
  <c r="C9" i="1"/>
  <c r="B60" i="1"/>
  <c r="B59" i="1"/>
  <c r="B58" i="1"/>
  <c r="C110" i="12"/>
  <c r="C111" i="12"/>
  <c r="C112" i="12"/>
  <c r="C150" i="12"/>
  <c r="C151" i="12"/>
  <c r="C152" i="12"/>
  <c r="C153" i="12"/>
  <c r="C207" i="12"/>
  <c r="C208" i="12"/>
  <c r="C209" i="12"/>
  <c r="C210" i="12"/>
  <c r="C211" i="12"/>
  <c r="C212" i="12"/>
  <c r="C213" i="12"/>
  <c r="C214" i="12"/>
  <c r="D110" i="12"/>
  <c r="D111" i="12"/>
  <c r="D112" i="12"/>
  <c r="D150" i="12"/>
  <c r="D151" i="12"/>
  <c r="D152" i="12"/>
  <c r="D153" i="12"/>
  <c r="D207" i="12"/>
  <c r="D208" i="12"/>
  <c r="D209" i="12"/>
  <c r="D210" i="12"/>
  <c r="D211" i="12"/>
  <c r="D212" i="12"/>
  <c r="D213" i="12"/>
  <c r="D214" i="12"/>
  <c r="E110" i="12"/>
  <c r="E111" i="12"/>
  <c r="E112" i="12"/>
  <c r="E150" i="12"/>
  <c r="E151" i="12"/>
  <c r="E152" i="12"/>
  <c r="E153" i="12"/>
  <c r="E207" i="12"/>
  <c r="E208" i="12"/>
  <c r="E209" i="12"/>
  <c r="E210" i="12"/>
  <c r="E211" i="12"/>
  <c r="E212" i="12"/>
  <c r="E213" i="12"/>
  <c r="E214" i="12"/>
  <c r="F110" i="12"/>
  <c r="F111" i="12"/>
  <c r="F112" i="12"/>
  <c r="F150" i="12"/>
  <c r="F151" i="12"/>
  <c r="F152" i="12"/>
  <c r="F153" i="12"/>
  <c r="F207" i="12"/>
  <c r="F208" i="12"/>
  <c r="F209" i="12"/>
  <c r="F210" i="12"/>
  <c r="F211" i="12"/>
  <c r="F212" i="12"/>
  <c r="F213" i="12"/>
  <c r="F214" i="12"/>
  <c r="C215" i="12"/>
  <c r="C234" i="12"/>
  <c r="C243" i="12"/>
  <c r="C154" i="12"/>
  <c r="C157" i="12"/>
  <c r="C175" i="12"/>
  <c r="D215" i="12"/>
  <c r="D234" i="12"/>
  <c r="D243" i="12"/>
  <c r="D154" i="12"/>
  <c r="D157" i="12"/>
  <c r="D175" i="12"/>
  <c r="E215" i="12"/>
  <c r="E234" i="12"/>
  <c r="E243" i="12"/>
  <c r="E154" i="12"/>
  <c r="E157" i="12"/>
  <c r="E175" i="12"/>
  <c r="F215" i="12"/>
  <c r="F234" i="12"/>
  <c r="F243" i="12"/>
  <c r="F154" i="12"/>
  <c r="F157" i="12"/>
  <c r="F175" i="12"/>
  <c r="H4" i="12"/>
  <c r="C160" i="1"/>
  <c r="D160" i="1"/>
  <c r="E160" i="1"/>
  <c r="B160" i="1"/>
  <c r="D37" i="40"/>
  <c r="F19" i="40" s="1"/>
  <c r="F37" i="40" s="1"/>
  <c r="C37" i="40"/>
  <c r="E25" i="40" s="1"/>
  <c r="B37" i="40"/>
  <c r="G32" i="40" s="1"/>
  <c r="F24" i="40"/>
  <c r="C159" i="1"/>
  <c r="D159" i="1"/>
  <c r="E159" i="1"/>
  <c r="B159" i="1"/>
  <c r="B275" i="12"/>
  <c r="C275" i="12"/>
  <c r="D275" i="12"/>
  <c r="E275" i="12"/>
  <c r="F275" i="12"/>
  <c r="C150" i="1"/>
  <c r="B150" i="1"/>
  <c r="D150" i="1"/>
  <c r="E150" i="1"/>
  <c r="C149" i="1"/>
  <c r="D149" i="1"/>
  <c r="E149" i="1"/>
  <c r="B149" i="1"/>
  <c r="C145" i="1"/>
  <c r="D145" i="1"/>
  <c r="E145" i="1"/>
  <c r="B145" i="1"/>
  <c r="C144" i="1"/>
  <c r="B144" i="1"/>
  <c r="D144" i="1"/>
  <c r="E144" i="1"/>
  <c r="C143" i="1"/>
  <c r="B143" i="1"/>
  <c r="D143" i="1"/>
  <c r="E143" i="1"/>
  <c r="C142" i="1"/>
  <c r="D142" i="1"/>
  <c r="E142" i="1"/>
  <c r="B142" i="1"/>
  <c r="C141" i="1"/>
  <c r="B141" i="1"/>
  <c r="D141" i="1"/>
  <c r="E141" i="1"/>
  <c r="C94" i="1"/>
  <c r="D94" i="1"/>
  <c r="E94" i="1"/>
  <c r="B94" i="1"/>
  <c r="C109" i="12"/>
  <c r="D109" i="12"/>
  <c r="E109" i="12"/>
  <c r="F109" i="12"/>
  <c r="Q3" i="1"/>
  <c r="L5" i="1" s="1"/>
  <c r="C22" i="1"/>
  <c r="D22" i="1"/>
  <c r="E22" i="1"/>
  <c r="C86" i="1"/>
  <c r="C88" i="1"/>
  <c r="C89" i="1"/>
  <c r="C90" i="1"/>
  <c r="C91" i="1"/>
  <c r="B91" i="1"/>
  <c r="C92" i="1"/>
  <c r="C93" i="1"/>
  <c r="C95" i="1"/>
  <c r="C97" i="1"/>
  <c r="C98" i="1"/>
  <c r="C96" i="1"/>
  <c r="C109" i="1"/>
  <c r="C110" i="1"/>
  <c r="C111" i="1"/>
  <c r="C112" i="1"/>
  <c r="B112" i="1"/>
  <c r="C113" i="1"/>
  <c r="C127" i="1"/>
  <c r="C128" i="1"/>
  <c r="D86" i="1"/>
  <c r="D88" i="1"/>
  <c r="D89" i="1"/>
  <c r="D90" i="1"/>
  <c r="D91" i="1"/>
  <c r="D92" i="1"/>
  <c r="D93" i="1"/>
  <c r="D95" i="1"/>
  <c r="D97" i="1"/>
  <c r="D98" i="1"/>
  <c r="D96" i="1"/>
  <c r="D109" i="1"/>
  <c r="D110" i="1"/>
  <c r="D111" i="1"/>
  <c r="D112" i="1"/>
  <c r="D113" i="1"/>
  <c r="D127" i="1"/>
  <c r="D128" i="1"/>
  <c r="E86" i="1"/>
  <c r="E88" i="1"/>
  <c r="E89" i="1"/>
  <c r="E90" i="1"/>
  <c r="E91" i="1"/>
  <c r="E92" i="1"/>
  <c r="E93" i="1"/>
  <c r="E95" i="1"/>
  <c r="E97" i="1"/>
  <c r="E98" i="1"/>
  <c r="E96" i="1"/>
  <c r="E109" i="1"/>
  <c r="E110" i="1"/>
  <c r="E111" i="1"/>
  <c r="E112" i="1"/>
  <c r="E113" i="1"/>
  <c r="E127" i="1"/>
  <c r="E128" i="1"/>
  <c r="B93" i="1"/>
  <c r="B128" i="1"/>
  <c r="B111" i="1"/>
  <c r="B98" i="1"/>
  <c r="B113" i="1"/>
  <c r="B127" i="1"/>
  <c r="B89" i="1"/>
  <c r="B88" i="1"/>
  <c r="B110" i="1"/>
  <c r="B109" i="1"/>
  <c r="B96" i="1"/>
  <c r="B97" i="1"/>
  <c r="B95" i="1"/>
  <c r="B92" i="1"/>
  <c r="B90" i="1"/>
  <c r="B86" i="1"/>
  <c r="Z3" i="12"/>
  <c r="C30" i="1"/>
  <c r="D30" i="1"/>
  <c r="E30" i="1"/>
  <c r="D41" i="1"/>
  <c r="E41" i="1"/>
  <c r="C85" i="1"/>
  <c r="C35" i="1"/>
  <c r="D85" i="1"/>
  <c r="D35" i="1"/>
  <c r="E85" i="1"/>
  <c r="E35" i="1"/>
  <c r="C41" i="1"/>
  <c r="C84" i="1"/>
  <c r="D84" i="1"/>
  <c r="E84" i="1"/>
  <c r="B41" i="1"/>
  <c r="B35" i="1"/>
  <c r="B84" i="1"/>
  <c r="B85" i="1"/>
  <c r="F6" i="32"/>
  <c r="F3" i="32"/>
  <c r="F2" i="32"/>
  <c r="F6" i="31"/>
  <c r="F3" i="31"/>
  <c r="F2" i="31"/>
  <c r="E6" i="30"/>
  <c r="E3" i="30"/>
  <c r="E2" i="30"/>
  <c r="H3" i="12"/>
  <c r="H2" i="12"/>
  <c r="B6" i="40"/>
  <c r="E12" i="34"/>
  <c r="E11" i="34"/>
  <c r="E10" i="34"/>
  <c r="E9" i="34"/>
  <c r="E7" i="34"/>
  <c r="E6" i="34"/>
  <c r="J329" i="32"/>
  <c r="J328" i="32" s="1"/>
  <c r="J327" i="32" s="1"/>
  <c r="J326" i="32" s="1"/>
  <c r="I328" i="32"/>
  <c r="I327" i="32" s="1"/>
  <c r="I326" i="32" s="1"/>
  <c r="H328" i="32"/>
  <c r="H327" i="32" s="1"/>
  <c r="H326" i="32" s="1"/>
  <c r="G328" i="32"/>
  <c r="G327" i="32" s="1"/>
  <c r="G326" i="32" s="1"/>
  <c r="J325" i="32"/>
  <c r="J324" i="32" s="1"/>
  <c r="I324" i="32"/>
  <c r="H324" i="32"/>
  <c r="G324" i="32"/>
  <c r="J323" i="32"/>
  <c r="J322" i="32" s="1"/>
  <c r="J321" i="32"/>
  <c r="J320" i="32" s="1"/>
  <c r="I320" i="32"/>
  <c r="H320" i="32"/>
  <c r="G320" i="32"/>
  <c r="J319" i="32"/>
  <c r="J318" i="32"/>
  <c r="I317" i="32"/>
  <c r="H317" i="32"/>
  <c r="G317" i="32"/>
  <c r="J315" i="32"/>
  <c r="J314" i="32" s="1"/>
  <c r="J313" i="32" s="1"/>
  <c r="I314" i="32"/>
  <c r="I313" i="32" s="1"/>
  <c r="H314" i="32"/>
  <c r="H313" i="32" s="1"/>
  <c r="G314" i="32"/>
  <c r="G313" i="32"/>
  <c r="J312" i="32"/>
  <c r="I311" i="32"/>
  <c r="H311" i="32"/>
  <c r="G311" i="32"/>
  <c r="J310" i="32"/>
  <c r="J309" i="32" s="1"/>
  <c r="I309" i="32"/>
  <c r="H309" i="32"/>
  <c r="G309" i="32"/>
  <c r="J308" i="32"/>
  <c r="J307" i="32" s="1"/>
  <c r="I307" i="32"/>
  <c r="H307" i="32"/>
  <c r="G307" i="32"/>
  <c r="J306" i="32"/>
  <c r="J305" i="32" s="1"/>
  <c r="I305" i="32"/>
  <c r="H305" i="32"/>
  <c r="G305" i="32"/>
  <c r="J303" i="32"/>
  <c r="I302" i="32"/>
  <c r="H302" i="32"/>
  <c r="G302" i="32"/>
  <c r="J301" i="32"/>
  <c r="I300" i="32"/>
  <c r="H300" i="32"/>
  <c r="G300" i="32"/>
  <c r="J299" i="32"/>
  <c r="J298" i="32" s="1"/>
  <c r="I298" i="32"/>
  <c r="H298" i="32"/>
  <c r="G298" i="32"/>
  <c r="J296" i="32"/>
  <c r="J295" i="32" s="1"/>
  <c r="I295" i="32"/>
  <c r="H295" i="32"/>
  <c r="G295" i="32"/>
  <c r="J294" i="32"/>
  <c r="J293" i="32" s="1"/>
  <c r="I293" i="32"/>
  <c r="I292" i="32" s="1"/>
  <c r="H293" i="32"/>
  <c r="G293" i="32"/>
  <c r="J291" i="32"/>
  <c r="I290" i="32"/>
  <c r="H290" i="32"/>
  <c r="G290" i="32"/>
  <c r="J289" i="32"/>
  <c r="J288" i="32" s="1"/>
  <c r="I288" i="32"/>
  <c r="H288" i="32"/>
  <c r="G288" i="32"/>
  <c r="J287" i="32"/>
  <c r="J286" i="32" s="1"/>
  <c r="I286" i="32"/>
  <c r="H286" i="32"/>
  <c r="G286" i="32"/>
  <c r="J284" i="32"/>
  <c r="J283" i="32" s="1"/>
  <c r="I283" i="32"/>
  <c r="H283" i="32"/>
  <c r="G283" i="32"/>
  <c r="J282" i="32"/>
  <c r="J281" i="32" s="1"/>
  <c r="I281" i="32"/>
  <c r="H281" i="32"/>
  <c r="J280" i="32"/>
  <c r="J279" i="32" s="1"/>
  <c r="I279" i="32"/>
  <c r="H279" i="32"/>
  <c r="G279" i="32"/>
  <c r="J278" i="32"/>
  <c r="J277" i="32" s="1"/>
  <c r="I277" i="32"/>
  <c r="H277" i="32"/>
  <c r="G277" i="32"/>
  <c r="J276" i="32"/>
  <c r="J275" i="32" s="1"/>
  <c r="I275" i="32"/>
  <c r="H275" i="32"/>
  <c r="G275" i="32"/>
  <c r="J272" i="32"/>
  <c r="I271" i="32"/>
  <c r="H271" i="32"/>
  <c r="H268" i="32" s="1"/>
  <c r="G271" i="32"/>
  <c r="J270" i="32"/>
  <c r="I269" i="32"/>
  <c r="H269" i="32"/>
  <c r="G269" i="32"/>
  <c r="J266" i="32"/>
  <c r="J265" i="32" s="1"/>
  <c r="J264" i="32"/>
  <c r="J263" i="32" s="1"/>
  <c r="I263" i="32"/>
  <c r="H263" i="32"/>
  <c r="G263" i="32"/>
  <c r="J262" i="32"/>
  <c r="J261" i="32" s="1"/>
  <c r="I261" i="32"/>
  <c r="H261" i="32"/>
  <c r="G261" i="32"/>
  <c r="J260" i="32"/>
  <c r="J259" i="32"/>
  <c r="I252" i="32"/>
  <c r="H252" i="32"/>
  <c r="G252" i="32"/>
  <c r="I250" i="32"/>
  <c r="H250" i="32"/>
  <c r="G250" i="32"/>
  <c r="I248" i="32"/>
  <c r="H248" i="32"/>
  <c r="G248" i="32"/>
  <c r="I246" i="32"/>
  <c r="H246" i="32"/>
  <c r="G246" i="32"/>
  <c r="J237" i="32"/>
  <c r="J236" i="32"/>
  <c r="J235" i="32"/>
  <c r="J234" i="32"/>
  <c r="J232" i="32"/>
  <c r="J231" i="32"/>
  <c r="J230" i="32"/>
  <c r="J229" i="32"/>
  <c r="J228" i="32"/>
  <c r="J227" i="32"/>
  <c r="J224" i="32"/>
  <c r="J223" i="32" s="1"/>
  <c r="J222" i="32"/>
  <c r="J221" i="32"/>
  <c r="J220" i="32"/>
  <c r="J218" i="32"/>
  <c r="J217" i="32"/>
  <c r="J216" i="32"/>
  <c r="I215" i="32"/>
  <c r="H215" i="32"/>
  <c r="G215" i="32"/>
  <c r="J214" i="32"/>
  <c r="J213" i="32"/>
  <c r="J212" i="32"/>
  <c r="J209" i="32"/>
  <c r="J208" i="32" s="1"/>
  <c r="I208" i="32"/>
  <c r="H208" i="32"/>
  <c r="G208" i="32"/>
  <c r="J207" i="32"/>
  <c r="J206" i="32" s="1"/>
  <c r="I206" i="32"/>
  <c r="H206" i="32"/>
  <c r="G206" i="32"/>
  <c r="J205" i="32"/>
  <c r="J204" i="32"/>
  <c r="I204" i="32"/>
  <c r="H204" i="32"/>
  <c r="J203" i="32"/>
  <c r="J202" i="32" s="1"/>
  <c r="I202" i="32"/>
  <c r="H202" i="32"/>
  <c r="G202" i="32"/>
  <c r="J200" i="32"/>
  <c r="J199" i="32" s="1"/>
  <c r="J198" i="32" s="1"/>
  <c r="I199" i="32"/>
  <c r="I198" i="32" s="1"/>
  <c r="H199" i="32"/>
  <c r="H198" i="32" s="1"/>
  <c r="G199" i="32"/>
  <c r="G198" i="32"/>
  <c r="J197" i="32"/>
  <c r="I196" i="32"/>
  <c r="H196" i="32"/>
  <c r="G196" i="32"/>
  <c r="J195" i="32"/>
  <c r="J194" i="32" s="1"/>
  <c r="I194" i="32"/>
  <c r="H194" i="32"/>
  <c r="G194" i="32"/>
  <c r="J193" i="32"/>
  <c r="J192" i="32"/>
  <c r="I192" i="32"/>
  <c r="H192" i="32"/>
  <c r="G192" i="32"/>
  <c r="J191" i="32"/>
  <c r="J190" i="32"/>
  <c r="I190" i="32"/>
  <c r="H190" i="32"/>
  <c r="G190" i="32"/>
  <c r="J188" i="32"/>
  <c r="J187" i="32" s="1"/>
  <c r="I187" i="32"/>
  <c r="H187" i="32"/>
  <c r="G187" i="32"/>
  <c r="J186" i="32"/>
  <c r="J185" i="32"/>
  <c r="I185" i="32"/>
  <c r="H185" i="32"/>
  <c r="G185" i="32"/>
  <c r="J184" i="32"/>
  <c r="J183" i="32" s="1"/>
  <c r="I183" i="32"/>
  <c r="H183" i="32"/>
  <c r="G183" i="32"/>
  <c r="J182" i="32"/>
  <c r="J181" i="32" s="1"/>
  <c r="I181" i="32"/>
  <c r="H181" i="32"/>
  <c r="G181" i="32"/>
  <c r="J179" i="32"/>
  <c r="J178" i="32" s="1"/>
  <c r="I178" i="32"/>
  <c r="H178" i="32"/>
  <c r="G178" i="32"/>
  <c r="J177" i="32"/>
  <c r="J175" i="32" s="1"/>
  <c r="J176" i="32"/>
  <c r="I175" i="32"/>
  <c r="H175" i="32"/>
  <c r="G175" i="32"/>
  <c r="J174" i="32"/>
  <c r="J173" i="32" s="1"/>
  <c r="J167" i="32"/>
  <c r="J166" i="32"/>
  <c r="I164" i="32"/>
  <c r="H164" i="32"/>
  <c r="G164" i="32"/>
  <c r="J163" i="32"/>
  <c r="J162" i="32"/>
  <c r="J161" i="32"/>
  <c r="J160" i="32"/>
  <c r="J159" i="32"/>
  <c r="J158" i="32"/>
  <c r="I157" i="32"/>
  <c r="H157" i="32"/>
  <c r="G157" i="32"/>
  <c r="J156" i="32"/>
  <c r="J155" i="32"/>
  <c r="I154" i="32"/>
  <c r="H154" i="32"/>
  <c r="G154" i="32"/>
  <c r="J153" i="32"/>
  <c r="J152" i="32"/>
  <c r="J151" i="32"/>
  <c r="I150" i="32"/>
  <c r="H150" i="32"/>
  <c r="G150" i="32"/>
  <c r="J149" i="32"/>
  <c r="J148" i="32" s="1"/>
  <c r="I148" i="32"/>
  <c r="H148" i="32"/>
  <c r="G148" i="32"/>
  <c r="J147" i="32"/>
  <c r="J146" i="32" s="1"/>
  <c r="J145" i="32"/>
  <c r="J144" i="32" s="1"/>
  <c r="I144" i="32"/>
  <c r="H144" i="32"/>
  <c r="G144" i="32"/>
  <c r="J142" i="32"/>
  <c r="J141" i="32" s="1"/>
  <c r="I141" i="32"/>
  <c r="I125" i="32" s="1"/>
  <c r="H141" i="32"/>
  <c r="G141" i="32"/>
  <c r="J132" i="32"/>
  <c r="J129" i="32"/>
  <c r="J128" i="32"/>
  <c r="J124" i="32"/>
  <c r="J123" i="32" s="1"/>
  <c r="I123" i="32"/>
  <c r="H123" i="32"/>
  <c r="G123" i="32"/>
  <c r="J122" i="32"/>
  <c r="J121" i="32" s="1"/>
  <c r="I121" i="32"/>
  <c r="H121" i="32"/>
  <c r="G121" i="32"/>
  <c r="J120" i="32"/>
  <c r="J119" i="32" s="1"/>
  <c r="I119" i="32"/>
  <c r="H119" i="32"/>
  <c r="G119" i="32"/>
  <c r="J118" i="32"/>
  <c r="J117" i="32" s="1"/>
  <c r="I117" i="32"/>
  <c r="H117" i="32"/>
  <c r="G117" i="32"/>
  <c r="J113" i="32"/>
  <c r="J112" i="32" s="1"/>
  <c r="I112" i="32"/>
  <c r="H112" i="32"/>
  <c r="G112" i="32"/>
  <c r="J111" i="32"/>
  <c r="J110" i="32" s="1"/>
  <c r="I110" i="32"/>
  <c r="H110" i="32"/>
  <c r="G110" i="32"/>
  <c r="J109" i="32"/>
  <c r="J108" i="32"/>
  <c r="J107" i="32"/>
  <c r="J106" i="32"/>
  <c r="J105" i="32"/>
  <c r="I104" i="32"/>
  <c r="H104" i="32"/>
  <c r="J103" i="32"/>
  <c r="J102" i="32"/>
  <c r="I102" i="32"/>
  <c r="H102" i="32"/>
  <c r="G102" i="32"/>
  <c r="J101" i="32"/>
  <c r="J100" i="32" s="1"/>
  <c r="I100" i="32"/>
  <c r="H100" i="32"/>
  <c r="G100" i="32"/>
  <c r="J98" i="32"/>
  <c r="J97" i="32" s="1"/>
  <c r="I97" i="32"/>
  <c r="H97" i="32"/>
  <c r="J96" i="32"/>
  <c r="J95" i="32" s="1"/>
  <c r="I95" i="32"/>
  <c r="H95" i="32"/>
  <c r="G95" i="32"/>
  <c r="J94" i="32"/>
  <c r="J93" i="32" s="1"/>
  <c r="I93" i="32"/>
  <c r="H93" i="32"/>
  <c r="G93" i="32"/>
  <c r="J91" i="32"/>
  <c r="J90" i="32"/>
  <c r="I90" i="32"/>
  <c r="H90" i="32"/>
  <c r="G90" i="32"/>
  <c r="J89" i="32"/>
  <c r="J88" i="32" s="1"/>
  <c r="I88" i="32"/>
  <c r="H88" i="32"/>
  <c r="G88" i="32"/>
  <c r="J86" i="32"/>
  <c r="J85" i="32" s="1"/>
  <c r="I85" i="32"/>
  <c r="H85" i="32"/>
  <c r="G85" i="32"/>
  <c r="J84" i="32"/>
  <c r="J83" i="32" s="1"/>
  <c r="J82" i="32" s="1"/>
  <c r="I83" i="32"/>
  <c r="H83" i="32"/>
  <c r="H82" i="32" s="1"/>
  <c r="G83" i="32"/>
  <c r="G82" i="32" s="1"/>
  <c r="J81" i="32"/>
  <c r="J80" i="32" s="1"/>
  <c r="I80" i="32"/>
  <c r="H80" i="32"/>
  <c r="G80" i="32"/>
  <c r="J79" i="32"/>
  <c r="J78" i="32"/>
  <c r="I78" i="32"/>
  <c r="H78" i="32"/>
  <c r="G78" i="32"/>
  <c r="J77" i="32"/>
  <c r="J76" i="32"/>
  <c r="I75" i="32"/>
  <c r="H75" i="32"/>
  <c r="G75" i="32"/>
  <c r="J74" i="32"/>
  <c r="J73" i="32" s="1"/>
  <c r="I73" i="32"/>
  <c r="H73" i="32"/>
  <c r="G73" i="32"/>
  <c r="J72" i="32"/>
  <c r="J71" i="32"/>
  <c r="I71" i="32"/>
  <c r="H71" i="32"/>
  <c r="G71" i="32"/>
  <c r="J70" i="32"/>
  <c r="J69" i="32" s="1"/>
  <c r="I69" i="32"/>
  <c r="H69" i="32"/>
  <c r="G69" i="32"/>
  <c r="J66" i="32"/>
  <c r="J65" i="32" s="1"/>
  <c r="I65" i="32"/>
  <c r="H65" i="32"/>
  <c r="G65" i="32"/>
  <c r="J64" i="32"/>
  <c r="I63" i="32"/>
  <c r="H63" i="32"/>
  <c r="G63" i="32"/>
  <c r="J62" i="32"/>
  <c r="J61" i="32" s="1"/>
  <c r="I61" i="32"/>
  <c r="H61" i="32"/>
  <c r="G61" i="32"/>
  <c r="J60" i="32"/>
  <c r="J59" i="32"/>
  <c r="I59" i="32"/>
  <c r="H59" i="32"/>
  <c r="H58" i="32" s="1"/>
  <c r="G59" i="32"/>
  <c r="J57" i="32"/>
  <c r="J56" i="32"/>
  <c r="I55" i="32"/>
  <c r="I54" i="32" s="1"/>
  <c r="H55" i="32"/>
  <c r="H54" i="32" s="1"/>
  <c r="G55" i="32"/>
  <c r="G54" i="32" s="1"/>
  <c r="J53" i="32"/>
  <c r="J52" i="32"/>
  <c r="J51" i="32"/>
  <c r="J50" i="32"/>
  <c r="J49" i="32"/>
  <c r="J48" i="32"/>
  <c r="J47" i="32"/>
  <c r="J46" i="32"/>
  <c r="I45" i="32"/>
  <c r="H45" i="32"/>
  <c r="J44" i="32"/>
  <c r="I43" i="32"/>
  <c r="H43" i="32"/>
  <c r="G43" i="32"/>
  <c r="J41" i="32"/>
  <c r="J40" i="32"/>
  <c r="J39" i="32"/>
  <c r="J38" i="32"/>
  <c r="I37" i="32"/>
  <c r="H37" i="32"/>
  <c r="J36" i="32"/>
  <c r="I35" i="32"/>
  <c r="H35" i="32"/>
  <c r="G35" i="32"/>
  <c r="J34" i="32"/>
  <c r="J33" i="32" s="1"/>
  <c r="I33" i="32"/>
  <c r="H33" i="32"/>
  <c r="G33" i="32"/>
  <c r="J29" i="32"/>
  <c r="J28" i="32"/>
  <c r="J27" i="32"/>
  <c r="J25" i="32"/>
  <c r="J24" i="32"/>
  <c r="J23" i="32"/>
  <c r="J22" i="32"/>
  <c r="I21" i="32"/>
  <c r="H21" i="32"/>
  <c r="J327" i="31"/>
  <c r="J326" i="31" s="1"/>
  <c r="J325" i="31" s="1"/>
  <c r="J324" i="31" s="1"/>
  <c r="G326" i="31"/>
  <c r="G325" i="31" s="1"/>
  <c r="G324" i="31" s="1"/>
  <c r="J323" i="31"/>
  <c r="J322" i="31" s="1"/>
  <c r="G322" i="31"/>
  <c r="J321" i="31"/>
  <c r="J320" i="31" s="1"/>
  <c r="J317" i="31"/>
  <c r="J316" i="31"/>
  <c r="G315" i="31"/>
  <c r="J313" i="31"/>
  <c r="J312" i="31" s="1"/>
  <c r="J311" i="31" s="1"/>
  <c r="G312" i="31"/>
  <c r="G311" i="31" s="1"/>
  <c r="J310" i="31"/>
  <c r="J309" i="31" s="1"/>
  <c r="G309" i="31"/>
  <c r="J308" i="31"/>
  <c r="J307" i="31" s="1"/>
  <c r="G307" i="31"/>
  <c r="J306" i="31"/>
  <c r="J305" i="31" s="1"/>
  <c r="G305" i="31"/>
  <c r="J304" i="31"/>
  <c r="J303" i="31" s="1"/>
  <c r="J302" i="31" s="1"/>
  <c r="G303" i="31"/>
  <c r="J301" i="31"/>
  <c r="J300" i="31" s="1"/>
  <c r="G300" i="31"/>
  <c r="J299" i="31"/>
  <c r="J298" i="31" s="1"/>
  <c r="G298" i="31"/>
  <c r="J297" i="31"/>
  <c r="J296" i="31" s="1"/>
  <c r="G296" i="31"/>
  <c r="J294" i="31"/>
  <c r="J293" i="31" s="1"/>
  <c r="G293" i="31"/>
  <c r="J292" i="31"/>
  <c r="J291" i="31" s="1"/>
  <c r="J290" i="31" s="1"/>
  <c r="G291" i="31"/>
  <c r="J289" i="31"/>
  <c r="J288" i="31" s="1"/>
  <c r="J283" i="31" s="1"/>
  <c r="G288" i="31"/>
  <c r="J287" i="31"/>
  <c r="J286" i="31" s="1"/>
  <c r="G286" i="31"/>
  <c r="J285" i="31"/>
  <c r="J284" i="31" s="1"/>
  <c r="G284" i="31"/>
  <c r="J282" i="31"/>
  <c r="J281" i="31" s="1"/>
  <c r="G281" i="31"/>
  <c r="J280" i="31"/>
  <c r="J279" i="31" s="1"/>
  <c r="G279" i="31"/>
  <c r="J278" i="31"/>
  <c r="J277" i="31" s="1"/>
  <c r="G277" i="31"/>
  <c r="J276" i="31"/>
  <c r="J275" i="31" s="1"/>
  <c r="G275" i="31"/>
  <c r="J274" i="31"/>
  <c r="J273" i="31" s="1"/>
  <c r="G273" i="31"/>
  <c r="J270" i="31"/>
  <c r="J269" i="31" s="1"/>
  <c r="G269" i="31"/>
  <c r="J268" i="31"/>
  <c r="J267" i="31" s="1"/>
  <c r="G267" i="31"/>
  <c r="J265" i="31"/>
  <c r="J264" i="31" s="1"/>
  <c r="J263" i="31" s="1"/>
  <c r="J258" i="31"/>
  <c r="J257" i="31"/>
  <c r="J256" i="31" s="1"/>
  <c r="J254" i="31"/>
  <c r="J253" i="31" s="1"/>
  <c r="J252" i="31"/>
  <c r="J251" i="31" s="1"/>
  <c r="G251" i="31"/>
  <c r="J250" i="31"/>
  <c r="J249" i="31" s="1"/>
  <c r="G249" i="31"/>
  <c r="J248" i="31"/>
  <c r="J247" i="31" s="1"/>
  <c r="G247" i="31"/>
  <c r="J246" i="31"/>
  <c r="J245" i="31" s="1"/>
  <c r="G245" i="31"/>
  <c r="J243" i="31"/>
  <c r="J242" i="31" s="1"/>
  <c r="J231" i="31"/>
  <c r="J230" i="31"/>
  <c r="J229" i="31"/>
  <c r="J228" i="31"/>
  <c r="J227" i="31"/>
  <c r="J223" i="31"/>
  <c r="J222" i="31" s="1"/>
  <c r="J221" i="31"/>
  <c r="J220" i="31"/>
  <c r="J217" i="31"/>
  <c r="J216" i="31"/>
  <c r="J215" i="31"/>
  <c r="J213" i="31"/>
  <c r="J212" i="31"/>
  <c r="J211" i="31"/>
  <c r="J210" i="31" s="1"/>
  <c r="J208" i="31"/>
  <c r="J207" i="31" s="1"/>
  <c r="G207" i="31"/>
  <c r="J206" i="31"/>
  <c r="J205" i="31" s="1"/>
  <c r="G205" i="31"/>
  <c r="J204" i="31"/>
  <c r="J203" i="31" s="1"/>
  <c r="G203" i="31"/>
  <c r="J202" i="31"/>
  <c r="J201" i="31" s="1"/>
  <c r="G201" i="31"/>
  <c r="J196" i="31"/>
  <c r="J195" i="31" s="1"/>
  <c r="G195" i="31"/>
  <c r="J194" i="31"/>
  <c r="J193" i="31" s="1"/>
  <c r="G193" i="31"/>
  <c r="J192" i="31"/>
  <c r="J191" i="31" s="1"/>
  <c r="G191" i="31"/>
  <c r="J190" i="31"/>
  <c r="J189" i="31" s="1"/>
  <c r="J188" i="31" s="1"/>
  <c r="G189" i="31"/>
  <c r="J187" i="31"/>
  <c r="J186" i="31" s="1"/>
  <c r="G186" i="31"/>
  <c r="J185" i="31"/>
  <c r="J184" i="31" s="1"/>
  <c r="G184" i="31"/>
  <c r="J183" i="31"/>
  <c r="J182" i="31" s="1"/>
  <c r="G182" i="31"/>
  <c r="J181" i="31"/>
  <c r="J180" i="31" s="1"/>
  <c r="G180" i="31"/>
  <c r="J178" i="31"/>
  <c r="J177" i="31" s="1"/>
  <c r="J176" i="31"/>
  <c r="J175" i="31"/>
  <c r="J174" i="31" s="1"/>
  <c r="J166" i="31"/>
  <c r="G164" i="31"/>
  <c r="J162" i="31"/>
  <c r="J161" i="31"/>
  <c r="J160" i="31"/>
  <c r="J159" i="31"/>
  <c r="J158" i="31"/>
  <c r="J156" i="31"/>
  <c r="J155" i="31"/>
  <c r="J154" i="31" s="1"/>
  <c r="J153" i="31"/>
  <c r="J152" i="31"/>
  <c r="J151" i="31"/>
  <c r="J150" i="31" s="1"/>
  <c r="J149" i="31"/>
  <c r="J148" i="31" s="1"/>
  <c r="G148" i="31"/>
  <c r="J147" i="31"/>
  <c r="J146" i="31" s="1"/>
  <c r="J145" i="31"/>
  <c r="J144" i="31" s="1"/>
  <c r="J142" i="31"/>
  <c r="J141" i="31" s="1"/>
  <c r="G141" i="31"/>
  <c r="J132" i="31"/>
  <c r="J131" i="31" s="1"/>
  <c r="J129" i="31"/>
  <c r="J128" i="31"/>
  <c r="J127" i="31"/>
  <c r="J126" i="31" s="1"/>
  <c r="J125" i="31" s="1"/>
  <c r="J124" i="31"/>
  <c r="J123" i="31" s="1"/>
  <c r="G123" i="31"/>
  <c r="J122" i="31"/>
  <c r="J121" i="31" s="1"/>
  <c r="G121" i="31"/>
  <c r="J120" i="31"/>
  <c r="J119" i="31" s="1"/>
  <c r="G119" i="31"/>
  <c r="J118" i="31"/>
  <c r="J117" i="31" s="1"/>
  <c r="G117" i="31"/>
  <c r="J113" i="31"/>
  <c r="J112" i="31" s="1"/>
  <c r="G112" i="31"/>
  <c r="J111" i="31"/>
  <c r="J110" i="31" s="1"/>
  <c r="G110" i="31"/>
  <c r="J109" i="31"/>
  <c r="J108" i="31"/>
  <c r="J107" i="31"/>
  <c r="J106" i="31"/>
  <c r="J105" i="31"/>
  <c r="G104" i="31"/>
  <c r="J103" i="31"/>
  <c r="J102" i="31" s="1"/>
  <c r="G102" i="31"/>
  <c r="J101" i="31"/>
  <c r="J100" i="31" s="1"/>
  <c r="G100" i="31"/>
  <c r="J98" i="31"/>
  <c r="J97" i="31" s="1"/>
  <c r="G97" i="31"/>
  <c r="J96" i="31"/>
  <c r="J95" i="31" s="1"/>
  <c r="G95" i="31"/>
  <c r="J94" i="31"/>
  <c r="J93" i="31" s="1"/>
  <c r="G93" i="31"/>
  <c r="J91" i="31"/>
  <c r="J90" i="31" s="1"/>
  <c r="G90" i="31"/>
  <c r="J89" i="31"/>
  <c r="J88" i="31" s="1"/>
  <c r="G88" i="31"/>
  <c r="J86" i="31"/>
  <c r="J85" i="31" s="1"/>
  <c r="G85" i="31"/>
  <c r="J84" i="31"/>
  <c r="J83" i="31" s="1"/>
  <c r="J82" i="31" s="1"/>
  <c r="G83" i="31"/>
  <c r="J81" i="31"/>
  <c r="J80" i="31" s="1"/>
  <c r="G80" i="31"/>
  <c r="J79" i="31"/>
  <c r="J78" i="31" s="1"/>
  <c r="G78" i="31"/>
  <c r="J77" i="31"/>
  <c r="J76" i="31"/>
  <c r="G75" i="31"/>
  <c r="J74" i="31"/>
  <c r="J73" i="31" s="1"/>
  <c r="G73" i="31"/>
  <c r="J72" i="31"/>
  <c r="J71" i="31" s="1"/>
  <c r="G71" i="31"/>
  <c r="J70" i="31"/>
  <c r="J69" i="31" s="1"/>
  <c r="G69" i="31"/>
  <c r="J66" i="31"/>
  <c r="J65" i="31" s="1"/>
  <c r="G65" i="31"/>
  <c r="J64" i="31"/>
  <c r="J63" i="31" s="1"/>
  <c r="G63" i="31"/>
  <c r="J62" i="31"/>
  <c r="J61" i="31" s="1"/>
  <c r="G61" i="31"/>
  <c r="J60" i="31"/>
  <c r="J59" i="31" s="1"/>
  <c r="G59" i="31"/>
  <c r="J57" i="31"/>
  <c r="J56" i="31"/>
  <c r="J55" i="31" s="1"/>
  <c r="J54" i="31" s="1"/>
  <c r="G55" i="31"/>
  <c r="G54" i="31"/>
  <c r="J53" i="31"/>
  <c r="J52" i="31"/>
  <c r="J51" i="31"/>
  <c r="J50" i="31"/>
  <c r="J49" i="31"/>
  <c r="J48" i="31"/>
  <c r="J46" i="31"/>
  <c r="G45" i="31"/>
  <c r="J44" i="31"/>
  <c r="J43" i="31" s="1"/>
  <c r="G43" i="31"/>
  <c r="J41" i="31"/>
  <c r="J40" i="31"/>
  <c r="J39" i="31"/>
  <c r="J38" i="31"/>
  <c r="G37" i="31"/>
  <c r="J36" i="31"/>
  <c r="J35" i="31" s="1"/>
  <c r="G35" i="31"/>
  <c r="J34" i="31"/>
  <c r="J33" i="31" s="1"/>
  <c r="G33" i="31"/>
  <c r="J29" i="31"/>
  <c r="J28" i="31"/>
  <c r="J27" i="31"/>
  <c r="J25" i="31"/>
  <c r="J23" i="31"/>
  <c r="J22" i="31"/>
  <c r="J21" i="31" s="1"/>
  <c r="G21" i="31"/>
  <c r="F19" i="30"/>
  <c r="F14" i="30"/>
  <c r="F13" i="30"/>
  <c r="F10" i="30"/>
  <c r="F9" i="30"/>
  <c r="B9" i="40"/>
  <c r="B7" i="40"/>
  <c r="B8" i="40"/>
  <c r="E4" i="30"/>
  <c r="F4" i="31"/>
  <c r="F4" i="32"/>
  <c r="D17" i="40"/>
  <c r="C17" i="40"/>
  <c r="G34" i="40"/>
  <c r="G36" i="40"/>
  <c r="G25" i="40"/>
  <c r="G24" i="40"/>
  <c r="G30" i="40"/>
  <c r="G35" i="40"/>
  <c r="G29" i="40"/>
  <c r="G31" i="40"/>
  <c r="G26" i="40"/>
  <c r="G20" i="40"/>
  <c r="G28" i="40"/>
  <c r="G23" i="40"/>
  <c r="E24" i="40"/>
  <c r="J242" i="32"/>
  <c r="G225" i="32"/>
  <c r="I225" i="32"/>
  <c r="H240" i="32"/>
  <c r="J241" i="32"/>
  <c r="J240" i="32" s="1"/>
  <c r="I42" i="32"/>
  <c r="B179" i="12" l="1"/>
  <c r="G99" i="31"/>
  <c r="J157" i="31"/>
  <c r="J238" i="31"/>
  <c r="G58" i="32"/>
  <c r="I285" i="32"/>
  <c r="F32" i="40"/>
  <c r="B181" i="12"/>
  <c r="J252" i="32"/>
  <c r="E35" i="40"/>
  <c r="B29" i="1"/>
  <c r="J26" i="31"/>
  <c r="J218" i="31"/>
  <c r="G179" i="31"/>
  <c r="J42" i="31"/>
  <c r="J179" i="31"/>
  <c r="J45" i="31"/>
  <c r="J58" i="31"/>
  <c r="J214" i="31"/>
  <c r="J87" i="31"/>
  <c r="J116" i="31"/>
  <c r="J266" i="31"/>
  <c r="J255" i="31" s="1"/>
  <c r="J295" i="31"/>
  <c r="I20" i="32"/>
  <c r="G87" i="32"/>
  <c r="B109" i="12"/>
  <c r="B157" i="12"/>
  <c r="F12" i="30"/>
  <c r="J75" i="31"/>
  <c r="J68" i="31" s="1"/>
  <c r="J143" i="31"/>
  <c r="J200" i="31"/>
  <c r="J21" i="32"/>
  <c r="E20" i="40"/>
  <c r="B27" i="1"/>
  <c r="J164" i="31"/>
  <c r="J225" i="31"/>
  <c r="J224" i="31" s="1"/>
  <c r="J104" i="31"/>
  <c r="J99" i="31" s="1"/>
  <c r="J55" i="32"/>
  <c r="J54" i="32" s="1"/>
  <c r="J75" i="32"/>
  <c r="J68" i="32" s="1"/>
  <c r="I268" i="32"/>
  <c r="B257" i="12"/>
  <c r="J167" i="31"/>
  <c r="J37" i="31"/>
  <c r="J92" i="31"/>
  <c r="G188" i="31"/>
  <c r="J272" i="31"/>
  <c r="J271" i="31" s="1"/>
  <c r="J315" i="31"/>
  <c r="I239" i="32"/>
  <c r="B184" i="12"/>
  <c r="J248" i="32"/>
  <c r="G209" i="31"/>
  <c r="J232" i="31"/>
  <c r="J209" i="31"/>
  <c r="J314" i="31"/>
  <c r="B110" i="12"/>
  <c r="J171" i="31"/>
  <c r="E22" i="40"/>
  <c r="F25" i="40"/>
  <c r="B268" i="12"/>
  <c r="I116" i="32"/>
  <c r="I82" i="32"/>
  <c r="J104" i="32"/>
  <c r="J99" i="32" s="1"/>
  <c r="G304" i="32"/>
  <c r="I316" i="32"/>
  <c r="F36" i="40"/>
  <c r="B256" i="12"/>
  <c r="H316" i="32"/>
  <c r="E36" i="40"/>
  <c r="E28" i="40"/>
  <c r="G266" i="31"/>
  <c r="G255" i="31" s="1"/>
  <c r="I143" i="32"/>
  <c r="I274" i="32"/>
  <c r="E26" i="40"/>
  <c r="G257" i="32"/>
  <c r="E21" i="40"/>
  <c r="E33" i="40"/>
  <c r="I304" i="32"/>
  <c r="E30" i="40"/>
  <c r="I257" i="32"/>
  <c r="G189" i="32"/>
  <c r="E31" i="40"/>
  <c r="G295" i="31"/>
  <c r="F27" i="40"/>
  <c r="H257" i="32"/>
  <c r="H256" i="32" s="1"/>
  <c r="H189" i="32"/>
  <c r="G297" i="32"/>
  <c r="E23" i="40"/>
  <c r="E27" i="40"/>
  <c r="F23" i="40"/>
  <c r="E19" i="40"/>
  <c r="E37" i="40" s="1"/>
  <c r="I180" i="32"/>
  <c r="F33" i="40"/>
  <c r="E29" i="40"/>
  <c r="G82" i="31"/>
  <c r="F20" i="40"/>
  <c r="G125" i="32"/>
  <c r="B50" i="1"/>
  <c r="G99" i="32"/>
  <c r="I297" i="32"/>
  <c r="B30" i="1"/>
  <c r="J254" i="32"/>
  <c r="E34" i="40"/>
  <c r="I99" i="32"/>
  <c r="G268" i="32"/>
  <c r="F34" i="40"/>
  <c r="B152" i="12"/>
  <c r="I87" i="32"/>
  <c r="H99" i="32"/>
  <c r="I68" i="32"/>
  <c r="J87" i="32"/>
  <c r="F35" i="40"/>
  <c r="G87" i="31"/>
  <c r="G42" i="31"/>
  <c r="G58" i="31"/>
  <c r="I58" i="32"/>
  <c r="I19" i="32" s="1"/>
  <c r="H87" i="32"/>
  <c r="J164" i="32"/>
  <c r="J180" i="32"/>
  <c r="J250" i="32"/>
  <c r="E32" i="40"/>
  <c r="I210" i="32"/>
  <c r="F28" i="40"/>
  <c r="B207" i="12"/>
  <c r="B112" i="12"/>
  <c r="I172" i="32"/>
  <c r="I92" i="32"/>
  <c r="J154" i="32"/>
  <c r="I189" i="32"/>
  <c r="J258" i="32"/>
  <c r="J257" i="32" s="1"/>
  <c r="G292" i="32"/>
  <c r="G316" i="32"/>
  <c r="F21" i="40"/>
  <c r="B150" i="12"/>
  <c r="B205" i="12"/>
  <c r="J243" i="32"/>
  <c r="H304" i="32"/>
  <c r="H297" i="32"/>
  <c r="H292" i="32"/>
  <c r="J292" i="32"/>
  <c r="G285" i="32"/>
  <c r="H285" i="32"/>
  <c r="G274" i="32"/>
  <c r="H274" i="32"/>
  <c r="G239" i="32"/>
  <c r="H239" i="32"/>
  <c r="J233" i="32"/>
  <c r="J219" i="32"/>
  <c r="J215" i="32"/>
  <c r="G210" i="32"/>
  <c r="H210" i="32"/>
  <c r="G201" i="32"/>
  <c r="H201" i="32"/>
  <c r="I201" i="32"/>
  <c r="J201" i="32"/>
  <c r="G180" i="32"/>
  <c r="H180" i="32"/>
  <c r="G172" i="32"/>
  <c r="H172" i="32"/>
  <c r="J168" i="32"/>
  <c r="J150" i="32"/>
  <c r="G143" i="32"/>
  <c r="H143" i="32"/>
  <c r="H125" i="32"/>
  <c r="G116" i="32"/>
  <c r="J116" i="32"/>
  <c r="H116" i="32"/>
  <c r="G92" i="32"/>
  <c r="H92" i="32"/>
  <c r="J92" i="32"/>
  <c r="G68" i="32"/>
  <c r="H68" i="32"/>
  <c r="G42" i="32"/>
  <c r="H42" i="32"/>
  <c r="J45" i="32"/>
  <c r="J26" i="32"/>
  <c r="H20" i="32"/>
  <c r="G20" i="32"/>
  <c r="I256" i="32"/>
  <c r="J172" i="32"/>
  <c r="J274" i="32"/>
  <c r="J35" i="32"/>
  <c r="J196" i="32"/>
  <c r="J189" i="32" s="1"/>
  <c r="J290" i="32"/>
  <c r="J285" i="32" s="1"/>
  <c r="F31" i="40"/>
  <c r="G224" i="31"/>
  <c r="G302" i="31"/>
  <c r="J317" i="32"/>
  <c r="J316" i="32" s="1"/>
  <c r="G283" i="31"/>
  <c r="J226" i="32"/>
  <c r="G92" i="31"/>
  <c r="J37" i="32"/>
  <c r="J63" i="32"/>
  <c r="J58" i="32" s="1"/>
  <c r="J300" i="32"/>
  <c r="B9" i="1"/>
  <c r="J126" i="32"/>
  <c r="J246" i="32"/>
  <c r="J131" i="32"/>
  <c r="G314" i="31"/>
  <c r="G116" i="31"/>
  <c r="J302" i="32"/>
  <c r="J43" i="32"/>
  <c r="G290" i="31"/>
  <c r="J269" i="32"/>
  <c r="F29" i="40"/>
  <c r="G19" i="40"/>
  <c r="G37" i="40" s="1"/>
  <c r="J311" i="32"/>
  <c r="J304" i="32" s="1"/>
  <c r="J211" i="32"/>
  <c r="J157" i="32"/>
  <c r="G21" i="40"/>
  <c r="G20" i="31"/>
  <c r="G33" i="40"/>
  <c r="F22" i="40"/>
  <c r="G22" i="40"/>
  <c r="G272" i="31"/>
  <c r="J271" i="32"/>
  <c r="F26" i="40"/>
  <c r="G27" i="40"/>
  <c r="F30" i="40"/>
  <c r="G143" i="31"/>
  <c r="G68" i="31"/>
  <c r="G171" i="31"/>
  <c r="G200" i="31"/>
  <c r="G125" i="31"/>
  <c r="G238" i="31"/>
  <c r="G10" i="31"/>
  <c r="G10" i="32"/>
  <c r="G14" i="32" s="1"/>
  <c r="F31" i="30"/>
  <c r="G17" i="30" s="1"/>
  <c r="B272" i="12"/>
  <c r="B271" i="12"/>
  <c r="B270" i="12"/>
  <c r="B269" i="12"/>
  <c r="B267" i="12"/>
  <c r="B183" i="12"/>
  <c r="B185" i="12"/>
  <c r="B263" i="12"/>
  <c r="B262" i="12"/>
  <c r="B261" i="12"/>
  <c r="B260" i="12"/>
  <c r="B259" i="12"/>
  <c r="B258" i="12"/>
  <c r="B234" i="12"/>
  <c r="B115" i="12"/>
  <c r="B215" i="12"/>
  <c r="B180" i="12"/>
  <c r="B175" i="12"/>
  <c r="B174" i="12"/>
  <c r="B169" i="12"/>
  <c r="B168" i="12"/>
  <c r="B167" i="12"/>
  <c r="B166" i="12"/>
  <c r="B154" i="12"/>
  <c r="B153" i="12"/>
  <c r="B151" i="12"/>
  <c r="B148" i="12"/>
  <c r="B253" i="12"/>
  <c r="B246" i="12"/>
  <c r="B245" i="12"/>
  <c r="B54" i="1"/>
  <c r="B214" i="12"/>
  <c r="B213" i="12"/>
  <c r="B212" i="12"/>
  <c r="B211" i="12"/>
  <c r="B210" i="12"/>
  <c r="B209" i="12"/>
  <c r="B208" i="12"/>
  <c r="B206" i="12"/>
  <c r="B40" i="1"/>
  <c r="B57" i="1"/>
  <c r="B244" i="12"/>
  <c r="B51" i="1"/>
  <c r="B255" i="12"/>
  <c r="B254" i="12"/>
  <c r="B55" i="1"/>
  <c r="B243" i="12"/>
  <c r="B111" i="12"/>
  <c r="B113" i="12"/>
  <c r="B114" i="12"/>
  <c r="B10" i="40"/>
  <c r="V279" i="12"/>
  <c r="B22" i="1"/>
  <c r="Q4" i="1"/>
  <c r="J67" i="31" l="1"/>
  <c r="G19" i="32"/>
  <c r="J170" i="31"/>
  <c r="I171" i="32"/>
  <c r="I67" i="32"/>
  <c r="I18" i="32" s="1"/>
  <c r="I273" i="32"/>
  <c r="J20" i="31"/>
  <c r="J19" i="31" s="1"/>
  <c r="J18" i="31" s="1"/>
  <c r="G30" i="30"/>
  <c r="G29" i="30"/>
  <c r="G19" i="31"/>
  <c r="J239" i="32"/>
  <c r="G14" i="31"/>
  <c r="M15" i="31"/>
  <c r="J297" i="32"/>
  <c r="J273" i="32" s="1"/>
  <c r="G15" i="30"/>
  <c r="G256" i="32"/>
  <c r="G271" i="31"/>
  <c r="G11" i="30"/>
  <c r="G10" i="30" s="1"/>
  <c r="G9" i="30" s="1"/>
  <c r="G273" i="32"/>
  <c r="H273" i="32"/>
  <c r="J225" i="32"/>
  <c r="J210" i="32"/>
  <c r="H171" i="32"/>
  <c r="G171" i="32"/>
  <c r="J143" i="32"/>
  <c r="H67" i="32"/>
  <c r="G67" i="32"/>
  <c r="J42" i="32"/>
  <c r="H19" i="32"/>
  <c r="J20" i="32"/>
  <c r="G170" i="31"/>
  <c r="G28" i="30"/>
  <c r="G27" i="30"/>
  <c r="J268" i="32"/>
  <c r="J256" i="32" s="1"/>
  <c r="J125" i="32"/>
  <c r="G67" i="31"/>
  <c r="G22" i="30"/>
  <c r="G16" i="30"/>
  <c r="G21" i="30"/>
  <c r="G20" i="30" s="1"/>
  <c r="G18" i="30"/>
  <c r="G19" i="30"/>
  <c r="G18" i="31" l="1"/>
  <c r="J67" i="32"/>
  <c r="O73" i="32" s="1"/>
  <c r="G13" i="30"/>
  <c r="G26" i="30"/>
  <c r="G25" i="30" s="1"/>
  <c r="G24" i="30" s="1"/>
  <c r="G23" i="30" s="1"/>
  <c r="J171" i="32"/>
  <c r="G18" i="32"/>
  <c r="H18" i="32"/>
  <c r="J19" i="32"/>
  <c r="G14" i="30"/>
  <c r="G12" i="30"/>
  <c r="G31" i="30" l="1"/>
  <c r="J18" i="32"/>
  <c r="K327" i="31"/>
  <c r="K326" i="31" s="1"/>
  <c r="K325" i="31" s="1"/>
  <c r="K324" i="31" s="1"/>
  <c r="K237" i="31"/>
  <c r="K240" i="31"/>
  <c r="K106" i="31"/>
  <c r="K323" i="31"/>
  <c r="K322" i="31" s="1"/>
  <c r="K115" i="31"/>
  <c r="K114" i="31" s="1"/>
  <c r="K94" i="31"/>
  <c r="K93" i="31" s="1"/>
  <c r="K44" i="31"/>
  <c r="K43" i="31" s="1"/>
  <c r="K79" i="31"/>
  <c r="K78" i="31" s="1"/>
  <c r="K25" i="31"/>
  <c r="K64" i="31"/>
  <c r="K63" i="31" s="1"/>
  <c r="K111" i="31"/>
  <c r="K110" i="31" s="1"/>
  <c r="K76" i="31"/>
  <c r="K216" i="31"/>
  <c r="K149" i="31"/>
  <c r="K148" i="31" s="1"/>
  <c r="K60" i="31"/>
  <c r="K59" i="31" s="1"/>
  <c r="K163" i="31"/>
  <c r="K142" i="31"/>
  <c r="K141" i="31" s="1"/>
  <c r="K219" i="31"/>
  <c r="K280" i="31"/>
  <c r="K279" i="31" s="1"/>
  <c r="K241" i="31"/>
  <c r="K313" i="31"/>
  <c r="K312" i="31" s="1"/>
  <c r="K311" i="31" s="1"/>
  <c r="K39" i="31"/>
  <c r="K130" i="31"/>
  <c r="K276" i="31"/>
  <c r="K275" i="31" s="1"/>
  <c r="K160" i="31"/>
  <c r="K278" i="31"/>
  <c r="K277" i="31" s="1"/>
  <c r="K52" i="31"/>
  <c r="K128" i="31"/>
  <c r="K48" i="31"/>
  <c r="K122" i="31"/>
  <c r="K121" i="31" s="1"/>
  <c r="K139" i="31"/>
  <c r="K208" i="31"/>
  <c r="K207" i="31" s="1"/>
  <c r="K285" i="31"/>
  <c r="K287" i="31"/>
  <c r="K286" i="31" s="1"/>
  <c r="K221" i="31"/>
  <c r="K206" i="31"/>
  <c r="K205" i="31" s="1"/>
  <c r="K252" i="31"/>
  <c r="K251" i="31" s="1"/>
  <c r="K194" i="31"/>
  <c r="K193" i="31" s="1"/>
  <c r="K56" i="31"/>
  <c r="K187" i="31"/>
  <c r="K186" i="31" s="1"/>
  <c r="K24" i="31"/>
  <c r="K274" i="31"/>
  <c r="K273" i="31" s="1"/>
  <c r="K132" i="31"/>
  <c r="K118" i="31"/>
  <c r="K117" i="31" s="1"/>
  <c r="K235" i="31"/>
  <c r="K317" i="31"/>
  <c r="K292" i="31"/>
  <c r="K291" i="31" s="1"/>
  <c r="K228" i="31"/>
  <c r="K183" i="31"/>
  <c r="K182" i="31" s="1"/>
  <c r="K51" i="31"/>
  <c r="K53" i="31"/>
  <c r="K243" i="31"/>
  <c r="K86" i="31"/>
  <c r="K85" i="31" s="1"/>
  <c r="K66" i="31"/>
  <c r="K65" i="31" s="1"/>
  <c r="K231" i="31"/>
  <c r="K27" i="31"/>
  <c r="K233" i="31"/>
  <c r="K74" i="31"/>
  <c r="K73" i="31" s="1"/>
  <c r="K248" i="31"/>
  <c r="K247" i="31" s="1"/>
  <c r="K246" i="31"/>
  <c r="K245" i="31" s="1"/>
  <c r="K289" i="31"/>
  <c r="K288" i="31" s="1"/>
  <c r="K204" i="31"/>
  <c r="K203" i="31" s="1"/>
  <c r="K162" i="31"/>
  <c r="K28" i="31"/>
  <c r="K89" i="31"/>
  <c r="K88" i="31" s="1"/>
  <c r="K87" i="31" s="1"/>
  <c r="K301" i="31"/>
  <c r="K300" i="31" s="1"/>
  <c r="K32" i="31"/>
  <c r="K151" i="31"/>
  <c r="K192" i="31"/>
  <c r="K191" i="31" s="1"/>
  <c r="K23" i="31"/>
  <c r="K49" i="31"/>
  <c r="K270" i="31"/>
  <c r="K269" i="31" s="1"/>
  <c r="K145" i="31"/>
  <c r="K144" i="31" s="1"/>
  <c r="K36" i="31"/>
  <c r="K35" i="31" s="1"/>
  <c r="K165" i="31"/>
  <c r="K140" i="31"/>
  <c r="K161" i="31"/>
  <c r="K169" i="31"/>
  <c r="K244" i="31"/>
  <c r="K30" i="31"/>
  <c r="K72" i="31"/>
  <c r="K71" i="31" s="1"/>
  <c r="K105" i="31"/>
  <c r="K103" i="31"/>
  <c r="K102" i="31" s="1"/>
  <c r="K147" i="31"/>
  <c r="K146" i="31" s="1"/>
  <c r="K294" i="31"/>
  <c r="K293" i="31" s="1"/>
  <c r="K77" i="31"/>
  <c r="K212" i="31"/>
  <c r="K91" i="31"/>
  <c r="K90" i="31" s="1"/>
  <c r="K176" i="31"/>
  <c r="K158" i="31"/>
  <c r="K215" i="31"/>
  <c r="K214" i="31" s="1"/>
  <c r="K175" i="31"/>
  <c r="K22" i="31"/>
  <c r="K254" i="31"/>
  <c r="K253" i="31" s="1"/>
  <c r="K299" i="31"/>
  <c r="K298" i="31" s="1"/>
  <c r="K196" i="31"/>
  <c r="K195" i="31" s="1"/>
  <c r="K304" i="31"/>
  <c r="K303" i="31" s="1"/>
  <c r="K127" i="31"/>
  <c r="K134" i="31"/>
  <c r="K98" i="31"/>
  <c r="K97" i="31" s="1"/>
  <c r="K236" i="31"/>
  <c r="K129" i="31"/>
  <c r="K282" i="31"/>
  <c r="K281" i="31" s="1"/>
  <c r="K41" i="31"/>
  <c r="K120" i="31"/>
  <c r="K119" i="31" s="1"/>
  <c r="K257" i="31"/>
  <c r="K29" i="31"/>
  <c r="K211" i="31"/>
  <c r="K321" i="31"/>
  <c r="K320" i="31" s="1"/>
  <c r="K319" i="31"/>
  <c r="K318" i="31" s="1"/>
  <c r="K34" i="31"/>
  <c r="K33" i="31" s="1"/>
  <c r="K250" i="31"/>
  <c r="K249" i="31" s="1"/>
  <c r="K108" i="31"/>
  <c r="K227" i="31"/>
  <c r="K185" i="31"/>
  <c r="K184" i="31" s="1"/>
  <c r="K297" i="31"/>
  <c r="K296" i="31" s="1"/>
  <c r="K295" i="31" s="1"/>
  <c r="K234" i="31"/>
  <c r="K70" i="31"/>
  <c r="K69" i="31" s="1"/>
  <c r="K230" i="31"/>
  <c r="K306" i="31"/>
  <c r="K305" i="31" s="1"/>
  <c r="K38" i="31"/>
  <c r="K96" i="31"/>
  <c r="K95" i="31" s="1"/>
  <c r="K268" i="31"/>
  <c r="K267" i="31" s="1"/>
  <c r="K46" i="31"/>
  <c r="K47" i="31"/>
  <c r="K124" i="31"/>
  <c r="K123" i="31" s="1"/>
  <c r="K202" i="31"/>
  <c r="K201" i="31" s="1"/>
  <c r="K62" i="31"/>
  <c r="K61" i="31" s="1"/>
  <c r="K199" i="31"/>
  <c r="K198" i="31" s="1"/>
  <c r="K197" i="31" s="1"/>
  <c r="K262" i="31"/>
  <c r="K261" i="31" s="1"/>
  <c r="K153" i="31"/>
  <c r="K109" i="31"/>
  <c r="K159" i="31"/>
  <c r="K308" i="31"/>
  <c r="K307" i="31" s="1"/>
  <c r="K213" i="31"/>
  <c r="K136" i="31"/>
  <c r="K50" i="31"/>
  <c r="K217" i="31"/>
  <c r="K84" i="31"/>
  <c r="K83" i="31" s="1"/>
  <c r="K152" i="31"/>
  <c r="K81" i="31"/>
  <c r="K80" i="31" s="1"/>
  <c r="K40" i="31"/>
  <c r="K226" i="31"/>
  <c r="K135" i="31"/>
  <c r="K156" i="31"/>
  <c r="K31" i="31"/>
  <c r="K265" i="31"/>
  <c r="K264" i="31" s="1"/>
  <c r="K263" i="31" s="1"/>
  <c r="K260" i="31"/>
  <c r="K259" i="31" s="1"/>
  <c r="K166" i="31"/>
  <c r="K258" i="31"/>
  <c r="K316" i="31"/>
  <c r="K315" i="31" s="1"/>
  <c r="K310" i="31"/>
  <c r="K309" i="31" s="1"/>
  <c r="K168" i="31"/>
  <c r="K167" i="31" s="1"/>
  <c r="K101" i="31"/>
  <c r="K100" i="31" s="1"/>
  <c r="K155" i="31"/>
  <c r="K137" i="31"/>
  <c r="K229" i="31"/>
  <c r="K57" i="31"/>
  <c r="K138" i="31"/>
  <c r="K220" i="31"/>
  <c r="K133" i="31"/>
  <c r="K107" i="31"/>
  <c r="K190" i="31"/>
  <c r="K189" i="31" s="1"/>
  <c r="K223" i="31"/>
  <c r="K222" i="31" s="1"/>
  <c r="K113" i="31"/>
  <c r="K112" i="31" s="1"/>
  <c r="K181" i="31"/>
  <c r="K180" i="31" s="1"/>
  <c r="K178" i="31"/>
  <c r="K177" i="31" s="1"/>
  <c r="K173" i="31"/>
  <c r="K172" i="31" s="1"/>
  <c r="K174" i="31" l="1"/>
  <c r="K131" i="31"/>
  <c r="K218" i="31"/>
  <c r="K92" i="31"/>
  <c r="K82" i="31"/>
  <c r="K314" i="31"/>
  <c r="K302" i="31"/>
  <c r="K290" i="31"/>
  <c r="K284" i="31"/>
  <c r="K283" i="31" s="1"/>
  <c r="K266" i="31"/>
  <c r="K255" i="31" s="1"/>
  <c r="K272" i="31"/>
  <c r="K256" i="31"/>
  <c r="K242" i="31"/>
  <c r="K239" i="31"/>
  <c r="K232" i="31"/>
  <c r="K225" i="31"/>
  <c r="K210" i="31"/>
  <c r="K200" i="31"/>
  <c r="K188" i="31"/>
  <c r="K157" i="31"/>
  <c r="K179" i="31"/>
  <c r="K164" i="31"/>
  <c r="K154" i="31"/>
  <c r="K150" i="31"/>
  <c r="K126" i="31"/>
  <c r="K116" i="31"/>
  <c r="K104" i="31"/>
  <c r="K99" i="31" s="1"/>
  <c r="K75" i="31"/>
  <c r="K68" i="31" s="1"/>
  <c r="K55" i="31"/>
  <c r="K54" i="31" s="1"/>
  <c r="K58" i="31"/>
  <c r="K45" i="31"/>
  <c r="K42" i="31" s="1"/>
  <c r="K26" i="31"/>
  <c r="K37" i="31"/>
  <c r="K21" i="31"/>
  <c r="K188" i="32"/>
  <c r="K187" i="32" s="1"/>
  <c r="K101" i="32"/>
  <c r="K100" i="32" s="1"/>
  <c r="K216" i="32"/>
  <c r="K319" i="32"/>
  <c r="K276" i="32"/>
  <c r="K275" i="32" s="1"/>
  <c r="K64" i="32"/>
  <c r="K63" i="32" s="1"/>
  <c r="K161" i="32"/>
  <c r="K229" i="32"/>
  <c r="K32" i="32"/>
  <c r="K44" i="32"/>
  <c r="K43" i="32" s="1"/>
  <c r="K133" i="32"/>
  <c r="K230" i="32"/>
  <c r="K130" i="32"/>
  <c r="K137" i="32"/>
  <c r="K200" i="32"/>
  <c r="K199" i="32" s="1"/>
  <c r="K198" i="32" s="1"/>
  <c r="K109" i="32"/>
  <c r="K129" i="32"/>
  <c r="K282" i="32"/>
  <c r="K281" i="32" s="1"/>
  <c r="K62" i="32"/>
  <c r="K61" i="32" s="1"/>
  <c r="K49" i="32"/>
  <c r="K232" i="32"/>
  <c r="K251" i="32"/>
  <c r="K250" i="32" s="1"/>
  <c r="K308" i="32"/>
  <c r="K307" i="32" s="1"/>
  <c r="K212" i="32"/>
  <c r="K179" i="32"/>
  <c r="K178" i="32" s="1"/>
  <c r="K325" i="32"/>
  <c r="K324" i="32" s="1"/>
  <c r="K128" i="32"/>
  <c r="K203" i="32"/>
  <c r="K202" i="32" s="1"/>
  <c r="K134" i="32"/>
  <c r="K77" i="32"/>
  <c r="K193" i="32"/>
  <c r="K192" i="32" s="1"/>
  <c r="K120" i="32"/>
  <c r="K119" i="32" s="1"/>
  <c r="K186" i="32"/>
  <c r="K185" i="32" s="1"/>
  <c r="K94" i="32"/>
  <c r="K93" i="32" s="1"/>
  <c r="K167" i="32"/>
  <c r="K255" i="32"/>
  <c r="K254" i="32" s="1"/>
  <c r="K149" i="32"/>
  <c r="K148" i="32" s="1"/>
  <c r="K36" i="32"/>
  <c r="K35" i="32" s="1"/>
  <c r="K221" i="32"/>
  <c r="K50" i="32"/>
  <c r="K132" i="32"/>
  <c r="K122" i="32"/>
  <c r="K121" i="32" s="1"/>
  <c r="K145" i="32"/>
  <c r="K144" i="32" s="1"/>
  <c r="K191" i="32"/>
  <c r="K190" i="32" s="1"/>
  <c r="K197" i="32"/>
  <c r="K196" i="32" s="1"/>
  <c r="K329" i="32"/>
  <c r="K328" i="32" s="1"/>
  <c r="K327" i="32" s="1"/>
  <c r="K326" i="32" s="1"/>
  <c r="K72" i="32"/>
  <c r="K71" i="32" s="1"/>
  <c r="K23" i="32"/>
  <c r="K176" i="32"/>
  <c r="K27" i="32"/>
  <c r="K66" i="32"/>
  <c r="K65" i="32" s="1"/>
  <c r="K289" i="32"/>
  <c r="K288" i="32" s="1"/>
  <c r="K310" i="32"/>
  <c r="K309" i="32" s="1"/>
  <c r="K235" i="32"/>
  <c r="K222" i="32"/>
  <c r="K142" i="32"/>
  <c r="K141" i="32" s="1"/>
  <c r="K160" i="32"/>
  <c r="K260" i="32"/>
  <c r="K60" i="32"/>
  <c r="K59" i="32" s="1"/>
  <c r="K156" i="32"/>
  <c r="K294" i="32"/>
  <c r="K293" i="32" s="1"/>
  <c r="K301" i="32"/>
  <c r="K300" i="32" s="1"/>
  <c r="K103" i="32"/>
  <c r="K102" i="32" s="1"/>
  <c r="K70" i="32"/>
  <c r="K69" i="32" s="1"/>
  <c r="K34" i="32"/>
  <c r="K33" i="32" s="1"/>
  <c r="K249" i="32"/>
  <c r="K248" i="32" s="1"/>
  <c r="K147" i="32"/>
  <c r="K146" i="32" s="1"/>
  <c r="K214" i="32"/>
  <c r="K115" i="32"/>
  <c r="K114" i="32" s="1"/>
  <c r="K284" i="32"/>
  <c r="K283" i="32" s="1"/>
  <c r="K107" i="32"/>
  <c r="K259" i="32"/>
  <c r="K46" i="32"/>
  <c r="K224" i="32"/>
  <c r="K223" i="32" s="1"/>
  <c r="K118" i="32"/>
  <c r="K117" i="32" s="1"/>
  <c r="K218" i="32"/>
  <c r="K155" i="32"/>
  <c r="K169" i="32"/>
  <c r="K111" i="32"/>
  <c r="K110" i="32" s="1"/>
  <c r="K47" i="32"/>
  <c r="K86" i="32"/>
  <c r="K85" i="32" s="1"/>
  <c r="K166" i="32"/>
  <c r="K153" i="32"/>
  <c r="K136" i="32"/>
  <c r="K236" i="32"/>
  <c r="K30" i="32"/>
  <c r="K158" i="32"/>
  <c r="K205" i="32"/>
  <c r="K204" i="32" s="1"/>
  <c r="K39" i="32"/>
  <c r="K138" i="32"/>
  <c r="K303" i="32"/>
  <c r="K302" i="32" s="1"/>
  <c r="K105" i="32"/>
  <c r="K81" i="32"/>
  <c r="K80" i="32" s="1"/>
  <c r="K48" i="32"/>
  <c r="K113" i="32"/>
  <c r="K112" i="32" s="1"/>
  <c r="K28" i="32"/>
  <c r="K139" i="32"/>
  <c r="K231" i="32"/>
  <c r="K312" i="32"/>
  <c r="K311" i="32" s="1"/>
  <c r="K242" i="32"/>
  <c r="K217" i="32"/>
  <c r="K41" i="32"/>
  <c r="K299" i="32"/>
  <c r="K298" i="32" s="1"/>
  <c r="K174" i="32"/>
  <c r="K173" i="32" s="1"/>
  <c r="K170" i="32"/>
  <c r="K296" i="32"/>
  <c r="K295" i="32" s="1"/>
  <c r="K195" i="32"/>
  <c r="K194" i="32" s="1"/>
  <c r="K184" i="32"/>
  <c r="K183" i="32" s="1"/>
  <c r="K306" i="32"/>
  <c r="K305" i="32" s="1"/>
  <c r="K24" i="32"/>
  <c r="K127" i="32"/>
  <c r="K106" i="32"/>
  <c r="K280" i="32"/>
  <c r="K279" i="32" s="1"/>
  <c r="K152" i="32"/>
  <c r="K74" i="32"/>
  <c r="K73" i="32" s="1"/>
  <c r="K278" i="32"/>
  <c r="K277" i="32" s="1"/>
  <c r="K53" i="32"/>
  <c r="K159" i="32"/>
  <c r="K318" i="32"/>
  <c r="K29" i="32"/>
  <c r="K247" i="32"/>
  <c r="K246" i="32" s="1"/>
  <c r="K51" i="32"/>
  <c r="K267" i="32"/>
  <c r="K266" i="32" s="1"/>
  <c r="K265" i="32" s="1"/>
  <c r="K140" i="32"/>
  <c r="K182" i="32"/>
  <c r="K181" i="32" s="1"/>
  <c r="K52" i="32"/>
  <c r="K253" i="32"/>
  <c r="K252" i="32" s="1"/>
  <c r="K98" i="32"/>
  <c r="K97" i="32" s="1"/>
  <c r="K38" i="32"/>
  <c r="K270" i="32"/>
  <c r="K269" i="32" s="1"/>
  <c r="K163" i="32"/>
  <c r="K162" i="32"/>
  <c r="K124" i="32"/>
  <c r="K123" i="32" s="1"/>
  <c r="K22" i="32"/>
  <c r="K244" i="32"/>
  <c r="K177" i="32"/>
  <c r="K40" i="32"/>
  <c r="K151" i="32"/>
  <c r="K262" i="32"/>
  <c r="K261" i="32" s="1"/>
  <c r="K323" i="32"/>
  <c r="K322" i="32" s="1"/>
  <c r="K165" i="32"/>
  <c r="K209" i="32"/>
  <c r="K208" i="32" s="1"/>
  <c r="K84" i="32"/>
  <c r="K83" i="32" s="1"/>
  <c r="K272" i="32"/>
  <c r="K271" i="32" s="1"/>
  <c r="K321" i="32"/>
  <c r="K320" i="32" s="1"/>
  <c r="K57" i="32"/>
  <c r="K220" i="32"/>
  <c r="K241" i="32"/>
  <c r="K240" i="32" s="1"/>
  <c r="K264" i="32"/>
  <c r="K263" i="32" s="1"/>
  <c r="K135" i="32"/>
  <c r="K79" i="32"/>
  <c r="K78" i="32" s="1"/>
  <c r="K315" i="32"/>
  <c r="K314" i="32" s="1"/>
  <c r="K313" i="32" s="1"/>
  <c r="K76" i="32"/>
  <c r="K25" i="32"/>
  <c r="K96" i="32"/>
  <c r="K95" i="32" s="1"/>
  <c r="K238" i="32"/>
  <c r="K56" i="32"/>
  <c r="K108" i="32"/>
  <c r="K291" i="32"/>
  <c r="K290" i="32" s="1"/>
  <c r="K234" i="32"/>
  <c r="K213" i="32"/>
  <c r="K287" i="32"/>
  <c r="K286" i="32" s="1"/>
  <c r="K245" i="32"/>
  <c r="K227" i="32"/>
  <c r="K228" i="32"/>
  <c r="K207" i="32"/>
  <c r="K206" i="32" s="1"/>
  <c r="K89" i="32"/>
  <c r="K88" i="32" s="1"/>
  <c r="K91" i="32"/>
  <c r="K90" i="32" s="1"/>
  <c r="K237" i="32"/>
  <c r="K31" i="32"/>
  <c r="K171" i="31"/>
  <c r="K271" i="31" l="1"/>
  <c r="K238" i="31"/>
  <c r="K224" i="31"/>
  <c r="K209" i="31"/>
  <c r="K143" i="31"/>
  <c r="K125" i="31"/>
  <c r="K20" i="31"/>
  <c r="K19" i="31" s="1"/>
  <c r="K201" i="32"/>
  <c r="K92" i="32"/>
  <c r="K82" i="32"/>
  <c r="K317" i="32"/>
  <c r="K316" i="32" s="1"/>
  <c r="K189" i="32"/>
  <c r="K58" i="32"/>
  <c r="K285" i="32"/>
  <c r="K150" i="32"/>
  <c r="K180" i="32"/>
  <c r="K258" i="32"/>
  <c r="K257" i="32" s="1"/>
  <c r="K211" i="32"/>
  <c r="K274" i="32"/>
  <c r="K75" i="32"/>
  <c r="K68" i="32" s="1"/>
  <c r="K175" i="32"/>
  <c r="K172" i="32" s="1"/>
  <c r="K37" i="32"/>
  <c r="K297" i="32"/>
  <c r="K219" i="32"/>
  <c r="K126" i="32"/>
  <c r="K116" i="32"/>
  <c r="K55" i="32"/>
  <c r="K54" i="32" s="1"/>
  <c r="K226" i="32"/>
  <c r="K104" i="32"/>
  <c r="K99" i="32" s="1"/>
  <c r="K154" i="32"/>
  <c r="K292" i="32"/>
  <c r="K164" i="32"/>
  <c r="K233" i="32"/>
  <c r="K26" i="32"/>
  <c r="K21" i="32"/>
  <c r="K168" i="32"/>
  <c r="K304" i="32"/>
  <c r="K243" i="32"/>
  <c r="K239" i="32" s="1"/>
  <c r="K87" i="32"/>
  <c r="K268" i="32"/>
  <c r="K131" i="32"/>
  <c r="K215" i="32"/>
  <c r="K157" i="32"/>
  <c r="K45" i="32"/>
  <c r="K42" i="32" s="1"/>
  <c r="K170" i="31" l="1"/>
  <c r="K67" i="31"/>
  <c r="K256" i="32"/>
  <c r="K20" i="32"/>
  <c r="K19" i="32" s="1"/>
  <c r="K225" i="32"/>
  <c r="K273" i="32"/>
  <c r="K125" i="32"/>
  <c r="K143" i="32"/>
  <c r="K210" i="32"/>
  <c r="K18" i="31" l="1"/>
  <c r="K171" i="32"/>
  <c r="K67" i="32"/>
  <c r="K18" i="3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9"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00000000-0015-0000-FFFF-FFFF01000000}"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1"/>
        </x15:connection>
      </ext>
    </extLst>
  </connection>
  <connection id="3" xr16:uid="{00000000-0015-0000-FFFF-FFFF02000000}"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1"/>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<sst xmlns="http://schemas.openxmlformats.org/spreadsheetml/2006/main" count="9072" uniqueCount="2683">
  <si>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</si>
  <si>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</si>
  <si>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</si>
  <si>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</si>
  <si>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</si>
  <si>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</si>
  <si>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</si>
  <si>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</si>
  <si>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</si>
  <si>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</si>
  <si>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</si>
  <si>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</si>
  <si>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</si>
  <si>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</si>
  <si>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</si>
  <si>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</si>
  <si>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</si>
  <si>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</si>
  <si>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</si>
  <si>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</si>
  <si>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</si>
  <si>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</si>
  <si>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</si>
  <si>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</si>
  <si>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</si>
  <si>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</si>
  <si>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</si>
  <si>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</si>
  <si>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</si>
  <si>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</si>
  <si>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</si>
  <si>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</si>
  <si>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</si>
  <si>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</si>
  <si>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</si>
  <si>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</si>
  <si>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</si>
  <si>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</si>
  <si>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</si>
  <si>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</si>
  <si>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</si>
  <si>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</si>
  <si>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</si>
  <si>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</si>
  <si>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</si>
  <si>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</si>
  <si>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</si>
  <si>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</si>
  <si>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</si>
  <si>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</si>
  <si>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</si>
  <si>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</si>
  <si>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</si>
  <si>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</si>
  <si>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</si>
  <si>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</si>
  <si>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</si>
  <si>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</si>
  <si>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</si>
  <si>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</si>
  <si>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</si>
  <si>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</si>
  <si>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</si>
  <si>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</si>
  <si>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</si>
  <si>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</si>
  <si>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</si>
  <si>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</si>
  <si>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</si>
  <si>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</si>
  <si>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</si>
  <si>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</si>
  <si>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</si>
  <si>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</si>
  <si>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</si>
  <si>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</si>
  <si>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</si>
  <si>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</si>
  <si>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</si>
  <si>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</si>
  <si>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</si>
  <si>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</si>
  <si>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</si>
  <si>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</si>
  <si>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</si>
  <si>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</si>
  <si>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</si>
  <si>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</si>
  <si>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</si>
  <si>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SNS - Dirección Central</t>
  </si>
  <si>
    <t xml:space="preserve">Plan Operativo Anual </t>
  </si>
  <si>
    <t xml:space="preserve">Estructura:  </t>
  </si>
  <si>
    <t>Dirección</t>
  </si>
  <si>
    <t xml:space="preserve">Identificación de Productos/Resultados </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</si>
  <si>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</si>
  <si>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</si>
  <si>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</si>
  <si>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</si>
  <si>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</si>
  <si>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</si>
  <si>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</si>
  <si>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</si>
  <si>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</si>
  <si>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</si>
  <si>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</si>
  <si>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</si>
  <si>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</si>
  <si>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</si>
  <si>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</si>
  <si>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</si>
  <si>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</si>
  <si>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</si>
  <si>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</si>
  <si>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</si>
  <si>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Primer Nivel</t>
  </si>
  <si>
    <t>1.1.1.2 Fortalecimiento del Primer Nivel de Atención sustentado en la implementación del Modelo de Atención</t>
  </si>
  <si>
    <t>1.1.1.3 Despliegue del programa salud escolar</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</si>
  <si>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</si>
  <si>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</si>
  <si>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Centros Hospitalarios</t>
  </si>
  <si>
    <t>1.1.2.2 Operaciones de emergencias y gestión de riesgos</t>
  </si>
  <si>
    <t>1.1.2.3 Implementación de la estrategia HEARTS para la prevención y control de las enfermedades crónicas no transmisibles (ECNT) implementada.</t>
  </si>
  <si>
    <t>1.1.2.4 Fortalecimiento de la atención integral a menores de 5 años</t>
  </si>
  <si>
    <t>Primer Nivel
Materno Infantil</t>
  </si>
  <si>
    <t>1.1.2.5 Fotalecimiento de los servicios de la red de servicios de Salud Mental</t>
  </si>
  <si>
    <t>Gestión Clínica</t>
  </si>
  <si>
    <t>1.1.2.6 Seguimiento a la aplicación de los protocolos de las enfermedades zoonóticas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</si>
  <si>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</si>
  <si>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</si>
  <si>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Primer Nivel
Materno Infantil
Gestión Clínica</t>
  </si>
  <si>
    <t>1.1.3.2 Mejorar la atención de enfermedades transmisibles</t>
  </si>
  <si>
    <t>Primer Nivel
Gestión Clínica</t>
  </si>
  <si>
    <t>1.1.3.3 Fortalecimiento de la capacidad de los servicios de salud de VIH para garantizar la atencion integral y de calidad  centrada en el paciente de VIH para cumplir las metas 95-95-95 al 2030 y el PoR 42</t>
  </si>
  <si>
    <t>1.1.3.4 Fortalecimiento de la capacidad de respuesta para brindar atencion integral centrada en el paciente de Tb en todas sus fases para garantizar el cumplimiento de las metas de fin de la TB al 2030 y PoR 41</t>
  </si>
  <si>
    <t>1.2  Avanzar en la articulación de las redes de servicios, asegurando que la atención sea integral y acorde con las necesidades territoriales de la población.</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</si>
  <si>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</si>
  <si>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</si>
  <si>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Odontología</t>
  </si>
  <si>
    <t xml:space="preserve">1.2.1.2 Mejora del suministro y abastecimiento de medicamentos </t>
  </si>
  <si>
    <t>Medicamentos e Insumos</t>
  </si>
  <si>
    <t>1.2.1.3 Ampliación y mejora de la provisión de servicios de apoyo diagnóstico  y laboratorio</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</si>
  <si>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</si>
  <si>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</si>
  <si>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</si>
  <si>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1.2.5.2 Despliegue de la Cartera de Servicios en la Red de Servicio Nacional de Salud</t>
  </si>
  <si>
    <t>1.2.2  Garantizada la atención integral con calidad y oportunidad, mediante la coordinación clínica y asistencial de los servicios de salud</t>
  </si>
  <si>
    <t>1.2.2.1 Articulación de la Red SNS</t>
  </si>
  <si>
    <t>Atención a los Usuarios</t>
  </si>
  <si>
    <t>1.2.2.2 Provisión de servicios de Salud Materno, Infantil y Adolescentes de Calidad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</si>
  <si>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</si>
  <si>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</si>
  <si>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Servicios de Salud</t>
  </si>
  <si>
    <t>1.3  Asegurar la calidad de la atención y la seguridad del paciente, en el marco de los derechos de las personas, con el fin de aumentar la confianza y satisfacción de los usuarios de los servicios de salud.</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</si>
  <si>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</si>
  <si>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</si>
  <si>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Gestión Integral de Información</t>
  </si>
  <si>
    <t>1.3.3.2 Plan de Hostelería Hospitalaria</t>
  </si>
  <si>
    <t>1.3.3.3 Garantizar el acceso y el seguimiento a los servicios de salud para personas victimas de violencia de género e intrafamiliar</t>
  </si>
  <si>
    <t>1.3.3.4 Incremento Cobertura de Registro Oportuno de Nacimientos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</si>
  <si>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</si>
  <si>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</si>
  <si>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Calidad de los Servicios de Salud</t>
  </si>
  <si>
    <t>1.3.4.2 Prevención y Control del Riesgo Biológico</t>
  </si>
  <si>
    <t>Gestión y Control de la Planificación Institucional</t>
  </si>
  <si>
    <t>1.3.4.3 Seguimiento a la Habilitación de los Servicios de Salud</t>
  </si>
  <si>
    <t>1.3.4.4 Continuidad implementacion de la Politica de estandar de los cuidados de enfemeria como indicadores de calidad</t>
  </si>
  <si>
    <t>Enfermería</t>
  </si>
  <si>
    <t>1.3.4.5 Vigilancia de las Infecciones Asociadas a la Atención</t>
  </si>
  <si>
    <t>Calidad de los Servicios de Salud
Materno-Infantil y Adolescentes</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</si>
  <si>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</si>
  <si>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</si>
  <si>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</si>
  <si>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</si>
  <si>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LE.3 - Fortalecimiento Institucional</t>
  </si>
  <si>
    <t>3.1  Fortalecer los procesos de gestión institucional para mejorar la eficiencia, transparencia y efectividad en la administración de los recursos y servicios.</t>
  </si>
  <si>
    <t>3.1.1  Fortalecida la gestión institucional y productiva mediante la mejora de la transparencia, efectividad de la administración de recursos y servicios.</t>
  </si>
  <si>
    <t>3.1.1.1 Transparencia de la Gestión y Participación Ciudadana</t>
  </si>
  <si>
    <t>Oficina Acceso a la Información</t>
  </si>
  <si>
    <t>3.1.1.2 Programa de Seguridad Física de los establecimientos de la Red SNS</t>
  </si>
  <si>
    <t>Seguridad</t>
  </si>
  <si>
    <t>Promoción y Cultura de Innovación</t>
  </si>
  <si>
    <t>3.1.1.3 Fortalecimiento del sistema de control interno y auditoria de la gestión</t>
  </si>
  <si>
    <t>Control y Fiscalización</t>
  </si>
  <si>
    <t>3.1.1.4 Fortalecimiento del Sistema de Administración de Bienes</t>
  </si>
  <si>
    <t>Administrativo</t>
  </si>
  <si>
    <t>3.1.1.5 Implementación Normas Básicas de Control Interno en la Red SNS</t>
  </si>
  <si>
    <t>Planificación y Desarrollo</t>
  </si>
  <si>
    <t>3.1.1.6 Plan de Inversión para el desarrollo del PNA</t>
  </si>
  <si>
    <t>3.2  Aumentar la sostenibilidad financiera de la institución, mediante la optimización de recursos y la implementación de estrategias de financiamiento a mediano y largo plazo.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</si>
  <si>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</si>
  <si>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</si>
  <si>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3.3  Mejorar el posicionamiento institucional, con el objetivo de aumentar su visibilidad, reputación y liderazgo en el sector salud.</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</si>
  <si>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</si>
  <si>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</si>
  <si>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Comunicaciones</t>
  </si>
  <si>
    <t>3.3.1.2 Despliegue Plan Interconexión Red Pública de Servicios de Salud (Educación en Salud)</t>
  </si>
  <si>
    <t>3.3.1.3 Despliegue Plan de Gestión Ambiental / Responsabilidad Social Institucional</t>
  </si>
  <si>
    <t>3.4  Fomentar alianzas interinstitucionales con actores clave, para maximizar los recursos y mejorar la calidad de los servicios de salud a través de la colaboración y el intercambio de conocimientos.</t>
  </si>
  <si>
    <t xml:space="preserve">3.4.1  Fomentadas las alianzas nacionales e internacionales para captación y optimización de recursos que favorezcan el fortalecimiento y calidad de los servicios </t>
  </si>
  <si>
    <t>3.4.1.1 Levantamiento de Necesidades de Cooperación no Reembolsable</t>
  </si>
  <si>
    <t>3.5  Fortalecer el uso de tecnologías y sistemas de información en la gestión institucional, para mejorar la calidad y eficiencia operativa.</t>
  </si>
  <si>
    <t>3.5.1  Fortalecido el desarrollo y uso de tecnologías y sistemas de información para mejorar la calidad y eficiencia de la gestión operativa</t>
  </si>
  <si>
    <t>3.5.1.1 Mejora de la infraestructura tecnológica de la Red SNS</t>
  </si>
  <si>
    <t>Tecnología de la Información</t>
  </si>
  <si>
    <t>3.5.1.2 Proyecto de implementación del Sistema de Administración y Logística de Medicamentos e Insumos (SALMI)</t>
  </si>
  <si>
    <t>3.5.1.3 Gestión de la Calidad del dato en los EES (CPN y CEAS)</t>
  </si>
  <si>
    <t>Gestión de la Información</t>
  </si>
  <si>
    <t>3.6  Fortalecer la infraestructura física y el equipamiento médico, asegurando que los centros de salud cuenten con recursos adecuados para ofrecer atención de calidad.</t>
  </si>
  <si>
    <t>3.6.1  Readecuada la infraestructura física y dotación de equipamiento médico de los establecimientos de salud acorde al nivel de atención</t>
  </si>
  <si>
    <t>3.6.1.1 Programa de Mantenimiento Preventivo  de Equipos Médicos e Infraestuctura</t>
  </si>
  <si>
    <t>Infraestructura y Equipos</t>
  </si>
  <si>
    <t>3.7  Fortalecer las capacidades de planificación institucional para optimizar los procesos estratégicos, asegurando que los resultados esperados y el presupuesto se alineen de manera efectiva, contribuyendo a la mejora continua de la gestión institucional.</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</si>
  <si>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</si>
  <si>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</si>
  <si>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Jurídica</t>
  </si>
  <si>
    <t>3.7.1.2 Fortalecimiento del modelo de gestión y monitoreo de la calidad institucional</t>
  </si>
  <si>
    <t>3.7.1.3 Despliegue nueva estructura organizativa Red SNS por nivel de complejidad</t>
  </si>
  <si>
    <t>3.7.1.4 Ejecución del plan de innovación institucional para promoción de la mejora continua</t>
  </si>
  <si>
    <t>3.7.1.5 Ampliación del sistema de monitoreo de la gestión pública</t>
  </si>
  <si>
    <t>Automatización Tecnológica</t>
  </si>
  <si>
    <t>Cultura de Servicios y Gestión de Usuarios</t>
  </si>
  <si>
    <t>Fortalecimiento de la Veeduría y participación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</si>
  <si>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</si>
  <si>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</si>
  <si>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</si>
  <si>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</si>
  <si>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</si>
  <si>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</si>
  <si>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</si>
  <si>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</si>
  <si>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</si>
  <si>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</si>
  <si>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</si>
  <si>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</si>
  <si>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</si>
  <si>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</si>
  <si>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</si>
  <si>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</si>
  <si>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</si>
  <si>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</si>
  <si>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</si>
  <si>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</si>
  <si>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</si>
  <si>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</si>
  <si>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1.1.1.1.01</t>
  </si>
  <si>
    <t>Mesa trabajo para actualización de la sectorización y zonificación</t>
  </si>
  <si>
    <t>Listado de participación</t>
  </si>
  <si>
    <t>Minuta</t>
  </si>
  <si>
    <t>1.1.1.1.02</t>
  </si>
  <si>
    <t>Actualización del proceso de sectorización y zonificación</t>
  </si>
  <si>
    <t>Otros</t>
  </si>
  <si>
    <t>Matriz SZ-1</t>
  </si>
  <si>
    <t>1.1.1.1.03</t>
  </si>
  <si>
    <t>Finalización del proceso de digitación de ficha familiar</t>
  </si>
  <si>
    <t>Reporte</t>
  </si>
  <si>
    <t>Captura de registro del sistema</t>
  </si>
  <si>
    <t>1.1.1.1.04</t>
  </si>
  <si>
    <t>Seguimiento al proceso de registro, actualización y digitación de población en la Ficha Familiar por zona</t>
  </si>
  <si>
    <t>Informe</t>
  </si>
  <si>
    <t>1.1.1.2.01</t>
  </si>
  <si>
    <t>Capacitación a los equipos de la UNAP para el uso de los intrumentos clínicos del primer nivel.</t>
  </si>
  <si>
    <t>Agenda</t>
  </si>
  <si>
    <t>1.1.1.2.02</t>
  </si>
  <si>
    <t>Talleres de inducción a personal médico de nuevo ingreso.</t>
  </si>
  <si>
    <t>1.1.1.2.03</t>
  </si>
  <si>
    <t>Realización de talleres con los equipos de la UNAP y coordinadores de zona para seguimiento a la adherencia de guias y protocolos en el primer nivel</t>
  </si>
  <si>
    <t>Informe detallado por zona</t>
  </si>
  <si>
    <t>1.1.1.2.04</t>
  </si>
  <si>
    <t>Elaboración de Análisis de Situación de Salud provincial acorde a los lineamientos establecidos por el MSP.</t>
  </si>
  <si>
    <t>1.1.1.2.05</t>
  </si>
  <si>
    <t>Reuniones de seguimiento a las acciones en el Primer Nivel de Atención con los equipos Áreas y Zonas de Salud.</t>
  </si>
  <si>
    <t>1.1.1.2.06</t>
  </si>
  <si>
    <t>Seguimiento a los CCDX  para la el aumento de la facturación de los servicios.</t>
  </si>
  <si>
    <t>1.1.1.2.07</t>
  </si>
  <si>
    <t>Seguimiento a las atenciones por curso de vida definidas en el marco del convenio con SENASA.</t>
  </si>
  <si>
    <t>1.1.1.2.08</t>
  </si>
  <si>
    <t>Captura, seguimiento y evaluación de la atención de Adulto Mayor en las UNAP.</t>
  </si>
  <si>
    <t>Por zona de salud</t>
  </si>
  <si>
    <t>1.1.1.2.09</t>
  </si>
  <si>
    <t>Seguimiento a los equipo de la UNAP  para el aumento de la realización de visitas domiciliarias con énfasis en programas priorizados.</t>
  </si>
  <si>
    <t>1.1.1.3.01</t>
  </si>
  <si>
    <t>Seguimiento de las acciones para la implementación del programa Salud Escolar en los SRS Metropolitano y Norcentral.</t>
  </si>
  <si>
    <t>1.1.2.1.01</t>
  </si>
  <si>
    <t>1.1.2.1.02</t>
  </si>
  <si>
    <t xml:space="preserve">Seguimiento a la elaboracion y ejecución del plan de mejora para la disminución de lista de espera </t>
  </si>
  <si>
    <t>1.1.2.1.03</t>
  </si>
  <si>
    <t>Análisis del comportamiento de las objeciones médicas y administrativas (SENASA) y otras ARS del régimen Contributivo</t>
  </si>
  <si>
    <t>1.1.2.1.04</t>
  </si>
  <si>
    <t>Seguimiento a la elaboración de los planes de mejora para la disminución de las objeciones médicas, administrativas y el incremento de la facturación de los CEAS</t>
  </si>
  <si>
    <t>Plan</t>
  </si>
  <si>
    <t>1.1.2.1.05</t>
  </si>
  <si>
    <t>Seguimiento a la ejecución de los planes de mejora para la disminucion de las glosas y el incremento de la facturación de los CEAS.</t>
  </si>
  <si>
    <t>1.1.2.1.06</t>
  </si>
  <si>
    <t xml:space="preserve">Levantamiento de hospitales para conocer estatus de la contratacion de las ARS </t>
  </si>
  <si>
    <t>1.1.2.1.07</t>
  </si>
  <si>
    <t>Seguimiento a la implementacion del proceso de prefactura para la optimizacion y efectividad del proceso de factura en los centros priorizados.</t>
  </si>
  <si>
    <t>1.1.2.2.01</t>
  </si>
  <si>
    <t>Reunion de coordinación para la gestión de la red de emergencias médicas de su demarcación</t>
  </si>
  <si>
    <t>Emergencias</t>
  </si>
  <si>
    <t>1.1.2.2.02</t>
  </si>
  <si>
    <t xml:space="preserve"> Reunion de Coordinación de la implementación del Modelo Integrado de Atención de Emergencias y Urgencias</t>
  </si>
  <si>
    <t>1.1.2.2.03</t>
  </si>
  <si>
    <t>Supervisión de Oficiales RAC-Triaje y la implementación de RAC-Triaje en Salas de Emergencias Hospitalarias</t>
  </si>
  <si>
    <t>Formularios</t>
  </si>
  <si>
    <t>1.1.2.2.04</t>
  </si>
  <si>
    <t xml:space="preserve">Supervisión al llenado de historia clinica de emergencias, reporte de indicadores y del registro de los pacientes en el libro de emergencias </t>
  </si>
  <si>
    <t>1.1.2.2.05</t>
  </si>
  <si>
    <t xml:space="preserve">Supervisión procedimiento de entrega, recibo y reposicion de carro de paro en salas de emergencias </t>
  </si>
  <si>
    <t>1.1.2.2.06</t>
  </si>
  <si>
    <t>Monitoreo  del tablero de Indicadores de Gestión de las Salas de Emergencias Hospitalaria</t>
  </si>
  <si>
    <t>1.1.2.2.07</t>
  </si>
  <si>
    <t>Seguimiento del Plan de Mejora de los Servicios de emergencias Centros hospitalario</t>
  </si>
  <si>
    <t>1.1.2.2.08</t>
  </si>
  <si>
    <t>Seguimiento a la elaboración y/o actualización de los Planes de Emergencias de Salud y Desastres Naturales ORS y CEAS</t>
  </si>
  <si>
    <t>Plan en registro digital</t>
  </si>
  <si>
    <t>1.1.2.2.09</t>
  </si>
  <si>
    <t>Supervisión y seguimiento a la funcionalidad  de los Planes de Emergencias y Desastres Hospitalarios a traves de simulacros</t>
  </si>
  <si>
    <t>1.1.2.2.10</t>
  </si>
  <si>
    <t xml:space="preserve">Reunión de coordinación de Operativo Feriado Navidad y Año Nuevo </t>
  </si>
  <si>
    <t>1.1.2.2.11</t>
  </si>
  <si>
    <t xml:space="preserve">Reunion de coordinación preparativos Operativo  Semana Santa </t>
  </si>
  <si>
    <t>1.1.2.2.12</t>
  </si>
  <si>
    <t>Reunion coordinación  preparativos y pespuesta a Temporada Ciclónica y Eventos de Salud Pública consecuentes</t>
  </si>
  <si>
    <t>1.1.2.2.13</t>
  </si>
  <si>
    <t>Reunión de análisis situacional de salud pública y desastres naturales de su demarcación</t>
  </si>
  <si>
    <t>1.1.2.3.01</t>
  </si>
  <si>
    <t>Capacitación al personal de salud en los módulos de la Estrategia Hearts.</t>
  </si>
  <si>
    <t>1.1.2.3.02</t>
  </si>
  <si>
    <t>Despliegue  de la Estrategia Hearts en el 100% de las Unidades de Atención Primaria del SRS.</t>
  </si>
  <si>
    <t>1.1.2.3.03</t>
  </si>
  <si>
    <t>Tamizaje de captación de personas para la prevensión y control de las ECNT.</t>
  </si>
  <si>
    <t>1.1.2.3.04</t>
  </si>
  <si>
    <t>Seguimiento a la implementación y funcionalidad de la Estrategia Hearts en el 100% de las Unidades de Atención Primaria del SRS.</t>
  </si>
  <si>
    <t>1.1.2.3.05</t>
  </si>
  <si>
    <t>Seguimiento a las iniciativas de prevención de otras enfermedades cronicas no trasmisibles.</t>
  </si>
  <si>
    <t>1.1.2.4.01</t>
  </si>
  <si>
    <t>Seguimiento a los equipos de la UNAP para el aumento de la captación, seguimiento al crecimiento y desarrollo, vigilancia del estado nutricional, esquema de vacunación en menores de 5 años con controles de salud de acuerdo con el protocolo.</t>
  </si>
  <si>
    <t>1.1.2.5.01</t>
  </si>
  <si>
    <t>1.1.2.5.02</t>
  </si>
  <si>
    <t xml:space="preserve"> Taller de capacitación en el fortalecimiento de buenas prácticas en protocolos y documentación estandarizada.</t>
  </si>
  <si>
    <t>1.1.2.5.03</t>
  </si>
  <si>
    <t>Ampliación de la estrategia mhGAP de Atención Primaria, con enfoque prioritario en los Servicios Regionales Metropolitana, Valdesia y Norcentral.</t>
  </si>
  <si>
    <t>1.1.2.5.04</t>
  </si>
  <si>
    <t>Visitas de Supervision a las Unidades de Intervención en Crisis en funcionamiento en la región.</t>
  </si>
  <si>
    <t>1.1.2.6.01</t>
  </si>
  <si>
    <t>Supervisión a la implementación del DTIR (Detección, tratamiento, investigación y Respuesta) en Establecimientos de Salud del Primer Nivel de Atención y Nivel Especializado.</t>
  </si>
  <si>
    <t>1.1.2.6.02</t>
  </si>
  <si>
    <t>Seguimiento al proceso de atención del paciente con mordedura en 1 EESS.</t>
  </si>
  <si>
    <t>1.1.2.6.03</t>
  </si>
  <si>
    <t xml:space="preserve"> Taller de actualización en manejo de  Arbovirosis dirigido al personal de los centros de salud del Primer Nivel de Atención.</t>
  </si>
  <si>
    <t>1.1.2.6.04</t>
  </si>
  <si>
    <t>Taller de actualización en detección y manejo de la leptospirosis dirigido al personal de los centros de salud de 2do y 3er nivel de atención..</t>
  </si>
  <si>
    <t>1.1.3.1.01</t>
  </si>
  <si>
    <t>Seguimiento al programa de planificacion familiar en el PNA</t>
  </si>
  <si>
    <t>1.1.3.1.02</t>
  </si>
  <si>
    <t>Seguimiento a los equipos de las UNAP en la realización de Pap a las mujeres entre 19 y 65 años al menos una vez en el último año.</t>
  </si>
  <si>
    <t>1.1.3.1.03</t>
  </si>
  <si>
    <t>Visitas de seguimiento para el fortalecimiento de los Servicios de Infecciones de Transmisión Sexual (ITS) de los puestos centinelas establecidos.</t>
  </si>
  <si>
    <t>1.1.3.1.04</t>
  </si>
  <si>
    <t>Auditoria de la calidad de los datos en los Puestos Centinelas de ITS establecidos.</t>
  </si>
  <si>
    <t>1.1.3.1.05</t>
  </si>
  <si>
    <t>Visitas de supervisión para la Mejora de la Calidad de los Datos y el Registro Oportuno en el Sistema de Registro Nominal de Pruebas de VIH (SIRENP) para resultados de pruebas de VIH, Hepatitis B, Hepatitis C y Sífilis</t>
  </si>
  <si>
    <t>1.1.3.1.06</t>
  </si>
  <si>
    <t>Seguimiento  Planificacion Post Evento Obstetrico en los hospitales priorizados</t>
  </si>
  <si>
    <t>Materno-Infantil y Adolescentes</t>
  </si>
  <si>
    <t>1.1.3.1.07</t>
  </si>
  <si>
    <t xml:space="preserve">Adecuación de la Elaboracion de los planes de mejora de la metodología de Observación de la Práctica Clínica (OPC) según los resultados del monitoreo de calidad de los servicios en los CEAS priorizados </t>
  </si>
  <si>
    <t>1.1.3.1.08</t>
  </si>
  <si>
    <t>Analisis de los indicadores Maternos Neonatales de la Sala Situacional de los CEAS</t>
  </si>
  <si>
    <t>Matriz Sala Situacional</t>
  </si>
  <si>
    <t>1.1.3.1.09</t>
  </si>
  <si>
    <t>Análisis y seguimiento a la implementacion de la Estrategia Código Rojo en los CEAS priorizados.</t>
  </si>
  <si>
    <t>1.1.3.1.10</t>
  </si>
  <si>
    <t>Seguimiento al plan de mejora resultado del monitoreo  del apego a protocolo de atencion en consulta prenatal en los CEAS priorizados.</t>
  </si>
  <si>
    <t>1.1.3.1.11</t>
  </si>
  <si>
    <t>Capacitación en el uso y correcto llenado de la Historia Clinica Perinatal en  los CEAS de SRS Norcentral, Nordeste y Este.</t>
  </si>
  <si>
    <t>1.1.3.1.12</t>
  </si>
  <si>
    <t>Capacitacion continua sobre prevención de Trastornos Hipertensivos en el embarazo en CEAS provinciales</t>
  </si>
  <si>
    <t>1.1.3.1.13</t>
  </si>
  <si>
    <t>Seguimiento al plan de mejora resultado resultado del monitoreo al apego de los Protocolos de Trastornos Hipertensivos en el embarazo a los CEAS priorizados</t>
  </si>
  <si>
    <t>1.1.3.1.14</t>
  </si>
  <si>
    <t>Capacitación en  Planificacion Familiar Post Evento Obstetrico en 5 CEAS por SRS.</t>
  </si>
  <si>
    <t>1.1.3.1.15</t>
  </si>
  <si>
    <t>Seguimiento al fortalecimiento de la  estrategia IPAM en CEAS hospitales priorizados</t>
  </si>
  <si>
    <t>1.1.3.1.16</t>
  </si>
  <si>
    <t>Análisis de la morbilidad materna extrema</t>
  </si>
  <si>
    <t>1.1.3.1.17</t>
  </si>
  <si>
    <t>Socialización del Protocolo para la prevención, diagnóstico y tratamiento de la Sepsis Materna</t>
  </si>
  <si>
    <t>1.1.3.1.18</t>
  </si>
  <si>
    <t>Seguimiento al fortalecimiento de la atención de las embarazadas,  puerperas y recién nacido a través de la integración de enfermeras obstétricas</t>
  </si>
  <si>
    <t>1.1.3.2 Mejorada la atención de enfermedades transmisibles</t>
  </si>
  <si>
    <t>1.1.3.2.01</t>
  </si>
  <si>
    <t xml:space="preserve">Seguimiento a los programas de enfermedades transmisibles por vectores en primer nivel de atención.
</t>
  </si>
  <si>
    <t>1.1.3.2.02</t>
  </si>
  <si>
    <t>Visita de supervisión a los Establecimientos de Salud (EES) para verificación de la disponibilidad de los servicios integrales de salud</t>
  </si>
  <si>
    <t>1.1.3.3.01</t>
  </si>
  <si>
    <t>Mesas de trabajo con el personal de los Servicios de Atención Integral para seguimiento al cumplimiento de indicadores de la cascada 95-95-95 del Programa de VIH</t>
  </si>
  <si>
    <t>1.1.3.3 Fortalecimiento de la capacidad de los servicios de salud de VIH para garantizar la atencion integral y de calidad  centrada en el paciente de VIH para cumplir las metas 95-95-95 al 2030 y el PoR 44</t>
  </si>
  <si>
    <t>1.1.3.3.03</t>
  </si>
  <si>
    <t>Visitas de seguimiento para el fortalecimiento del  Sistema de Registro Nominal de Atención Integral (SIRNAI) a nivel nacional.</t>
  </si>
  <si>
    <t>1.1.3.3 Fortalecimiento de la capacidad de los servicios de salud de VIH para garantizar la atencion integral y de calidad  centrada en el paciente de VIH para cumplir las metas 95-95-95 al 2030 y el PoR 45</t>
  </si>
  <si>
    <t>1.1.3.3.04</t>
  </si>
  <si>
    <t>Visitas de supervisión a las Áreas de Consejería para pruebas de VIH en los EES priorizados, con el fin de verificar la entrega y el registro oportuno de la pre y post consejería en el SIRENP.</t>
  </si>
  <si>
    <t>1.1.3.3 Fortalecimiento de la capacidad de los servicios de salud de VIH para garantizar la atencion integral y de calidad  centrada en el paciente de VIH para cumplir las metas 95-95-95 al 2030 y el PoR 46</t>
  </si>
  <si>
    <t>1.1.3.3.05</t>
  </si>
  <si>
    <t xml:space="preserve"> Supervisión de los Servicios de Preexposición al VIH (PrEP) en los EES para el fortalecimiento Integral de la Estrategia de Prevención del VIH.</t>
  </si>
  <si>
    <t>1.1.3.3 Fortalecimiento de la capacidad de los servicios de salud de VIH para garantizar la atencion integral y de calidad  centrada en el paciente de VIH para cumplir las metas 95-95-95 al 2030 y el PoR 47</t>
  </si>
  <si>
    <t>1.1.3.3.06</t>
  </si>
  <si>
    <t>Reuniones de seguimiento al cumplimiento de indicadores del PoR 42 en las regiones priorizadas (SRS)</t>
  </si>
  <si>
    <t>1.1.3.3 Fortalecimiento de la capacidad de los servicios de salud de VIH para garantizar la atencion integral y de calidad  centrada en el paciente de VIH para cumplir las metas 95-95-95 al 2030 y el PoR 48</t>
  </si>
  <si>
    <t>1.1.3.3.07</t>
  </si>
  <si>
    <t>Supervisión de las Intervenciones Implementadas para el Fortalecimiento de la Adherencia por el Personal del Programa 42</t>
  </si>
  <si>
    <t>1.1.3.4.01</t>
  </si>
  <si>
    <t xml:space="preserve">Visitas de auditoria al Sistema de Información Operacional y Epidemiológico de TB (SIOE) en los EESS para fortalecimiento de la calidad del dato.
</t>
  </si>
  <si>
    <t>1.1.3.4 Fortalecimiento de la capacidad de respuesta para brindar atencion integral centrada en el paciente de Tb en todas sus fases para garantizar el cumplimiento de las metas de fin de la TB al 2030 y PoR 42</t>
  </si>
  <si>
    <t>1.1.3.4.02</t>
  </si>
  <si>
    <t>Implementación y seguimiento a la Terapia Preventiva de Tuberculosis (TPT) en los SAIs de la región</t>
  </si>
  <si>
    <t>1.1.3.4 Fortalecimiento de la capacidad de respuesta para brindar atencion integral centrada en el paciente de Tb en todas sus fases para garantizar el cumplimiento de las metas de fin de la TB al 2030 y PoR 43</t>
  </si>
  <si>
    <t>1.1.3.4.03</t>
  </si>
  <si>
    <t>Visitas de seguimiento a los centros penitenciarios para validacion de la aplicación de protocolos de atencion y calidad del dato.</t>
  </si>
  <si>
    <t>1.1.3.4 Fortalecimiento de la capacidad de respuesta para brindar atencion integral centrada en el paciente de Tb en todas sus fases para garantizar el cumplimiento de las metas de fin de la TB al 2030 y PoR 44</t>
  </si>
  <si>
    <t>1.1.3.4.04</t>
  </si>
  <si>
    <r>
      <rPr>
        <sz val="10"/>
        <color rgb="FF000000"/>
        <rFont val="Times New Roman"/>
        <family val="1"/>
      </rPr>
      <t xml:space="preserve">Visitas a las Unidades Técnicas Regionales (UTR) para Monitoreo el cumplimiento de protocolos establecidos para el manejo de los pacientes Drogoresistentes.
</t>
    </r>
    <r>
      <rPr>
        <sz val="10"/>
        <color rgb="FFFF0000"/>
        <rFont val="Times New Roman"/>
        <family val="1"/>
      </rPr>
      <t>Estas unidades están ubicadas en las regiones en hospitales específicos como:  Hospitales Regionales, Hosp. Cabral Y Báez, Hosp. Juan Pablo Pina, Hosp. Luis L. Bogaert, Hosp. Dr. Antonio Musa, Hosp. San Vicente de Paul, Hospital Luis Morillo King, Hospital Simón Stridel, CPNA Anti TB de Adultos.</t>
    </r>
  </si>
  <si>
    <t>1.1.3.4 Fortalecimiento de la capacidad de respuesta para brindar atencion integral centrada en el paciente de Tb en todas sus fases para garantizar el cumplimiento de las metas de fin de la TB al 2030 y PoR 45</t>
  </si>
  <si>
    <t>1.1.3.4.05</t>
  </si>
  <si>
    <t xml:space="preserve">Mesa de Trabajo con el nivel intermedio (Gerencias de Áreas de los SRS) para revisión de los indicadores y realización de planes de mejora en los servicios de TB 
</t>
  </si>
  <si>
    <t>1.1.3.4 Fortalecimiento de la capacidad de respuesta para brindar atencion integral centrada en el paciente de Tb en todas sus fases para garantizar el cumplimiento de las metas de fin de la TB al 2030 y PoR 46</t>
  </si>
  <si>
    <t>1.1.3.4.06</t>
  </si>
  <si>
    <t xml:space="preserve">Mesa de trabajo para fortalecimientode la Red de Pediatria para el seguimiento a la TB Infantil.
</t>
  </si>
  <si>
    <t>1.1.3.4 Fortalecimiento de la capacidad de respuesta para brindar atencion integral centrada en el paciente de Tb en todas sus fases para garantizar el cumplimiento de las metas de fin de la TB al 2030 y PoR 47</t>
  </si>
  <si>
    <t>1.1.3.4.07</t>
  </si>
  <si>
    <t>Mesa Técnica con la Coordinación de Laboratorio e Imágenes para fortalecimiento del diagnóstico oportuno de Tuberculosis en la Región SRS.</t>
  </si>
  <si>
    <t>1.1.3.4 Fortalecimiento de la capacidad de respuesta para brindar atencion integral centrada en el paciente de Tb en todas sus fases para garantizar el cumplimiento de las metas de fin de la TB al 2030 y PoR 48</t>
  </si>
  <si>
    <t>1.1.3.4.08</t>
  </si>
  <si>
    <t>Mesa de Trabajo con Primer Nivel de Atención y Medicamento e Insumos para coordinación y distribución de medicamentos en los EESS.</t>
  </si>
  <si>
    <t>1.1.3.4 Fortalecimiento de la capacidad de respuesta para brindar atencion integral centrada en el paciente de Tb en todas sus fases para garantizar el cumplimiento de las metas de fin de la TB al 2030 y PoR 49</t>
  </si>
  <si>
    <t>1.1.3.4.09</t>
  </si>
  <si>
    <t>Reuniones de seguimiento al cumplimiento de indicadores del PoR 41 en las regiones priorizadas ( Metropolitano, Nordeste, Enriquillo y Cibao Occidental).</t>
  </si>
  <si>
    <t>1.1.3.4 Fortalecimiento de la capacidad de respuesta para brindar atencion integral centrada en el paciente de Tb en todas sus fases para garantizar el cumplimiento de las metas de fin de la TB al 2030 y PoR 50</t>
  </si>
  <si>
    <t>1.1.3.4.10</t>
  </si>
  <si>
    <t>Visitas de seguimiento al cumplimiento de las intervenciones de adherencia en la regiones priorizadas ( Valdesia, Norcentral, Nordeste Este, El Valley Cibao Central).</t>
  </si>
  <si>
    <t>1.1.3.4 Fortalecimiento de la capacidad de respuesta para brindar atencion integral centrada en el paciente de Tb en todas sus fases para garantizar el cumplimiento de las metas de fin de la TB al 2030 y PoR 51</t>
  </si>
  <si>
    <t>1.1.3.4.11</t>
  </si>
  <si>
    <t>Capacitación y actualización (Algoritmo, TB-DR, TB/VIH) al personal de salud de los EES para el fortalecimiento del programa de Tuberculosis.</t>
  </si>
  <si>
    <t>1.2.2.1.01</t>
  </si>
  <si>
    <t>Seguimiento al registro de referencias y contrareferencias de la Red</t>
  </si>
  <si>
    <t>1.2.2.1.02</t>
  </si>
  <si>
    <t xml:space="preserve">Mesa de trabajo con subdirectores de los CEAS para implementación y fortalecimiento del proceso de  referencia y contrareferencia.  </t>
  </si>
  <si>
    <t>1.2.2.1.03</t>
  </si>
  <si>
    <t>Reunión con los equipos de Tecnología de la Información (TI) y Gestión de la Información (GI) del SRS para dar seguimiento a los avances en la organización y articulación de la red, a través del módulo diseñado para el registro diario de referencias y contrarreferencias.</t>
  </si>
  <si>
    <t>1.2.2.1.04</t>
  </si>
  <si>
    <t>Supervisión del correcto llenado del Registro Diario de Referencia y Contrarreferencia.</t>
  </si>
  <si>
    <t>Consolidado de las RyC</t>
  </si>
  <si>
    <t>1.2.2.2.01</t>
  </si>
  <si>
    <t>Implementación y seguimiento a la Sala Situacional Infanto Adolescente en las ORS y los CEAS de su demarcación</t>
  </si>
  <si>
    <t>Inventario</t>
  </si>
  <si>
    <t>Se iniciara en los Hospitales Regionales, pediatricos, materno infantiles y provinciales</t>
  </si>
  <si>
    <t>1.2.2.2.02</t>
  </si>
  <si>
    <t>Expansión y fortalecimiento Programas Madre Canguro (PMC)</t>
  </si>
  <si>
    <t>Formulario de evaluación de CEAS para la implementación/ Informe/ Formulario de supervisión PMC/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</si>
  <si>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</si>
  <si>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1.2.2.2.04</t>
  </si>
  <si>
    <t>Fortalecimiento en la atención a pacientes criticos (emergencia y UCIP)</t>
  </si>
  <si>
    <t>SRS cuatrimestral y CEAS trimestral. En los SRS Enriquillo, Este, El Valle, Cibao Occidental solo valorar emergencia por no contar con UCIP.</t>
  </si>
  <si>
    <t>1.2.2.2.05</t>
  </si>
  <si>
    <t>Fortalecimiento en la atención a NNA asistidos por violencia.</t>
  </si>
  <si>
    <t>1.2.2.2.06</t>
  </si>
  <si>
    <t xml:space="preserve">Seguimiento a la atención en la Primera Infancia con énfasis en la aplicación de Vacunas, Crecimiento y Cuidado para el Desarrollo Infantil. </t>
  </si>
  <si>
    <t>Para los SRS la actividad se reportaria trimestralmente. En los CEAS serian 2 reportes uno por actividad. Se trabajaria con centros seleccionados de PNA del SRS Valdesia.</t>
  </si>
  <si>
    <t>1.2.2.2.07</t>
  </si>
  <si>
    <t>Evaluación y fortalecimiento de las condiciones esenciales para la atención a personas adolescentes</t>
  </si>
  <si>
    <t>1.2.2.2.08</t>
  </si>
  <si>
    <t>Fortalecimiento a la planificación  a personas adolescentes con énfasis en  Post Evento Obstetrico centrado Métodos de Larga duración</t>
  </si>
  <si>
    <t>1.2.2.2.09</t>
  </si>
  <si>
    <t>Expansion y fortalecimiento de las Unidades de atención integral a personas adolescentes (UAIPA)</t>
  </si>
  <si>
    <t>1.2.2.2.10</t>
  </si>
  <si>
    <t>Expansion y fortalecimiento de la Consultas diferenciadas</t>
  </si>
  <si>
    <t>1.2.3.1.01</t>
  </si>
  <si>
    <t>Seguimiento a la funcionalidad de los comités hospitalarios (comités priorizados en reglamento hospitalario) y comités de salud</t>
  </si>
  <si>
    <t>1.2.3.1.02</t>
  </si>
  <si>
    <t>Levantamiento de los comités hospitalarios y de UNAPs activos del SRS</t>
  </si>
  <si>
    <t>1.2.1.1.01</t>
  </si>
  <si>
    <t xml:space="preserve"> Capacitaciones a RRHH de las areas de odontología de acuerdo a las necesidades. </t>
  </si>
  <si>
    <t>1.2.1.1.02</t>
  </si>
  <si>
    <t xml:space="preserve">Monitoreo y evaluacion de los servicios odontológicos </t>
  </si>
  <si>
    <t>1.2.1.1.03</t>
  </si>
  <si>
    <t>Desarrollo de plan de acciones para el acondicionamiento de infraestructura, mantenimiento de  equipos y equipamiento de las áreas de odontología  EES</t>
  </si>
  <si>
    <t>1.2.1.1.04</t>
  </si>
  <si>
    <t>Desarrollo del programa Restableciendo Sonrisas</t>
  </si>
  <si>
    <t>1.2.1.1.05</t>
  </si>
  <si>
    <t xml:space="preserve">Desarrollo del Programa Comunidad /Escuela  libre de caries </t>
  </si>
  <si>
    <t>1.2.1.1.06</t>
  </si>
  <si>
    <t>Desarrollo del Programa Fomento de la Salud bucal.</t>
  </si>
  <si>
    <t>1.2.1.1.07</t>
  </si>
  <si>
    <t>Desarrollo del Programa Hospitales libre de caries</t>
  </si>
  <si>
    <t>1.2.1.2.01</t>
  </si>
  <si>
    <t>Elaboración y difusión del Boletín Regional de Información Estratégica del SUGEMI</t>
  </si>
  <si>
    <t>Boletin</t>
  </si>
  <si>
    <t>Registro Digital</t>
  </si>
  <si>
    <t>1.2.1.2.02</t>
  </si>
  <si>
    <t>Taller de capacitación sobre la metodología de estimación y programación de medicamentos e insumos de uso general del PNA y CEAS 2026</t>
  </si>
  <si>
    <t>1.2.1.2.03</t>
  </si>
  <si>
    <t>Taller para la consolidación de la programación de medicamentos e insumos de uso general de los CEAS para el 2026</t>
  </si>
  <si>
    <t>1.2.1.2.04</t>
  </si>
  <si>
    <t xml:space="preserve">Remisión mensual a la DMI del formulario SUGEMI-2 de los CEAS y PNA con despacho de PROMESE/CAL </t>
  </si>
  <si>
    <t>Correo de envío a DMI con los adjuntos</t>
  </si>
  <si>
    <t>1.2.1.2.05</t>
  </si>
  <si>
    <t>Remisión mensual a la DMI del formulario SUGEMI-2 de Pedido General y SUGEMI-2 de Programas en la fecha establecida en los SRS.</t>
  </si>
  <si>
    <t>1.2.1.2.06</t>
  </si>
  <si>
    <t>Visita de supervisión de la gestión de suministro de los medicamentos de programas de Salud Colectiva (VIH, TB, PF) en EES seleccionados</t>
  </si>
  <si>
    <t>1.2.1.2.07</t>
  </si>
  <si>
    <t>Visita de supervisión del cumplimiento de los procedimientos operativos del SUGEMI en los CEAS y CPN seleccionados.</t>
  </si>
  <si>
    <t>1.2.1.2.08</t>
  </si>
  <si>
    <t xml:space="preserve">Seguimiento a la funcionalidad de los Comité Farmaco Terapeutico (CFT) </t>
  </si>
  <si>
    <t>Actas de reuniones de los comités CEAS y correo enviado a DMI</t>
  </si>
  <si>
    <t>1.2.1.2.09</t>
  </si>
  <si>
    <t>Reunión CFT Regional  y promoción del uso racional de los medicamentos</t>
  </si>
  <si>
    <t>Fotos</t>
  </si>
  <si>
    <t>1.2.1.2.10</t>
  </si>
  <si>
    <t>Taller de capacitación en la Gestión de Suministro de los Programas de Salud Colectiva (VIH, TB, PF) a los EES</t>
  </si>
  <si>
    <t>1.2.1.3.01</t>
  </si>
  <si>
    <t xml:space="preserve">Supervisión a los EES para el seguimiento de la gestion al suministro de reactivos e insumos de laboratorios e imagenes en el segundo y tercer nivel de atencion de los 10 SRS      </t>
  </si>
  <si>
    <t>1.2.1.3.02</t>
  </si>
  <si>
    <t>Supervisión a los EES procesadores para el seguimiento a la provisión, gestion y manejo de insumos y reactivos de CD4, carga viral y HPV en los SRS,ozama, higuamo,el valle,cibao nordeste y cibao norte.</t>
  </si>
  <si>
    <t>1.2.1.3.03</t>
  </si>
  <si>
    <t>Seguimiento a  clubes de donantes de sangre en los 10 SRS</t>
  </si>
  <si>
    <t>1.2.1.3.04</t>
  </si>
  <si>
    <t>Supervisión a la realización de la prueba de HPV en los laboratorios  procesadores en  SRS  0,2,5,6</t>
  </si>
  <si>
    <t>1.2.1.3.05</t>
  </si>
  <si>
    <t>Supervisión a los EES  en la implementación de los procedimientos del SUTMER.10 SRS</t>
  </si>
  <si>
    <t>1.2.1.3.06</t>
  </si>
  <si>
    <t xml:space="preserve"> Supervisión  en el levantamiento para la implementación del sistema de Registro Nominal de VIH (SIRENP) en los EES de 1er, 2do y 3er nivel donde no ha sido implementado 10 SRS</t>
  </si>
  <si>
    <t>1.2.1.3.07</t>
  </si>
  <si>
    <t xml:space="preserve"> Seguimiento a las oportunidades de mejora identificadas en EES visitados en el año 2024  (10 SRS) </t>
  </si>
  <si>
    <t>Formulario de seguimiento</t>
  </si>
  <si>
    <t>1.2.1.3.08</t>
  </si>
  <si>
    <t xml:space="preserve">Supervisión para la ampliación de la cartera de servicios a los EES de segundo y tercer nivel de los 10 SRS </t>
  </si>
  <si>
    <t>1.2.1.3.09</t>
  </si>
  <si>
    <t xml:space="preserve"> Supervision para el cumplimiento de la cartera de servicios de centros de diagnósticos (10 SRS)</t>
  </si>
  <si>
    <t>1.2.1.3.10</t>
  </si>
  <si>
    <t xml:space="preserve"> Seguimiento  a EES  que cuentan con laboratorios que realizan pruebas moleculares para el  diagnóstico de TB   (GeneXpert) y verificar la certificación de cabinas de bioseguridad, 10 SRS</t>
  </si>
  <si>
    <t>1.2.1.3.11</t>
  </si>
  <si>
    <t>Supervisión  de los servicios de laboratorio e imágenes para disminuir  la mortalidad materno infantil en  los EES ,10 SRS</t>
  </si>
  <si>
    <t>1.2.1.3.12</t>
  </si>
  <si>
    <t xml:space="preserve"> Supervisión de los laboratorios de microbiologia en los EES materno infantil para verificar la provisión de insumos, certificación de cabinas y automatización de los servicios 10 SRS</t>
  </si>
  <si>
    <t>1.2.1.3.13</t>
  </si>
  <si>
    <t>Visita de supervisión  a los EES para verificar el cumplimiento de las acciones para el diagnóstico de malaria en los 10 SRS.</t>
  </si>
  <si>
    <t>1.2.1.3.14</t>
  </si>
  <si>
    <t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t>
  </si>
  <si>
    <t>1.2.1.3.15</t>
  </si>
  <si>
    <t>Seguimiento al reporte mensual del infolap en los EES 10 SRS</t>
  </si>
  <si>
    <t>Correo enviando a DLI</t>
  </si>
  <si>
    <t>1.2.1.3.16</t>
  </si>
  <si>
    <t>Supervisión a EESS para verificar  las acciones de bioseguridad y radio protección en los servicios de laboratorios clinicos e imágenes 10  supervisar cantidad de acuerdo acantidad de EES de cada región, ajustar cantidad de acuerdo a EES</t>
  </si>
  <si>
    <t>1.2.1.3.17</t>
  </si>
  <si>
    <t>Levantamiento para la contratación o nombramiento de recursos humanos biomedicos para garantizar la correcta adquisición, mantenimiento y adecuación de equipos técnologicos de laboratorio e imágenes 10 SRS</t>
  </si>
  <si>
    <t>1.2.1.3.18</t>
  </si>
  <si>
    <t>Seguimiento a los bancos de sangre para garantizar la provisión de los servicios 10 SRS</t>
  </si>
  <si>
    <t>1.2.1.3.19</t>
  </si>
  <si>
    <t>Seguimiento a la formacion de clubes de donantes y comité de medoicina transfucional</t>
  </si>
  <si>
    <t>1.2.1.3.20</t>
  </si>
  <si>
    <t>Supervision de la evaluación de pase SLITA para la elaboración y seguimiento de planes de mejoras</t>
  </si>
  <si>
    <t> </t>
  </si>
  <si>
    <t>1.2.5.1.01</t>
  </si>
  <si>
    <t>Revisión y validación de los autodiagnósticos realizados por hospitales piloto para la implementación de MGPSS</t>
  </si>
  <si>
    <t>1.2.5.1.02</t>
  </si>
  <si>
    <t>Seguimiento a la elaboración y ejecución de los planes de mejora de la MGPSS en los centros priorizados del SRS</t>
  </si>
  <si>
    <t>1.2.5.1.03</t>
  </si>
  <si>
    <t>Seguimiento a la ejecucion de los  planes de mejora de la MGPSS</t>
  </si>
  <si>
    <t>1.2.5.2.01</t>
  </si>
  <si>
    <t>Sesiones de trabajo con los EES para la adecuación y actualización de las carteras de servicios.</t>
  </si>
  <si>
    <t>Instrumento de adecuación de las carteras de servicios</t>
  </si>
  <si>
    <t>1.2.5.2.02</t>
  </si>
  <si>
    <t>Visita de supervisión a los EES para verificar el cumplimiento de la adecuación y actualización de las carteras de servicios.</t>
  </si>
  <si>
    <t>1.3.3.1.01</t>
  </si>
  <si>
    <t xml:space="preserve">Implementación de grupos focales para determinar la calidad percibida del servicio
</t>
  </si>
  <si>
    <t>Un grupo focal anual para cada CEAS de su demarcación</t>
  </si>
  <si>
    <t>1.3.3.1.02</t>
  </si>
  <si>
    <t>Seguimiento a la gestión de los buzones de sugerencias (QDRS)</t>
  </si>
  <si>
    <t>1.3.3.1.03</t>
  </si>
  <si>
    <t>Visita de supervisión a los CEAS para validar cumplimiento de los atributos de la experiencia del paciente</t>
  </si>
  <si>
    <t>1.3.3.1.04</t>
  </si>
  <si>
    <t>Seguimiento a la implementación del plan de mejora de la experiencia del paciente</t>
  </si>
  <si>
    <t>1.3.3.1.05</t>
  </si>
  <si>
    <t>Despliegue e implementación de acciones de medición de satisfacción de usuarios en el 60% de los CPN</t>
  </si>
  <si>
    <t>1.3.3.1.06</t>
  </si>
  <si>
    <t>Implementación planes de mejora resultado de la medición de satisfacción de usuarios en el 60% de los CPN</t>
  </si>
  <si>
    <t>1.3.3.2.01</t>
  </si>
  <si>
    <t>Seguimiento a la implementación del procedimiento de hosteleria hospitalaria en los CEAS de su demarcación</t>
  </si>
  <si>
    <t>1.3.3.3.01</t>
  </si>
  <si>
    <t>Visitas de supervisión y seguimiento a las unidades de Género en los Establecimientos de Salud (EES) para asegurar el cumplimiento del protocolo y el abordaje adecuado de los pacientes víctimas de violencia.</t>
  </si>
  <si>
    <t>1.3.3.3.02</t>
  </si>
  <si>
    <t xml:space="preserve">Habilitacion de Unidades de Género </t>
  </si>
  <si>
    <t>1.3.3.3.03</t>
  </si>
  <si>
    <t>Taller de capacitacion al personal de salud flujograma de atencion de casos de violencia de Genero</t>
  </si>
  <si>
    <t>1.3.3.3.04</t>
  </si>
  <si>
    <t xml:space="preserve">Taller sobre masculinidad positiva </t>
  </si>
  <si>
    <t>1.3.3.3.05</t>
  </si>
  <si>
    <t xml:space="preserve">Taller de sensibilizacion al personal de salud sobre la prevención y atención de violencia en niños, niñas y adoslecentes </t>
  </si>
  <si>
    <t>1.3.3.3.06</t>
  </si>
  <si>
    <t xml:space="preserve">Taller de sensibilización al personal de salud sobre la prevención y atención de violencia intrafamiliar </t>
  </si>
  <si>
    <t>1.3.3.4.01</t>
  </si>
  <si>
    <t>Supervisión y análisis del Registro en linea y cobertura de entrega de los Certificados de Nacidos Vivos en CEAS priorizados</t>
  </si>
  <si>
    <t>1.3.3.4.03</t>
  </si>
  <si>
    <t>1.3.3.4.04</t>
  </si>
  <si>
    <t>Monitorear el registro en linea en CEAS no priorizados.</t>
  </si>
  <si>
    <t>1.3.4.1.01</t>
  </si>
  <si>
    <t>Coordinación y logística de la Capacitación en Metodologías, Técnicas y Uso de los Instrumentos para el Monitoreo de la Calidad en los Servicios Priorizados en la Red</t>
  </si>
  <si>
    <t>1 Capacitación por SRS, convocar representantes de c/CEAS. De la sede central (2) serán los facilitadores.</t>
  </si>
  <si>
    <t>1.3.4.1.02</t>
  </si>
  <si>
    <t>Coordinación y logística de la Capacitación en Humanización de los Servicios</t>
  </si>
  <si>
    <t>1 Capacitación por SRS, convocar médicos y enfermeras de c/CEAS; será facilitado por la sede central.
MARZO: Metropolitano, Valdesia y Norcentral.
JUNIO: Nordeste, Enriquillo y Este.
SEPTIEMBRE: El Valle, Cibao Occidental y Cibao Central.</t>
  </si>
  <si>
    <t>1.3.4.1.03</t>
  </si>
  <si>
    <t>Elaboración del Cronograma de Supervisión de Calidad en los EES</t>
  </si>
  <si>
    <t>Cronograma
Cada cronograma debe garantizar la visita a varios CEAS en el trimestre, asegurando al menos una visita anual al 100% de los CEAS de su demarcación</t>
  </si>
  <si>
    <t>1.3.4.1.04</t>
  </si>
  <si>
    <t>Ejecución del Cronograma de Supervisión de Calidad en los EES</t>
  </si>
  <si>
    <t>Acorde al cronograma de supervisión a realizar y ejecutar por cada SRS.</t>
  </si>
  <si>
    <t>1.3.4.1.05</t>
  </si>
  <si>
    <t>Monitoreo al funcionamiento de los establecimientos del PNA apegado a los procedimientos establecidos</t>
  </si>
  <si>
    <t>Formulario de Monitoreo EES</t>
  </si>
  <si>
    <t>1.3.4.1.06</t>
  </si>
  <si>
    <t>Monitoreo a los equipos de la UNAP en el uso de las guias y protocolos priorizando guia de diagnóstico y tratamiento, consulta a embarazadas, diabetes e hipertensión.</t>
  </si>
  <si>
    <t>Detalle por zona</t>
  </si>
  <si>
    <t>1.3.4.1.07</t>
  </si>
  <si>
    <t>Monitoreo de los casaos de asfixia perinatal sometidos a hipotermia  en los hospitales HMNSA, SLLM Y HMRA</t>
  </si>
  <si>
    <t>1.3.4.1.08</t>
  </si>
  <si>
    <t>Monitoreo de las causas de  de mortalidad neonatal en recién nacidos de termino de los 10 hospitales priorizados en el plan de reduccion de muertes maternas y neonatales. Presentar acciones de mejora</t>
  </si>
  <si>
    <t>1.3.4.2.01</t>
  </si>
  <si>
    <t>Coordinación y logística de las Capacitaciones para el Fortalecimiento de los Procesos de Bioseguridad, Control de Infecciones e Higiene y Desechos Hospitalarios</t>
  </si>
  <si>
    <t>1 Capacitación por SRS, convocar a epidemiología, salud ocupacional y control de infecciones de cada CEAS. Duración del taller: 2 dias. Los representantes de la sede central (2) serán los facilitadores.</t>
  </si>
  <si>
    <t>1.3.4.2.02</t>
  </si>
  <si>
    <t>Seguimiento a los Procesos de Bioseguridad, Control de Infecciones e Higiene y Desechos Hospitalarios (Evaluaciones y Planes de Mejora)</t>
  </si>
  <si>
    <t>1.3.4.2.03</t>
  </si>
  <si>
    <t>Seguimiento a la  elaboración y ejecución de los planes de mejora de los procesos de bioseguridad hospitalaria</t>
  </si>
  <si>
    <t>1.3.4.2.04</t>
  </si>
  <si>
    <t>Seguimiento a la notificación oportuna de las enfermedades bajo vigilancia epidemiológica</t>
  </si>
  <si>
    <t>1.3.4.2.05</t>
  </si>
  <si>
    <t>Seguimiento a los reportes de vigilancia epidemiológicas generados en el primer nivel de atención.( EPI-1, EPI-2, Notificacion Obligatoria)</t>
  </si>
  <si>
    <t>1.3.4.3.01</t>
  </si>
  <si>
    <t>Seguimiento a los Procesos de Autoinspección de la Habilitación de los Servicios de Salud</t>
  </si>
  <si>
    <t>1.3.4.3.02</t>
  </si>
  <si>
    <t>Seguimiento a la implementación de planes de mejoras priorizadas de la Habilitación de los Servicios de Salud</t>
  </si>
  <si>
    <t>1.3.4.3.03</t>
  </si>
  <si>
    <t>Seguimiento a las Solicitudes de Habilitación de los CEAS</t>
  </si>
  <si>
    <t>1.3.4.3.04</t>
  </si>
  <si>
    <t>Solicitud y seguimiento al proceso de habilitación del 20% de los EES del PNA</t>
  </si>
  <si>
    <t>1.3.4.4.01</t>
  </si>
  <si>
    <t>1.3.4.4.02</t>
  </si>
  <si>
    <t>Seguimiento a la implementación de los instrumentos de Enfermería del expediente clinico y su aplicación para la mejora en la calidad de los cuidados por encargadas regionales de enfermería</t>
  </si>
  <si>
    <t>1.3.4.4.03</t>
  </si>
  <si>
    <t>Monitoreo de los cuidados que ofrece el personal de enfermería a los usuarios en los EES de la red publica en el ambito ambulatorio y hospitalario</t>
  </si>
  <si>
    <t>Formulario de supervisión</t>
  </si>
  <si>
    <t>1.3.4.4.04</t>
  </si>
  <si>
    <t>Seguimiento a la aplicación del estandar Prevención y control de infecciones asociadas a la atención de salud. (IAAS) Por el personal de enfermería</t>
  </si>
  <si>
    <t>Formulario</t>
  </si>
  <si>
    <t>1.3.4.4.05</t>
  </si>
  <si>
    <t>1.3.4.5.01</t>
  </si>
  <si>
    <r>
      <rPr>
        <sz val="10"/>
        <color rgb="FF000000"/>
        <rFont val="Times New Roman"/>
        <family val="1"/>
      </rPr>
      <t xml:space="preserve">Supervisión de la creación de los  equipos de control de infecciones asociadas a la atención en salud (IAAS) en las UCIN de  los hospitales priorizados
</t>
    </r>
    <r>
      <rPr>
        <sz val="10"/>
        <color rgb="FFFF0000"/>
        <rFont val="Times New Roman"/>
        <family val="1"/>
      </rPr>
      <t xml:space="preserve"> (San Vicente de Paul (San Francisco de Macoris), Dr. Luis M. Morillo King (La Vega), Materno Infatil Nuestra Señora de la Altagracia (Higuey), Juan Pablo Pina (San Cristobal).</t>
    </r>
  </si>
  <si>
    <t>1.3.4.5.02</t>
  </si>
  <si>
    <t>Supervisión de las capacitaciones de los equipos de IAAS o el servicio de epidemiología en  los 10 hospitales priorizados en el plan de reducción y el hospital San Vicente de Paul</t>
  </si>
  <si>
    <t>1.3.4.5.04</t>
  </si>
  <si>
    <t xml:space="preserve">Vigilancia sanitaria del agua en hospitales con UCIN </t>
  </si>
  <si>
    <t>2.1.1.1.01</t>
  </si>
  <si>
    <t>Taller de capacitación de herramientas para las unidades de nutrición clinica y dietoterapia</t>
  </si>
  <si>
    <t>2.1.1.1.02</t>
  </si>
  <si>
    <t>Seguimiento a capacitación Estandar Proceso de Atención de Enfermería en el ámbito ambulatorio y hospitalario</t>
  </si>
  <si>
    <t>2.1.1.1.03</t>
  </si>
  <si>
    <t>Seguimiento a las capacitaciones de Liderazgo y Gestión por las encargadas regionales de enfermería en los EES</t>
  </si>
  <si>
    <t>2.1.1.1.04</t>
  </si>
  <si>
    <t xml:space="preserve">Capacitacion al personal de enfermería basada a la importancia de atención prenatal en los EES </t>
  </si>
  <si>
    <t>3.1.1.1.01</t>
  </si>
  <si>
    <t>Actualización del portal de transparencia</t>
  </si>
  <si>
    <t>Captura de imágenes</t>
  </si>
  <si>
    <t>OAI</t>
  </si>
  <si>
    <t>3.1.1.1.02</t>
  </si>
  <si>
    <t xml:space="preserve">Evaluación de los portales de transparencia de los hospitales que pertencen a su regional </t>
  </si>
  <si>
    <t>3.1.1.1.03</t>
  </si>
  <si>
    <t>Levantamiento del estatus y necesidades de las OAI de los hospitales de su Red</t>
  </si>
  <si>
    <t>3.1.1.1.04</t>
  </si>
  <si>
    <t>Capacitación en la Ley 200-04 y la Resolución No. 002-21de la Dirección General de Etica e Integridad Gubernamenral</t>
  </si>
  <si>
    <t>3.1.1.1.05</t>
  </si>
  <si>
    <t>Capacitación en el Sistema Nacional de Atención Ciudadana 311</t>
  </si>
  <si>
    <t>3.1.1.1.06</t>
  </si>
  <si>
    <t>Capacitación sobre declaración jurada de bienes, dirigida a todo personal que le corresponda pesentarla</t>
  </si>
  <si>
    <t>3.1.1.1.07</t>
  </si>
  <si>
    <t>Capacitación en la Ley No. 172-13 sobre Proteccion de Datos Personales a todo el personal de la regional</t>
  </si>
  <si>
    <t>3.1.1.1.08</t>
  </si>
  <si>
    <t xml:space="preserve">Creación y/o socialización de la Matriz de Responsabilidad </t>
  </si>
  <si>
    <t>Matriz de responsabilidad</t>
  </si>
  <si>
    <t>3.1.1.1.09</t>
  </si>
  <si>
    <t>Creación y/ o actualización de la Resolución de Información Clasificada (si aplica)</t>
  </si>
  <si>
    <t>Resolución</t>
  </si>
  <si>
    <t>3.1.1.2.01</t>
  </si>
  <si>
    <t>Supervisión de cumplimiento de los protocolos de seguridad</t>
  </si>
  <si>
    <t>DSH-FO-004 V1</t>
  </si>
  <si>
    <t>3.1.1.3.01</t>
  </si>
  <si>
    <t>Revisar la ejecución de los Anticipos Financieros de los EES y dar seguimiento a la rendición oportuna de los AF de la ORS y CEAS</t>
  </si>
  <si>
    <t>3.1.1.3.02</t>
  </si>
  <si>
    <t>Seguimiento y control del comportamiento aceptable de los indicadores de glosas e  ingresos de captación directa en los EES</t>
  </si>
  <si>
    <t>Correo con el envío del informe a Control y Fiscalización Sede Central</t>
  </si>
  <si>
    <t>3.1.1.3.03</t>
  </si>
  <si>
    <t>Compilación y rendición oportuna de los indicadores de ingreso, facturación. nómina, deuda e ingresos de odontología</t>
  </si>
  <si>
    <t>3.1.1.3.04</t>
  </si>
  <si>
    <t xml:space="preserve">Seguimiento y compilación de la ejecución presupuestaria consolidada de ingresos y egresos provenientes de las diferentes fuentes de financiamiento </t>
  </si>
  <si>
    <t>3.1.1.3.05</t>
  </si>
  <si>
    <t xml:space="preserve">Monitoreo de las cargas financieras en los portales de transparencia (ORS y EES), verificando que estas cumplan con los criterios de calidad dispuestos por las normativas. </t>
  </si>
  <si>
    <t>3.1.1.3.06</t>
  </si>
  <si>
    <t xml:space="preserve">Cumplimiento del cierre de operaciones del año fiscal de acuerdo con las normativas emitidas por la DIGECOG y dar seguimiento al cierre de los establecimientos. </t>
  </si>
  <si>
    <t>3.1.1.3.07</t>
  </si>
  <si>
    <t xml:space="preserve">Seguimiento al comportamiento de la deuda en los hospitales. </t>
  </si>
  <si>
    <t>3.1.1.3.08</t>
  </si>
  <si>
    <t>Elaboración de Estados Financieros ORS y seguimiento a los Estados Financieros de los CEAS (con sus anexos)</t>
  </si>
  <si>
    <t>Estados Financieros (registro digital)</t>
  </si>
  <si>
    <t>Financiero</t>
  </si>
  <si>
    <t>3.1.1.3.09</t>
  </si>
  <si>
    <t>Seguimiento al reporte ejecución Metas Físicas y Financieras en el SIGEF 2025 (solo aplica a regiones con hospitales de autogestión: Ozama, Cibao Sur, Yuma)</t>
  </si>
  <si>
    <t>3.1.1.4.01</t>
  </si>
  <si>
    <t>Actualización de inventarios CPN y ORS</t>
  </si>
  <si>
    <t>3.1.1.4.02</t>
  </si>
  <si>
    <t>Auditoría de cumplimiento del manual de administración de bienes en los  EESS</t>
  </si>
  <si>
    <t>3.1.1.4.03</t>
  </si>
  <si>
    <t>Registro de activos en el SIAB de los SRS y EESS</t>
  </si>
  <si>
    <t>Reporte del SIAB</t>
  </si>
  <si>
    <t>3.1.1.4.04</t>
  </si>
  <si>
    <t>Capacitacion a los EESS en el Sistema de Administracion de Bienes (SIAB)</t>
  </si>
  <si>
    <t>3.1.1.5.01</t>
  </si>
  <si>
    <t>Elaboración matriz de riesgos y planes de tratamiento</t>
  </si>
  <si>
    <t>Matriz de riesgos</t>
  </si>
  <si>
    <t>3.1.1.5.02</t>
  </si>
  <si>
    <t>Carga de evidencias ejecución de los planes de tratamiento de riesgos</t>
  </si>
  <si>
    <t>Captura correo enviado a Calidad en la Gestión DCSNS</t>
  </si>
  <si>
    <t>3.1.1.5.03</t>
  </si>
  <si>
    <t>Implementación de acciones para implementación de las NOBACI</t>
  </si>
  <si>
    <t>3.1.1.6.01</t>
  </si>
  <si>
    <t>Mesa de trabajo con el equipo técnico (Director/a Regional, Administrador/a, Financiero/a, Supervisores de Área, otros)  para elaborar y direccionar los planes de desarrollo e inversión para el primer nivel.</t>
  </si>
  <si>
    <t>3.1.1.6.02</t>
  </si>
  <si>
    <t>Evaluación de los avances de ejecución de los planes de inversión del PNA</t>
  </si>
  <si>
    <t>3.2.1.1.01</t>
  </si>
  <si>
    <t>Consolidación y validación de la plantilla SNCC F053 para el Plan Anual de Compras y Contrataciones</t>
  </si>
  <si>
    <t>Matriz de consolidación y autocodificación del PACC</t>
  </si>
  <si>
    <t>3.2.1.1.02</t>
  </si>
  <si>
    <t>Codificación y carga PACC 2026</t>
  </si>
  <si>
    <t>3.2.1.1.03</t>
  </si>
  <si>
    <t xml:space="preserve">Seguimiento al comportamiento del SISCOMPRA </t>
  </si>
  <si>
    <t>3.2.1.1.04</t>
  </si>
  <si>
    <t>Acompañamiento a los CEAS en el desempeño de los procesos de compras</t>
  </si>
  <si>
    <t>3.3.1.1.01</t>
  </si>
  <si>
    <t>3.3.1.1.02</t>
  </si>
  <si>
    <t>Seguimiento al cumplimiento de la identidad institucional EES. (para el Programa Desempeño SNS).</t>
  </si>
  <si>
    <t>3.3.1.2.01</t>
  </si>
  <si>
    <t>Seguimiento Plan Interconexión Red Pública de Servicio de Salud (Etrategia de educación en Salud).</t>
  </si>
  <si>
    <t>3.3.1.3.01</t>
  </si>
  <si>
    <t>Campaña de promoción del consumo de energía y eficiencia energética (interna / externa).</t>
  </si>
  <si>
    <t>Publicación en medios sociales/correo electrónico</t>
  </si>
  <si>
    <t>3.3.1.3.02</t>
  </si>
  <si>
    <t>Campaña para promuever reducción y  uso eficiente del agua (interna / externa).</t>
  </si>
  <si>
    <t>3.3.1.3.03</t>
  </si>
  <si>
    <t>Taller coordinado con la DCOM-SNS: Sensibilización en la Gestión de residuos peligrosos (para Hospitales / SRS).</t>
  </si>
  <si>
    <t>3.3.1.3.04</t>
  </si>
  <si>
    <t>Jornada ambiental (reforestación / limpieza de costas/otras) coordinada con instituciones públicas, privada y ONGs.</t>
  </si>
  <si>
    <t>Publicación en medios sociales/fotos</t>
  </si>
  <si>
    <t>3.4.1.1.01</t>
  </si>
  <si>
    <t xml:space="preserve">Consolidación y envío de los formularios de levantamiento de necesidades de Cooperación No Reembolsable de los CEAS y ORS </t>
  </si>
  <si>
    <t xml:space="preserve">Matriz de cooperación y captura de correo. Deben enviar a Cooperación Internacional la versión final firmada y escaneada, junto con la versión editable.
</t>
  </si>
  <si>
    <t>3.5.1.1.01</t>
  </si>
  <si>
    <t xml:space="preserve">Actualización y manteniemiento de portales web  </t>
  </si>
  <si>
    <t>Tecnología</t>
  </si>
  <si>
    <t>3.5.1.1.02</t>
  </si>
  <si>
    <t xml:space="preserve">Soportes incidencias tecnológicas atendidas </t>
  </si>
  <si>
    <t>3.5.1.1.03</t>
  </si>
  <si>
    <t xml:space="preserve">Inventario de activos tecnológicos </t>
  </si>
  <si>
    <t>Matriz de inventario</t>
  </si>
  <si>
    <t>3.5.1.2.01</t>
  </si>
  <si>
    <t>Supervisión capacitante para validar el uso y funcionamiento del SALMI en los EES priorizados</t>
  </si>
  <si>
    <t>3.5.1.3.01</t>
  </si>
  <si>
    <t>Auditorias de calidad del dato en los EES (PNA y CEAS)</t>
  </si>
  <si>
    <t>3.5.1.3.02</t>
  </si>
  <si>
    <t>Reunión de socialización de los informes de calidad del dato con el personal de  estadistica de los EES</t>
  </si>
  <si>
    <t>3.6.1.1.01</t>
  </si>
  <si>
    <t>Elaboración del Plan de Mantenimiento Correctivo de Equipos e Infraestructura del Primer Nivel de Atención (PNA)</t>
  </si>
  <si>
    <t>Infraestructura</t>
  </si>
  <si>
    <t>3.6.1.1.02</t>
  </si>
  <si>
    <t>Validación del Plan de Mantenimiento Correctivo de Equipos e Infraestructura de los hospitales del SRS</t>
  </si>
  <si>
    <t>3.6.1.1.03</t>
  </si>
  <si>
    <t>Implementación del Plan de mantenimiento del PNA</t>
  </si>
  <si>
    <t>3.6.1.1.04</t>
  </si>
  <si>
    <t>Supervisión de la ejecución del Plan de Mantenimiento Correctivo de Equipos e Infraestructura de los hospitales del SRS</t>
  </si>
  <si>
    <t>3.7.1.1.01</t>
  </si>
  <si>
    <t>Mesa de socialización para el diseño de estrategias de defensa y posible solución de los casos legales y judiciales</t>
  </si>
  <si>
    <t>Captura correo envío a Jurídica DCSNS</t>
  </si>
  <si>
    <t>3.7.1.1.02</t>
  </si>
  <si>
    <t>Seguimiento a los casos litigiosos de los hospitales de su demarcación</t>
  </si>
  <si>
    <t>3.7.1.2.01</t>
  </si>
  <si>
    <t>Seguimiento a la implementación, renovación o actualización de CCC (Carta Compromiso al Ciudadano)</t>
  </si>
  <si>
    <t>3.7.1.2.02</t>
  </si>
  <si>
    <t>Seguimiento a la elaboración/ actualización de autodiagnóstico CAF</t>
  </si>
  <si>
    <t>3.7.1.2.03</t>
  </si>
  <si>
    <t>Elaboración/ actualización de autodiagnóstico CAF en la ORS</t>
  </si>
  <si>
    <t>Guía de autodiagnóstico poder ejecutivo
Sistema afinado de puntuación
Informe de autodiagnóstico</t>
  </si>
  <si>
    <t>3.7.1.2.04</t>
  </si>
  <si>
    <t>Elaboración plan de mejora CAF próximo año</t>
  </si>
  <si>
    <t>3.7.1.2.05</t>
  </si>
  <si>
    <t>Informe de seguimiento a plan de mejora CAF año en curso</t>
  </si>
  <si>
    <t>3.7.1.2.06</t>
  </si>
  <si>
    <t>Firma de acuerdo de evaluación de desempeño institucional (EDI) solo aplica si hay cambio de autoridad</t>
  </si>
  <si>
    <t>Acuerdo EDI</t>
  </si>
  <si>
    <t>3.7.1.2.07</t>
  </si>
  <si>
    <t>Seguimiento a los planes de mejora de los indicadores SISMAP Salud y Programa de Desempeño</t>
  </si>
  <si>
    <t>3.7.1.2.08</t>
  </si>
  <si>
    <t>Seguimiento a la ejecución de los adiestramientos de los documentos (Políticas, manuales, procedimientos, entre otros) aprobados mensualmente.</t>
  </si>
  <si>
    <t>3.7.1.2.09</t>
  </si>
  <si>
    <t>Mesas de trabajo para la elaboración del Plan Operativo Anual 2026 de la OR y CEAS</t>
  </si>
  <si>
    <t>3.7.1.2.10</t>
  </si>
  <si>
    <t>Elaboración de la memoria institucional 2025</t>
  </si>
  <si>
    <t>Memoria</t>
  </si>
  <si>
    <t>3.7.1.2.11</t>
  </si>
  <si>
    <t>Formulación del presupuesto 2026 de la OR y coordinación de los CEAS</t>
  </si>
  <si>
    <t>3.7.1.3.01</t>
  </si>
  <si>
    <t>Apoyo a los CEAS en el proceso de análisis y rediseño de estructura, mediante el seguimiento y aseguramiento del proceso.</t>
  </si>
  <si>
    <t>Estructura organizativa de hospitales</t>
  </si>
  <si>
    <t>3.7.1.4.01</t>
  </si>
  <si>
    <t>Reunión de seguimiento y apoyo a los EES para la identificación de buenas prácticas.</t>
  </si>
  <si>
    <t xml:space="preserve"> </t>
  </si>
  <si>
    <t>3.7.1.4.02</t>
  </si>
  <si>
    <t>Lanzamiento de concurso Comparte Tu Idea en los SRS</t>
  </si>
  <si>
    <t>Convocatoria.  Implementación la regional y por lo menos  hospitales: Hosp. Regional, 1 provincial y 1 municipal</t>
  </si>
  <si>
    <t>3.7.1.5.01</t>
  </si>
  <si>
    <t>Monitoreo y evaluación del POA 2025</t>
  </si>
  <si>
    <t>3.7.1.5.02</t>
  </si>
  <si>
    <t>Socialización y elaboración de planes de mejora acorde a los hallazgos de los MEP</t>
  </si>
  <si>
    <t>3.7.1.5.03</t>
  </si>
  <si>
    <t xml:space="preserve">Evaluación y reporte de medio término (indicadores cierre de año) </t>
  </si>
  <si>
    <t>Matriz de indicadores y captura de correo con el envío de indicadores</t>
  </si>
  <si>
    <t>InsumoAbrev</t>
  </si>
  <si>
    <t>Descripción</t>
  </si>
  <si>
    <t>Unidad de Medida</t>
  </si>
  <si>
    <t>Cantidad de Insumos</t>
  </si>
  <si>
    <t>Precio Unitario</t>
  </si>
  <si>
    <t>Código Presupuestario</t>
  </si>
  <si>
    <t>Fuente de Financiamiento</t>
  </si>
  <si>
    <t>Alimentos y bebidas para personas</t>
  </si>
  <si>
    <t>Refrigerio tipo Buffet p/12 personas (4 Variedades, Desechables Transparentes, Jugo Natural, Servilletas, Hielo)</t>
  </si>
  <si>
    <t>Identificacion de necesidades de infraestructuras</t>
  </si>
  <si>
    <t>Tipo de Intervención</t>
  </si>
  <si>
    <t>Tipo EESS</t>
  </si>
  <si>
    <t>Nombre de establecimiento</t>
  </si>
  <si>
    <t>Provincia</t>
  </si>
  <si>
    <t>ListaProvincia</t>
  </si>
  <si>
    <t>Municipio</t>
  </si>
  <si>
    <t>Monto Estimado</t>
  </si>
  <si>
    <t>Identificación de necesidades de equipos</t>
  </si>
  <si>
    <t>Tipos de Acciones</t>
  </si>
  <si>
    <t>Tipo de Equipo</t>
  </si>
  <si>
    <t>Item</t>
  </si>
  <si>
    <t>Valor Total Estimado</t>
  </si>
  <si>
    <t>Columna1</t>
  </si>
  <si>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</si>
  <si>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</si>
  <si>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</si>
  <si>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</si>
  <si>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</si>
  <si>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</si>
  <si>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</si>
  <si>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</si>
  <si>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</si>
  <si>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</si>
  <si>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</si>
  <si>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</si>
  <si>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</si>
  <si>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</si>
  <si>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</si>
  <si>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</si>
  <si>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</si>
  <si>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</si>
  <si>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</si>
  <si>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</si>
  <si>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</si>
  <si>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</si>
  <si>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</si>
  <si>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</si>
  <si>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</si>
  <si>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</si>
  <si>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</si>
  <si>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</si>
  <si>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</si>
  <si>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</si>
  <si>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</si>
  <si>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</si>
  <si>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</si>
  <si>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</si>
  <si>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</si>
  <si>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</si>
  <si>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</si>
  <si>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</si>
  <si>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</si>
  <si>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</si>
  <si>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</si>
  <si>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</si>
  <si>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</si>
  <si>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</si>
  <si>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</si>
  <si>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</si>
  <si>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</si>
  <si>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</si>
  <si>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</si>
  <si>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</si>
  <si>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</si>
  <si>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</si>
  <si>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</si>
  <si>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</si>
  <si>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</si>
  <si>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</si>
  <si>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</si>
  <si>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</si>
  <si>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</si>
  <si>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</si>
  <si>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</si>
  <si>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</si>
  <si>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</si>
  <si>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</si>
  <si>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</si>
  <si>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</si>
  <si>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</si>
  <si>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</si>
  <si>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</si>
  <si>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</si>
  <si>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</si>
  <si>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</si>
  <si>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</si>
  <si>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</si>
  <si>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</si>
  <si>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</si>
  <si>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</si>
  <si>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</si>
  <si>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</si>
  <si>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</si>
  <si>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</si>
  <si>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</si>
  <si>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</si>
  <si>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</si>
  <si>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</si>
  <si>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</si>
  <si>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</si>
  <si>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</si>
  <si>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</si>
  <si>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</si>
  <si>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</si>
  <si>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</si>
  <si>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</si>
  <si>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</si>
  <si>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</si>
  <si>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</si>
  <si>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</si>
  <si>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</si>
  <si>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</si>
  <si>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</si>
  <si>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</si>
  <si>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</si>
  <si>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</si>
  <si>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</si>
  <si>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</si>
  <si>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</si>
  <si>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</si>
  <si>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</si>
  <si>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</si>
  <si>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</si>
  <si>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</si>
  <si>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</si>
  <si>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</si>
  <si>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</si>
  <si>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</si>
  <si>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</si>
  <si>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</si>
  <si>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</si>
  <si>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</si>
  <si>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</si>
  <si>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</si>
  <si>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</si>
  <si>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</si>
  <si>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</si>
  <si>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</si>
  <si>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</si>
  <si>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</si>
  <si>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</si>
  <si>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</si>
  <si>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</si>
  <si>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</si>
  <si>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</si>
  <si>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</si>
  <si>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</si>
  <si>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</si>
  <si>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</si>
  <si>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</si>
  <si>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</si>
  <si>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</si>
  <si>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</si>
  <si>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</si>
  <si>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</si>
  <si>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</si>
  <si>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</si>
  <si>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</si>
  <si>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</si>
  <si>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</si>
  <si>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</si>
  <si>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</si>
  <si>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</si>
  <si>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</si>
  <si>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</si>
  <si>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</si>
  <si>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</si>
  <si>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</si>
  <si>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</si>
  <si>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</si>
  <si>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</si>
  <si>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</si>
  <si>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</si>
  <si>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</si>
  <si>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</si>
  <si>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</si>
  <si>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</si>
  <si>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</si>
  <si>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</si>
  <si>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</si>
  <si>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</si>
  <si>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</si>
  <si>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generales</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</si>
  <si>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</si>
  <si>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</si>
  <si>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</si>
  <si>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</si>
  <si>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</si>
  <si>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</si>
  <si>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</si>
  <si>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</si>
  <si>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</si>
  <si>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</si>
  <si>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</si>
  <si>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</si>
  <si>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</si>
  <si>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</si>
  <si>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</si>
  <si>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</si>
  <si>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</si>
  <si>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</si>
  <si>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</si>
  <si>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</si>
  <si>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</si>
  <si>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</si>
  <si>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</si>
  <si>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</si>
  <si>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</si>
  <si>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</si>
  <si>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</si>
  <si>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</si>
  <si>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</si>
  <si>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</si>
  <si>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</si>
  <si>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</si>
  <si>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</si>
  <si>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</si>
  <si>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</si>
  <si>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</si>
  <si>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</si>
  <si>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</si>
  <si>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</si>
  <si>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</si>
  <si>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</si>
  <si>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</si>
  <si>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</si>
  <si>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</si>
  <si>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</si>
  <si>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</si>
  <si>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</si>
  <si>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</si>
  <si>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</si>
  <si>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</si>
  <si>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</si>
  <si>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</si>
  <si>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</si>
  <si>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</si>
  <si>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</si>
  <si>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</si>
  <si>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</si>
  <si>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</si>
  <si>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</si>
  <si>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</si>
  <si>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</si>
  <si>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</si>
  <si>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</si>
  <si>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</si>
  <si>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</si>
  <si>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</si>
  <si>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</si>
  <si>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</si>
  <si>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</si>
  <si>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</si>
  <si>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</si>
  <si>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</si>
  <si>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</si>
  <si>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</si>
  <si>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</si>
  <si>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</si>
  <si>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</si>
  <si>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</si>
  <si>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</si>
  <si>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</si>
  <si>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</si>
  <si>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</si>
  <si>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</si>
  <si>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</si>
  <si>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</si>
  <si>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</si>
  <si>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</si>
  <si>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</si>
  <si>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</si>
  <si>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</si>
  <si>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</si>
  <si>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</si>
  <si>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</si>
  <si>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</si>
  <si>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</si>
  <si>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</si>
  <si>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</si>
  <si>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</si>
  <si>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</si>
  <si>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</si>
  <si>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</si>
  <si>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</si>
  <si>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</si>
  <si>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</si>
  <si>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</si>
  <si>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</si>
  <si>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</si>
  <si>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</si>
  <si>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</si>
  <si>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</si>
  <si>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</si>
  <si>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</si>
  <si>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</si>
  <si>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</si>
  <si>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</si>
  <si>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</si>
  <si>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</si>
  <si>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</si>
  <si>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</si>
  <si>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</si>
  <si>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</si>
  <si>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</si>
  <si>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</si>
  <si>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</si>
  <si>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</si>
  <si>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</si>
  <si>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</si>
  <si>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</si>
  <si>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</si>
  <si>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</si>
  <si>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</si>
  <si>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</si>
  <si>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</si>
  <si>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</si>
  <si>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</si>
  <si>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</si>
  <si>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</si>
  <si>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</si>
  <si>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</si>
  <si>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</si>
  <si>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</si>
  <si>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</si>
  <si>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</si>
  <si>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</si>
  <si>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</si>
  <si>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</si>
  <si>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</si>
  <si>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</si>
  <si>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</si>
  <si>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</si>
  <si>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</si>
  <si>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</si>
  <si>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</si>
  <si>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</si>
  <si>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</si>
  <si>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</si>
  <si>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</si>
  <si>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</si>
  <si>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</si>
  <si>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</si>
  <si>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</si>
  <si>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</si>
  <si>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</si>
  <si>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</si>
  <si>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</si>
  <si>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</si>
  <si>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</si>
  <si>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</si>
  <si>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</si>
  <si>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</si>
  <si>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</si>
  <si>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</si>
  <si>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</si>
  <si>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</si>
  <si>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</si>
  <si>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</si>
  <si>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</si>
  <si>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</si>
  <si>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</si>
  <si>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</si>
  <si>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</si>
  <si>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</si>
  <si>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</si>
  <si>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</si>
  <si>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</si>
  <si>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</si>
  <si>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</si>
  <si>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</si>
  <si>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</si>
  <si>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</si>
  <si>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</si>
  <si>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</si>
  <si>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</si>
  <si>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</si>
  <si>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</si>
  <si>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</si>
  <si>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</si>
  <si>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</si>
  <si>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</si>
  <si>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</si>
  <si>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</si>
  <si>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</si>
  <si>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</si>
  <si>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</si>
  <si>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</si>
  <si>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</si>
  <si>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</si>
  <si>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</si>
  <si>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</si>
  <si>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</si>
  <si>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</si>
  <si>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</si>
  <si>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</si>
  <si>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</si>
  <si>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</si>
  <si>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</si>
  <si>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</si>
  <si>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</si>
  <si>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</si>
  <si>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</si>
  <si>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</si>
  <si>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</si>
  <si>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</si>
  <si>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</si>
  <si>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</si>
  <si>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</si>
  <si>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</si>
  <si>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</si>
  <si>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</si>
  <si>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</si>
  <si>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</si>
  <si>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</si>
  <si>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</si>
  <si>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</si>
  <si>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</si>
  <si>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</si>
  <si>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</si>
  <si>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</si>
  <si>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</si>
  <si>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</si>
  <si>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</si>
  <si>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</si>
  <si>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</si>
  <si>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</si>
  <si>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</si>
  <si>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</si>
  <si>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</si>
  <si>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</si>
  <si>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</si>
  <si>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</si>
  <si>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</si>
  <si>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</si>
  <si>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</si>
  <si>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</si>
  <si>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</si>
  <si>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</si>
  <si>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</si>
  <si>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</si>
  <si>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</si>
  <si>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</si>
  <si>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</si>
  <si>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</si>
  <si>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</si>
  <si>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</si>
  <si>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</si>
  <si>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</si>
  <si>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</si>
  <si>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</si>
  <si>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</si>
  <si>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</si>
  <si>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</si>
  <si>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</si>
  <si>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</si>
  <si>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</si>
  <si>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</si>
  <si>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</si>
  <si>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</si>
  <si>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</si>
  <si>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</si>
  <si>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</si>
  <si>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</si>
  <si>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</si>
  <si>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</si>
  <si>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</si>
  <si>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</si>
  <si>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</si>
  <si>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</si>
  <si>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</si>
  <si>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</si>
  <si>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</si>
  <si>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</si>
  <si>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</si>
  <si>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</si>
  <si>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</si>
  <si>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</si>
  <si>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</si>
  <si>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</si>
  <si>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</si>
  <si>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</si>
  <si>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</si>
  <si>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</si>
  <si>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</si>
  <si>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</si>
  <si>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</si>
  <si>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</si>
  <si>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</si>
  <si>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</si>
  <si>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</si>
  <si>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</si>
  <si>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</si>
  <si>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</si>
  <si>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</si>
  <si>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</si>
  <si>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</si>
  <si>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</si>
  <si>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</si>
  <si>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</si>
  <si>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</si>
  <si>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</si>
  <si>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</si>
  <si>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</si>
  <si>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</si>
  <si>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</si>
  <si>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</si>
  <si>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</si>
  <si>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</si>
  <si>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</si>
  <si>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</si>
  <si>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</si>
  <si>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</si>
  <si>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</si>
  <si>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</si>
  <si>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</si>
  <si>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</si>
  <si>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</si>
  <si>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</si>
  <si>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</si>
  <si>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</si>
  <si>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</si>
  <si>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</si>
  <si>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</si>
  <si>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</si>
  <si>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</si>
  <si>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</si>
  <si>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</si>
  <si>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</si>
  <si>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</si>
  <si>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</si>
  <si>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</si>
  <si>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</si>
  <si>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</si>
  <si>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</si>
  <si>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</si>
  <si>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</si>
  <si>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</si>
  <si>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</si>
  <si>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</si>
  <si>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</si>
  <si>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</si>
  <si>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</si>
  <si>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</si>
  <si>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</si>
  <si>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</si>
  <si>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</si>
  <si>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</si>
  <si>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</si>
  <si>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</si>
  <si>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</si>
  <si>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</si>
  <si>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</si>
  <si>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</si>
  <si>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</si>
  <si>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</si>
  <si>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</si>
  <si>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</si>
  <si>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</si>
  <si>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</si>
  <si>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</si>
  <si>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</si>
  <si>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</si>
  <si>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</si>
  <si>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</si>
  <si>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</si>
  <si>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</si>
  <si>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</si>
  <si>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</si>
  <si>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</si>
  <si>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</si>
  <si>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</si>
  <si>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</si>
  <si>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</si>
  <si>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</si>
  <si>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</si>
  <si>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</si>
  <si>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</si>
  <si>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</si>
  <si>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</si>
  <si>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</si>
  <si>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</si>
  <si>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</si>
  <si>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</si>
  <si>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</si>
  <si>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</si>
  <si>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</si>
  <si>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</si>
  <si>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</si>
  <si>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</si>
  <si>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</si>
  <si>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</si>
  <si>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</si>
  <si>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</si>
  <si>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</si>
  <si>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</si>
  <si>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</si>
  <si>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</si>
  <si>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</si>
  <si>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</si>
  <si>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</si>
  <si>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</si>
  <si>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</si>
  <si>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</si>
  <si>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</si>
  <si>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</si>
  <si>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</si>
  <si>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</si>
  <si>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</si>
  <si>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</si>
  <si>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</si>
  <si>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</si>
  <si>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</si>
  <si>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</si>
  <si>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</si>
  <si>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</si>
  <si>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</si>
  <si>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</si>
  <si>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</si>
  <si>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</si>
  <si>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</si>
  <si>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</si>
  <si>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</si>
  <si>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</si>
  <si>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</si>
  <si>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</si>
  <si>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</si>
  <si>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</si>
  <si>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</si>
  <si>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</si>
  <si>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</si>
  <si>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</si>
  <si>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</si>
  <si>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</si>
  <si>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</si>
  <si>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</si>
  <si>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</si>
  <si>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</si>
  <si>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</si>
  <si>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</si>
  <si>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</si>
  <si>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</si>
  <si>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</si>
  <si>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</si>
  <si>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</si>
  <si>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</si>
  <si>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</si>
  <si>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</si>
  <si>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</si>
  <si>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</si>
  <si>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</si>
  <si>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</si>
  <si>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</si>
  <si>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</si>
  <si>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</si>
  <si>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</si>
  <si>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</si>
  <si>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</si>
  <si>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</si>
  <si>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</si>
  <si>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</si>
  <si>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</si>
  <si>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</si>
  <si>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</si>
  <si>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</si>
  <si>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</si>
  <si>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</si>
  <si>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</si>
  <si>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</si>
  <si>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</si>
  <si>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</si>
  <si>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</si>
  <si>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</si>
  <si>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</si>
  <si>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</si>
  <si>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</si>
  <si>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</si>
  <si>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</si>
  <si>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</si>
  <si>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</si>
  <si>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</si>
  <si>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</si>
  <si>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</si>
  <si>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</si>
  <si>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</si>
  <si>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</si>
  <si>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</si>
  <si>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</si>
  <si>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</si>
  <si>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</si>
  <si>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</si>
  <si>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</si>
  <si>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</si>
  <si>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</si>
  <si>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</si>
  <si>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</si>
  <si>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</si>
  <si>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</si>
  <si>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</si>
  <si>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</si>
  <si>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</si>
  <si>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</si>
  <si>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</si>
  <si>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</si>
  <si>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</si>
  <si>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</si>
  <si>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</si>
  <si>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</si>
  <si>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</si>
  <si>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</si>
  <si>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</si>
  <si>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</si>
  <si>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</si>
  <si>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</si>
  <si>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</si>
  <si>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</si>
  <si>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</si>
  <si>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</si>
  <si>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</si>
  <si>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</si>
  <si>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</si>
  <si>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</si>
  <si>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</si>
  <si>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</si>
  <si>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</si>
  <si>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</si>
  <si>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</si>
  <si>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</si>
  <si>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</si>
  <si>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</si>
  <si>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</si>
  <si>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</si>
  <si>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</si>
  <si>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</si>
  <si>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</si>
  <si>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</si>
  <si>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</si>
  <si>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</si>
  <si>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</si>
  <si>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</si>
  <si>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</si>
  <si>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</si>
  <si>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</si>
  <si>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</si>
  <si>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</si>
  <si>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</si>
  <si>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</si>
  <si>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</si>
  <si>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</si>
  <si>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</si>
  <si>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</si>
  <si>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</si>
  <si>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</si>
  <si>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</si>
  <si>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</si>
  <si>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</si>
  <si>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</si>
  <si>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</si>
  <si>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</si>
  <si>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</si>
  <si>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</si>
  <si>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</si>
  <si>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</si>
  <si>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</si>
  <si>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</si>
  <si>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</si>
  <si>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</si>
  <si>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</si>
  <si>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</si>
  <si>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</si>
  <si>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</si>
  <si>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</si>
  <si>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</si>
  <si>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</si>
  <si>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</si>
  <si>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</si>
  <si>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</si>
  <si>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</si>
  <si>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</si>
  <si>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</si>
  <si>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</si>
  <si>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</si>
  <si>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</si>
  <si>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</si>
  <si>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</si>
  <si>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</si>
  <si>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</si>
  <si>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</si>
  <si>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</si>
  <si>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</si>
  <si>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</si>
  <si>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</si>
  <si>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</si>
  <si>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</si>
  <si>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</si>
  <si>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</si>
  <si>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</si>
  <si>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</si>
  <si>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</si>
  <si>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</si>
  <si>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</si>
  <si>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</si>
  <si>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</si>
  <si>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</si>
  <si>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</si>
  <si>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</si>
  <si>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</si>
  <si>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</si>
  <si>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</si>
  <si>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</si>
  <si>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</si>
  <si>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</si>
  <si>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</si>
  <si>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</si>
  <si>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</si>
  <si>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</si>
  <si>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</si>
  <si>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</si>
  <si>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</si>
  <si>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</si>
  <si>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</si>
  <si>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</si>
  <si>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</si>
  <si>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</si>
  <si>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</si>
  <si>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</si>
  <si>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</si>
  <si>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</si>
  <si>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</si>
  <si>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</si>
  <si>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</si>
  <si>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</si>
  <si>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</si>
  <si>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</si>
  <si>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</si>
  <si>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</si>
  <si>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</si>
  <si>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</si>
  <si>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</si>
  <si>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</si>
  <si>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</si>
  <si>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</si>
  <si>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</si>
  <si>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</si>
  <si>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</si>
  <si>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</si>
  <si>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</si>
  <si>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</si>
  <si>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</si>
  <si>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</si>
  <si>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</si>
  <si>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</si>
  <si>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</si>
  <si>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</si>
  <si>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</si>
  <si>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</si>
  <si>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</si>
  <si>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</si>
  <si>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</si>
  <si>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</si>
  <si>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</si>
  <si>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</si>
  <si>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</si>
  <si>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</si>
  <si>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</si>
  <si>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</si>
  <si>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</si>
  <si>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</si>
  <si>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</si>
  <si>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</si>
  <si>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</si>
  <si>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</si>
  <si>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</si>
  <si>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</si>
  <si>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</si>
  <si>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</si>
  <si>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</si>
  <si>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</si>
  <si>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</si>
  <si>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</si>
  <si>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</si>
  <si>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</si>
  <si>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</si>
  <si>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</si>
  <si>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</si>
  <si>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</si>
  <si>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</si>
  <si>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</si>
  <si>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</si>
  <si>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</si>
  <si>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</si>
  <si>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</si>
  <si>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</si>
  <si>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</si>
  <si>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</si>
  <si>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</si>
  <si>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</si>
  <si>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</si>
  <si>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</si>
  <si>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</si>
  <si>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</si>
  <si>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</si>
  <si>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</si>
  <si>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</si>
  <si>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</si>
  <si>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</si>
  <si>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</si>
  <si>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</si>
  <si>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</si>
  <si>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</si>
  <si>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</si>
  <si>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</si>
  <si>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</si>
  <si>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</si>
  <si>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</si>
  <si>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</si>
  <si>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</si>
  <si>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</si>
  <si>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</si>
  <si>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</si>
  <si>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</si>
  <si>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</si>
  <si>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</si>
  <si>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</si>
  <si>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</si>
  <si>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</si>
  <si>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</si>
  <si>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</si>
  <si>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</si>
  <si>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</si>
  <si>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</si>
  <si>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</si>
  <si>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</si>
  <si>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</si>
  <si>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</si>
  <si>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</si>
  <si>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</si>
  <si>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</si>
  <si>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</si>
  <si>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</si>
  <si>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</si>
  <si>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</si>
  <si>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</si>
  <si>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</si>
  <si>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</si>
  <si>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</si>
  <si>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</si>
  <si>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</si>
  <si>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</si>
  <si>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</si>
  <si>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</si>
  <si>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</si>
  <si>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</si>
  <si>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</si>
  <si>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</si>
  <si>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</si>
  <si>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</si>
  <si>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</si>
  <si>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</si>
  <si>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</si>
  <si>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</si>
  <si>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</si>
  <si>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</si>
  <si>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</si>
  <si>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</si>
  <si>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</si>
  <si>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</si>
  <si>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</si>
  <si>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</si>
  <si>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</si>
  <si>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</si>
  <si>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</si>
  <si>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</si>
  <si>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</si>
  <si>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</si>
  <si>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</si>
  <si>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</si>
  <si>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</si>
  <si>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</si>
  <si>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</si>
  <si>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</si>
  <si>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</si>
  <si>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</si>
  <si>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</si>
  <si>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</si>
  <si>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</si>
  <si>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</si>
  <si>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</si>
  <si>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</si>
  <si>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</si>
  <si>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</si>
  <si>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</si>
  <si>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</si>
  <si>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</si>
  <si>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</si>
  <si>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</si>
  <si>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</si>
  <si>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</si>
  <si>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</si>
  <si>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</si>
  <si>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</si>
  <si>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</si>
  <si>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</si>
  <si>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</si>
  <si>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</si>
  <si>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</si>
  <si>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</si>
  <si>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</si>
  <si>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</si>
  <si>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</si>
  <si>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</si>
  <si>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</si>
  <si>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</si>
  <si>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</si>
  <si>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</si>
  <si>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</si>
  <si>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</si>
  <si>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</si>
  <si>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</si>
  <si>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</si>
  <si>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</si>
  <si>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</si>
  <si>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</si>
  <si>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</si>
  <si>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</si>
  <si>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</si>
  <si>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</si>
  <si>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</si>
  <si>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</si>
  <si>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</si>
  <si>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</si>
  <si>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</si>
  <si>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</si>
  <si>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</si>
  <si>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</si>
  <si>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</si>
  <si>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</si>
  <si>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</si>
  <si>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</si>
  <si>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</si>
  <si>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</si>
  <si>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</si>
  <si>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</si>
  <si>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</si>
  <si>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</si>
  <si>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</si>
  <si>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</si>
  <si>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</si>
  <si>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</si>
  <si>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</si>
  <si>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</si>
  <si>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</si>
  <si>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</si>
  <si>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</si>
  <si>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</si>
  <si>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</si>
  <si>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</si>
  <si>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</si>
  <si>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</si>
  <si>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</si>
  <si>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</si>
  <si>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</si>
  <si>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</si>
  <si>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</si>
  <si>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</si>
  <si>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</si>
  <si>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</si>
  <si>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</si>
  <si>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</si>
  <si>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</si>
  <si>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</si>
  <si>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</si>
  <si>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</si>
  <si>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</si>
  <si>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</si>
  <si>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</si>
  <si>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</si>
  <si>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</si>
  <si>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</si>
  <si>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</si>
  <si>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</si>
  <si>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</si>
  <si>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</si>
  <si>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</si>
  <si>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</si>
  <si>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</si>
  <si>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</si>
  <si>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</si>
  <si>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</si>
  <si>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</si>
  <si>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</si>
  <si>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</si>
  <si>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</si>
  <si>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</si>
  <si>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</si>
  <si>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</si>
  <si>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</si>
  <si>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</si>
  <si>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</si>
  <si>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</si>
  <si>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</si>
  <si>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</si>
  <si>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</si>
  <si>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</si>
  <si>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</si>
  <si>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</si>
  <si>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</si>
  <si>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</si>
  <si>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</si>
  <si>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</si>
  <si>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</si>
  <si>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</si>
  <si>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</si>
  <si>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</si>
  <si>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</si>
  <si>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</si>
  <si>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</si>
  <si>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</si>
  <si>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</si>
  <si>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</si>
  <si>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</si>
  <si>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</si>
  <si>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</si>
  <si>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</si>
  <si>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</si>
  <si>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</si>
  <si>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</si>
  <si>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</si>
  <si>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</si>
  <si>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</si>
  <si>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</si>
  <si>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</si>
  <si>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</si>
  <si>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</si>
  <si>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</si>
  <si>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</si>
  <si>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</si>
  <si>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</si>
  <si>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</si>
  <si>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</si>
  <si>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</si>
  <si>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</si>
  <si>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</si>
  <si>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</si>
  <si>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</si>
  <si>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</si>
  <si>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</si>
  <si>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</si>
  <si>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</si>
  <si>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</si>
  <si>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</si>
  <si>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</si>
  <si>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</si>
  <si>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</si>
  <si>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</si>
  <si>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</si>
  <si>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</si>
  <si>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</si>
  <si>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</si>
  <si>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</si>
  <si>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</si>
  <si>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</si>
  <si>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</si>
  <si>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</si>
  <si>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</si>
  <si>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</si>
  <si>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</si>
  <si>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</si>
  <si>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</si>
  <si>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</si>
  <si>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</si>
  <si>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</si>
  <si>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</si>
  <si>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</si>
  <si>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</si>
  <si>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</si>
  <si>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</si>
  <si>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</si>
  <si>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</si>
  <si>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</si>
  <si>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</si>
  <si>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</si>
  <si>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</si>
  <si>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</si>
  <si>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</si>
  <si>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</si>
  <si>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</si>
  <si>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</si>
  <si>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</si>
  <si>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</si>
  <si>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</si>
  <si>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</si>
  <si>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</si>
  <si>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</si>
  <si>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</si>
  <si>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</si>
  <si>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</si>
  <si>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</si>
  <si>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</si>
  <si>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</si>
  <si>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</si>
  <si>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</si>
  <si>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</si>
  <si>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</si>
  <si>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</si>
  <si>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</si>
  <si>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</si>
  <si>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</si>
  <si>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</si>
  <si>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</si>
  <si>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</si>
  <si>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</si>
  <si>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</si>
  <si>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</si>
  <si>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</si>
  <si>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</si>
  <si>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</si>
  <si>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</si>
  <si>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</si>
  <si>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</si>
  <si>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</si>
  <si>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</si>
  <si>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</si>
  <si>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</si>
  <si>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</si>
  <si>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</si>
  <si>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</si>
  <si>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</si>
  <si>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</si>
  <si>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</si>
  <si>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</si>
  <si>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</si>
  <si>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</si>
  <si>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</si>
  <si>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</si>
  <si>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</si>
  <si>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</si>
  <si>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</si>
  <si>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</si>
  <si>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</si>
  <si>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</si>
  <si>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</si>
  <si>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</si>
  <si>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</si>
  <si>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</si>
  <si>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</si>
  <si>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</si>
  <si>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</si>
  <si>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</si>
  <si>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</si>
  <si>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</si>
  <si>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</si>
  <si>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</si>
  <si>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</si>
  <si>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</si>
  <si>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</si>
  <si>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</si>
  <si>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</si>
  <si>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</si>
  <si>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</si>
  <si>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</si>
  <si>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</si>
  <si>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</si>
  <si>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</si>
  <si>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</si>
  <si>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</si>
  <si>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</si>
  <si>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</si>
  <si>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</si>
  <si>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</si>
  <si>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</si>
  <si>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</si>
  <si>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</si>
  <si>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</si>
  <si>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</si>
  <si>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</si>
  <si>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</si>
  <si>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</si>
  <si>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</si>
  <si>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</si>
  <si>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</si>
  <si>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</si>
  <si>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Hospedaje</t>
  </si>
  <si>
    <t>Depósito</t>
  </si>
  <si>
    <t>2.2.3.1.01</t>
  </si>
  <si>
    <t>Viaticos Chofer sin Hospedaje</t>
  </si>
  <si>
    <t>Viaticos Técnicos Hospedaje</t>
  </si>
  <si>
    <t>Viaticos Técnicos sin Hospedaje</t>
  </si>
  <si>
    <t>Viaticos Profesionales Hospedaje</t>
  </si>
  <si>
    <t>Viaticos Profesionales sin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</si>
  <si>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</si>
  <si>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</si>
  <si>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</si>
  <si>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</si>
  <si>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</si>
  <si>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</si>
  <si>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</si>
  <si>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</si>
  <si>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</si>
  <si>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Unidad</t>
  </si>
  <si>
    <t>2.6.4.1.01</t>
  </si>
  <si>
    <t>2.6.4.2.01</t>
  </si>
  <si>
    <t>2.6.4.8.01</t>
  </si>
  <si>
    <t>lsFuentesFinanciamiento</t>
  </si>
  <si>
    <t>Anticipo Financiero</t>
  </si>
  <si>
    <t>Facturación de servicios</t>
  </si>
  <si>
    <t>Financiamiento externo</t>
  </si>
  <si>
    <t>Presupuesto Institucional</t>
  </si>
  <si>
    <t>lsInsumosEquipos</t>
  </si>
  <si>
    <t>Ls_LinesEstategica</t>
  </si>
  <si>
    <t>Le_code</t>
  </si>
  <si>
    <t>Ls_ObjEstrategico</t>
  </si>
  <si>
    <t>Cod. Obj.</t>
  </si>
  <si>
    <t>Cod: LE</t>
  </si>
  <si>
    <t>Obj1.1</t>
  </si>
  <si>
    <t>LE</t>
  </si>
  <si>
    <t>Obj1.3</t>
  </si>
  <si>
    <t>Obj1.6</t>
  </si>
  <si>
    <t>Obj1.8</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</si>
  <si>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</si>
  <si>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</si>
  <si>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</si>
  <si>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</si>
  <si>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</si>
  <si>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</si>
  <si>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</si>
  <si>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</si>
  <si>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</si>
  <si>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</si>
  <si>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</si>
  <si>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</si>
  <si>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</si>
  <si>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</si>
  <si>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</si>
  <si>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</si>
  <si>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</si>
  <si>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</si>
  <si>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</si>
  <si>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</si>
  <si>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</si>
  <si>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</si>
  <si>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</si>
  <si>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</si>
  <si>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</si>
  <si>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</si>
  <si>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</si>
  <si>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</si>
  <si>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</si>
  <si>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</si>
  <si>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</si>
  <si>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</si>
  <si>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</si>
  <si>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</si>
  <si>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</si>
  <si>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</si>
  <si>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</si>
  <si>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</si>
  <si>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</si>
  <si>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</si>
  <si>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</si>
  <si>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</si>
  <si>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</si>
  <si>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</si>
  <si>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</si>
  <si>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</si>
  <si>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</si>
  <si>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</si>
  <si>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</si>
  <si>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</si>
  <si>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</si>
  <si>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</si>
  <si>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</si>
  <si>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</si>
  <si>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</si>
  <si>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</si>
  <si>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</si>
  <si>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</si>
  <si>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</si>
  <si>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</si>
  <si>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</si>
  <si>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</si>
  <si>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</si>
  <si>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</si>
  <si>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</si>
  <si>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</si>
  <si>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</si>
  <si>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</si>
  <si>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</si>
  <si>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</si>
  <si>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</si>
  <si>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</si>
  <si>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</si>
  <si>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</si>
  <si>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</si>
  <si>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</si>
  <si>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</si>
  <si>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</si>
  <si>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</si>
  <si>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</si>
  <si>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</si>
  <si>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</si>
  <si>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</si>
  <si>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</si>
  <si>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</si>
  <si>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</si>
  <si>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</si>
  <si>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</si>
  <si>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</si>
  <si>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</si>
  <si>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</si>
  <si>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</si>
  <si>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</si>
  <si>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</si>
  <si>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</si>
  <si>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</si>
  <si>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</si>
  <si>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</si>
  <si>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</si>
  <si>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</si>
  <si>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</si>
  <si>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</si>
  <si>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</si>
  <si>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</si>
  <si>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</si>
  <si>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</si>
  <si>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1.1.4  Garantizado el cierre de brecha según cartera de servicios y Modelo de Atención en términos de recursos, a través del adecuado financiamiento del PN con las metas de la Red Pública</t>
  </si>
  <si>
    <t>1.2.4  Redes de servicios ofertando servicios de promoción de la salud y prevención de la enfermedad, acorde a sus carteras de servicios por nivel de atención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</si>
  <si>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</si>
  <si>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</si>
  <si>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</si>
  <si>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</si>
  <si>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</si>
  <si>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Le</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</si>
  <si>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</si>
  <si>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</si>
  <si>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</si>
  <si>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</si>
  <si>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</si>
  <si>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</si>
  <si>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</si>
  <si>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</si>
  <si>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</si>
  <si>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</si>
  <si>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</si>
  <si>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</si>
  <si>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</si>
  <si>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</si>
  <si>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</si>
  <si>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</si>
  <si>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</si>
  <si>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</si>
  <si>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</si>
  <si>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</si>
  <si>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</si>
  <si>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</si>
  <si>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</si>
  <si>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</si>
  <si>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</si>
  <si>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</si>
  <si>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</si>
  <si>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</si>
  <si>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</si>
  <si>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Ls_Estructura</t>
  </si>
  <si>
    <t>LsTipoEESS</t>
  </si>
  <si>
    <t>ls_TiposAcciones</t>
  </si>
  <si>
    <t>R10 - SRS Ozama</t>
  </si>
  <si>
    <t>Ls_DependenciasSRS</t>
  </si>
  <si>
    <t>Almacen</t>
  </si>
  <si>
    <t>Compra</t>
  </si>
  <si>
    <t>ls_ComprayAlquiler</t>
  </si>
  <si>
    <t>R5 - SRS Valdesia</t>
  </si>
  <si>
    <t>Centro Primer Nivel</t>
  </si>
  <si>
    <t>Alquiler</t>
  </si>
  <si>
    <t>R1 - SRS Cibao Norte</t>
  </si>
  <si>
    <t>Centro Diagnóstico</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</si>
  <si>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</si>
  <si>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</si>
  <si>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</si>
  <si>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</si>
  <si>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</si>
  <si>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</si>
  <si>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</si>
  <si>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</si>
  <si>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</si>
  <si>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</si>
  <si>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</si>
  <si>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</si>
  <si>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</si>
  <si>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</si>
  <si>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</si>
  <si>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</si>
  <si>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</si>
  <si>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</si>
  <si>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</si>
  <si>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Instalaciones eléctricas</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</si>
  <si>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</si>
  <si>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</si>
  <si>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</si>
  <si>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</si>
  <si>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</si>
  <si>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</si>
  <si>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</si>
  <si>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</si>
  <si>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</si>
  <si>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</si>
  <si>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</si>
  <si>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</si>
  <si>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</si>
  <si>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</si>
  <si>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</si>
  <si>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</si>
  <si>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</si>
  <si>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</si>
  <si>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</si>
  <si>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</si>
  <si>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</si>
  <si>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</si>
  <si>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</si>
  <si>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</si>
  <si>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</si>
  <si>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</si>
  <si>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</si>
  <si>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</si>
  <si>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</si>
  <si>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</si>
  <si>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</si>
  <si>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</si>
  <si>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</si>
  <si>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</si>
  <si>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</si>
  <si>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</si>
  <si>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</si>
  <si>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</si>
  <si>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</si>
  <si>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</si>
  <si>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</si>
  <si>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</si>
  <si>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</si>
  <si>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</si>
  <si>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</si>
  <si>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</si>
  <si>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</si>
  <si>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</si>
  <si>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</si>
  <si>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</si>
  <si>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</si>
  <si>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</si>
  <si>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</si>
  <si>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</si>
  <si>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</si>
  <si>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</si>
  <si>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</si>
  <si>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</si>
  <si>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</si>
  <si>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</si>
  <si>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</si>
  <si>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</si>
  <si>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</si>
  <si>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</si>
  <si>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</si>
  <si>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</si>
  <si>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</si>
  <si>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</si>
  <si>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</si>
  <si>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</si>
  <si>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</si>
  <si>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</si>
  <si>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</si>
  <si>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</si>
  <si>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</si>
  <si>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</si>
  <si>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</si>
  <si>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</si>
  <si>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</si>
  <si>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</si>
  <si>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</si>
  <si>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</si>
  <si>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</si>
  <si>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</si>
  <si>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</si>
  <si>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</si>
  <si>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</si>
  <si>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</si>
  <si>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</si>
  <si>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</si>
  <si>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</si>
  <si>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</si>
  <si>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</si>
  <si>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</si>
  <si>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</si>
  <si>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</si>
  <si>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</si>
  <si>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</si>
  <si>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</si>
  <si>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</si>
  <si>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</si>
  <si>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</si>
  <si>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</si>
  <si>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</si>
  <si>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</si>
  <si>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</si>
  <si>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</si>
  <si>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</si>
  <si>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</si>
  <si>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</si>
  <si>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</si>
  <si>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</si>
  <si>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</si>
  <si>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</si>
  <si>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</si>
  <si>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</si>
  <si>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</si>
  <si>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</si>
  <si>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</si>
  <si>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</si>
  <si>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</si>
  <si>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</si>
  <si>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</si>
  <si>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</si>
  <si>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ls_SubDireccion</t>
  </si>
  <si>
    <t>DCE</t>
  </si>
  <si>
    <t>JUR</t>
  </si>
  <si>
    <t>DRH</t>
  </si>
  <si>
    <t>DFC</t>
  </si>
  <si>
    <t>DPD</t>
  </si>
  <si>
    <t>ADM</t>
  </si>
  <si>
    <t>TIC</t>
  </si>
  <si>
    <t>DFI</t>
  </si>
  <si>
    <t>DEM</t>
  </si>
  <si>
    <t>DMI</t>
  </si>
  <si>
    <t>DGI</t>
  </si>
  <si>
    <t>DCSS</t>
  </si>
  <si>
    <t>MIA</t>
  </si>
  <si>
    <t>DAR</t>
  </si>
  <si>
    <t>DCH</t>
  </si>
  <si>
    <t>DPN</t>
  </si>
  <si>
    <t>DSF</t>
  </si>
  <si>
    <t>04_División</t>
  </si>
  <si>
    <t>Oficina de Acceso a la Información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</si>
  <si>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</si>
  <si>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</si>
  <si>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</si>
  <si>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</si>
  <si>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</si>
  <si>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</si>
  <si>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</si>
  <si>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</si>
  <si>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</si>
  <si>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</si>
  <si>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</si>
  <si>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</si>
  <si>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</si>
  <si>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</si>
  <si>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</si>
  <si>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</si>
  <si>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</si>
  <si>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</si>
  <si>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</si>
  <si>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</si>
  <si>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</si>
  <si>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</si>
  <si>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</si>
  <si>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</si>
  <si>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</si>
  <si>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</si>
  <si>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</si>
  <si>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</si>
  <si>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</si>
  <si>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</si>
  <si>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</si>
  <si>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</si>
  <si>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</si>
  <si>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</si>
  <si>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</si>
  <si>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</si>
  <si>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</si>
  <si>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Atención al Usuario</t>
  </si>
  <si>
    <t>Tesorería</t>
  </si>
  <si>
    <t>Revisión y Análisis</t>
  </si>
  <si>
    <t>Monitoreo y Evaluación</t>
  </si>
  <si>
    <t>Formulación de PPP</t>
  </si>
  <si>
    <t>Desarrollo Institucional</t>
  </si>
  <si>
    <t>Regional (Consolidado)</t>
  </si>
  <si>
    <t>Calidad de la Gestión</t>
  </si>
  <si>
    <t>Estadísticas</t>
  </si>
  <si>
    <t>Atención Primaria</t>
  </si>
  <si>
    <t>Atención Especializada</t>
  </si>
  <si>
    <t>Materno Infantil</t>
  </si>
  <si>
    <t>Asistencial</t>
  </si>
  <si>
    <t>Atencion a los Usuarios</t>
  </si>
  <si>
    <t>Estratégico</t>
  </si>
  <si>
    <t>Gestión Humana</t>
  </si>
  <si>
    <t>Monitoreo</t>
  </si>
  <si>
    <t>Servicios Diagnósticos</t>
  </si>
  <si>
    <t>Acceso a la Información</t>
  </si>
  <si>
    <t>URGM</t>
  </si>
  <si>
    <t>Ls_Medio_Verificacion</t>
  </si>
  <si>
    <t>Protocolo</t>
  </si>
  <si>
    <t>Manual</t>
  </si>
  <si>
    <t>Hoja de supervisión</t>
  </si>
  <si>
    <t>Reglamento</t>
  </si>
  <si>
    <t>Encuesta</t>
  </si>
  <si>
    <t>CPN La Guama</t>
  </si>
  <si>
    <t xml:space="preserve">CPN La Espinola </t>
  </si>
  <si>
    <t>Analizador   hematologico automatizada</t>
  </si>
  <si>
    <t xml:space="preserve">CPN LA REFORMA </t>
  </si>
  <si>
    <t xml:space="preserve">CPN FRANCISCO MENA PANTALEON </t>
  </si>
  <si>
    <t xml:space="preserve">analizador automatizado de quimica </t>
  </si>
  <si>
    <t xml:space="preserve">CDX NAGUA </t>
  </si>
  <si>
    <t xml:space="preserve">microscopio binocular </t>
  </si>
  <si>
    <t xml:space="preserve">centrifuga de 12 a 24 tubos </t>
  </si>
  <si>
    <t xml:space="preserve">gradillas de 24 tubos </t>
  </si>
  <si>
    <t xml:space="preserve">horno de secado </t>
  </si>
  <si>
    <t xml:space="preserve">computadoras de oficina, con UPS y CPU </t>
  </si>
  <si>
    <t xml:space="preserve"> LA YAGUIZA, VISTA AL VALLE, LA GUAZUMA, LA YAGUIZA </t>
  </si>
  <si>
    <t xml:space="preserve">LA YAGUIZA, VISTA AL VALLE, LA GUAZUMA, LA YAGUIZA </t>
  </si>
  <si>
    <t>Otros productos quimicos y conexos</t>
  </si>
  <si>
    <t>P</t>
  </si>
  <si>
    <t>Venta Servicios</t>
  </si>
  <si>
    <t>Identificación de necesidades de insumos</t>
  </si>
  <si>
    <t>Código_Actividad</t>
  </si>
  <si>
    <t>Actividad</t>
  </si>
  <si>
    <t xml:space="preserve">Total de Actividades </t>
  </si>
  <si>
    <t>Insumos</t>
  </si>
  <si>
    <t>Valor Total</t>
  </si>
  <si>
    <r>
      <t xml:space="preserve">Ejecución Plan de Capacitación SRS-2025.  </t>
    </r>
    <r>
      <rPr>
        <sz val="10"/>
        <color rgb="FFFF0000"/>
        <rFont val="Times New Roman"/>
        <family val="1"/>
      </rPr>
      <t xml:space="preserve">1.-El Informe trimestral se realizara en el  formulario estandarizado por el Inap 2.- Adicional presentar listados ded asistencia </t>
    </r>
  </si>
  <si>
    <r>
      <t xml:space="preserve">Detección necesidades capacitación por departamento SRS y primer nivel, para elaborar plan de capacitación  2026. </t>
    </r>
    <r>
      <rPr>
        <sz val="10"/>
        <color rgb="FFFF0000"/>
        <rFont val="Times New Roman"/>
        <family val="1"/>
      </rPr>
      <t>Presentar formulario por departmanento de acuerdo a la estructura organizativa de cada dependencia</t>
    </r>
  </si>
  <si>
    <t>3.7.1.4.03</t>
  </si>
  <si>
    <t>3.7.1.4.04</t>
  </si>
  <si>
    <t>en lo que esta amarillo falta un numero para completar la cifra</t>
  </si>
  <si>
    <t>SRSCN</t>
  </si>
  <si>
    <t>CPN DUARTE</t>
  </si>
  <si>
    <t>CPNs DUARTE</t>
  </si>
  <si>
    <t>CPNs Hermanas Mirabal</t>
  </si>
  <si>
    <t>CPNs Maria Trinidad Sanchez</t>
  </si>
  <si>
    <t>CPNs Samana</t>
  </si>
  <si>
    <t>Centro Diagnostico S:F.M</t>
  </si>
  <si>
    <t>Centro Diagnostico Tenares</t>
  </si>
  <si>
    <t>Centro Diagnostico Villa Tapia</t>
  </si>
  <si>
    <t>Centro Diagnostico Nagua</t>
  </si>
  <si>
    <t>Centro Diagnostico Samana</t>
  </si>
  <si>
    <t>CPNs Duarte</t>
  </si>
  <si>
    <t>1.Samana</t>
  </si>
  <si>
    <t>16 metros cuadrados</t>
  </si>
  <si>
    <t>Monte Llano</t>
  </si>
  <si>
    <t>CPN La Rosa de Cenovi</t>
  </si>
  <si>
    <t xml:space="preserve">SILLA ERGONOMICA PARA LABORATORIO </t>
  </si>
  <si>
    <t xml:space="preserve">EQUIPO PARA ELECTROCARDIOGRAMA </t>
  </si>
  <si>
    <t xml:space="preserve">LAMPARA DE VISUALIZACION </t>
  </si>
  <si>
    <t xml:space="preserve">IMPRESORAS MULTIFUNCIONAL </t>
  </si>
  <si>
    <t xml:space="preserve">ZAFACONES GUARDIANES </t>
  </si>
  <si>
    <t xml:space="preserve">SILLA DE TOMA DE MUESTRA </t>
  </si>
  <si>
    <t xml:space="preserve">ARMARIO </t>
  </si>
  <si>
    <t xml:space="preserve">ARCHIVOS DE 4 GAVETAS </t>
  </si>
  <si>
    <t xml:space="preserve">ESCRITORIOS </t>
  </si>
  <si>
    <t xml:space="preserve">SONOGRAFOS </t>
  </si>
  <si>
    <t xml:space="preserve">CAMILLAS PAR SONOGRAFOS </t>
  </si>
  <si>
    <t>Laptop I5 o I7 de 7ta. Generación en adelante, 8gb RAM, 256gb SSD o m.2</t>
  </si>
  <si>
    <t>SRS Informatica</t>
  </si>
  <si>
    <t>Computadora de Escritorio I5 o I7 de 7ta. Generación en adelante, 8gb RAM, 256gb SSD o m.2</t>
  </si>
  <si>
    <t>Mouse USB</t>
  </si>
  <si>
    <t>Discos duros solidos 3.5 SSD (de 128gb a 512gb)</t>
  </si>
  <si>
    <t>Discos duros solidos (M.2 de formato 2242 (42mm de longitud) del tipo PCIe NVMe) (de 128gb a 512gb)</t>
  </si>
  <si>
    <t>Baterías de UPS (12v 7amp)</t>
  </si>
  <si>
    <t>UPS (750va a 1000va)</t>
  </si>
  <si>
    <t>Escaner Para Documentos Alta Velocidad</t>
  </si>
  <si>
    <t>Memorias USB (64gb a 128gb)</t>
  </si>
  <si>
    <t xml:space="preserve">Impresora Tanque de Tinta a Color </t>
  </si>
  <si>
    <t>Impresora/Escaner multifuncional laser</t>
  </si>
  <si>
    <t>Pilas Mother Board</t>
  </si>
  <si>
    <t>Teclado USB Español</t>
  </si>
  <si>
    <t>CONECTORES RJ45 PAQUETE 100</t>
  </si>
  <si>
    <t>Regleta</t>
  </si>
  <si>
    <t>CABLE VGA PUNTA AZUL</t>
  </si>
  <si>
    <t>CABLE DISPLAY PORT</t>
  </si>
  <si>
    <t>CABLE USB TIPO C</t>
  </si>
  <si>
    <t>MONITOR LCD O LED</t>
  </si>
  <si>
    <t>PVC DE CARNET</t>
  </si>
  <si>
    <t>PORTA CARNET</t>
  </si>
  <si>
    <t>CLIP O LAZO PARA CARNET</t>
  </si>
  <si>
    <t>EXTENSION ELECTRICA</t>
  </si>
  <si>
    <t>KIT DE HERRAMIENTAS DE RED LAN Y TELEFONIA</t>
  </si>
  <si>
    <t>KIT DE HERRAMIENTAS MALETIN PARA REPARAR PC, INCLUYE DESTORNILLADORES, MARTILLO, PULSERA ANTIESTATICA, ALICATES, PINZAS, BROCHAS, CUCHILLA RETRACTIL</t>
  </si>
  <si>
    <t>MULTIMETRO TESTER PROFESIONAL CON MEDIDOR DE TEMPERATURA</t>
  </si>
  <si>
    <t>SISTEMA PROFESIONAL DE SONIDO PARA EL SALON DE ACTOS. MICROFONOS ALAMBRICO E INALAMBRICO, MIXER.</t>
  </si>
  <si>
    <t>ACTUALIZACION DE SISTEMA DE CAMARAS DE VIGILANCIA SRSND.</t>
  </si>
  <si>
    <t>CAMBIO E ACTUALIZACION DE CENTRAL TELEFONICA SRSND</t>
  </si>
  <si>
    <t>Impresora Multifuncional Laser Color, impresión doble cara, Cartuchos de tóner, tambor, Impresora láser todo en uno a color para oficinas, escaneo de impresión de fax, impresión automática de 2 caras, pantalla táctil a color de 5 pulgadas, 250 hojas, 512 MB.</t>
  </si>
  <si>
    <t>Calidad en la Gestion</t>
  </si>
  <si>
    <t>Toner Pack Original</t>
  </si>
  <si>
    <t>Eventos Generales</t>
  </si>
  <si>
    <t>Formularios de supervision</t>
  </si>
  <si>
    <t>Formularios de Supervision</t>
  </si>
  <si>
    <t>Informe de ejecucion del plan de mejora de los centros correspondientes a su demarcacón.</t>
  </si>
  <si>
    <t xml:space="preserve">Seguimiento de la plataforma digital de lista de espera quirúrgica en hospitales priorizados </t>
  </si>
  <si>
    <t>Reporte de seguimiento a la implementacion de lista de espera quirurgica</t>
  </si>
  <si>
    <t>Informe de ejecucion de sus centros seleccionados para el plan de lista de espera quirurgica.</t>
  </si>
  <si>
    <t>Informe general de los centros de salud de su demarcación.</t>
  </si>
  <si>
    <t>Informe general de los centros seleccioados de su demarcación.</t>
  </si>
  <si>
    <t xml:space="preserve">2.1.1.2 Programas de desarrollo de competencias técnicas y habilidades blandas. </t>
  </si>
  <si>
    <t>2.1.1.2.01</t>
  </si>
  <si>
    <t>Ejecución Plan de Capacitacion -2025.</t>
  </si>
  <si>
    <t>2.1.1.2.02</t>
  </si>
  <si>
    <t>Detección necesidades capacitación por departamento -Plan 2026.</t>
  </si>
  <si>
    <t>2.1.1.2.03</t>
  </si>
  <si>
    <t>Elaboración del Plan de Capacitación CEAS -2026.</t>
  </si>
  <si>
    <t>2.1.1.3 Evaluación del desempeño laboral.</t>
  </si>
  <si>
    <t>2.1.1.3.01</t>
  </si>
  <si>
    <t>Revisión acuerdos de desempeño CEAS y  Primer Nivel de Atención.</t>
  </si>
  <si>
    <t>2.1.1.3.02</t>
  </si>
  <si>
    <t>Evaluación del desempeño laboral 2024.</t>
  </si>
  <si>
    <t>2.1.1.3.03</t>
  </si>
  <si>
    <t>Consolidado de resultados de acuerdos del desempeño laboral  2025.</t>
  </si>
  <si>
    <t xml:space="preserve">2.2.2.2 Desarrollados e implementados los aspectos de gestión relacionados con seguridad y salud en el trabajo. </t>
  </si>
  <si>
    <t>2.2.2.2.01</t>
  </si>
  <si>
    <t>Implementación del Sistema de Seguridad y Salud en la Administración Pública (SISTAP).</t>
  </si>
  <si>
    <t>2.2.2.2.02</t>
  </si>
  <si>
    <t xml:space="preserve">Evaluación, seguimiento del personal con licencias recurrentes y los enviados a auditoria médica . </t>
  </si>
  <si>
    <t>2.2.2.2.03</t>
  </si>
  <si>
    <t xml:space="preserve">Seguimiento e investigación de accidentes y enfermedades laborales. </t>
  </si>
  <si>
    <t>2.2.2.2.04</t>
  </si>
  <si>
    <t>Gestión de subsidios por enfermedad común.</t>
  </si>
  <si>
    <t xml:space="preserve">2.3.1.1 Levantamiento de necesidades de personal para cubrir vacantes actuales y nuevos recursos. </t>
  </si>
  <si>
    <t xml:space="preserve">Reporte  trimestral de la dotación de acuerdo a las estructuras aprobadas del establecimientos. </t>
  </si>
  <si>
    <t>2.3.1.1.02</t>
  </si>
  <si>
    <t xml:space="preserve"> Validación de estatus de los perfiles de los colaboradores activos en nómina.</t>
  </si>
  <si>
    <t>Informe trimestral de capacitación se realiza en el formualario estandarizado por el INAP. / Captura de correo enviado al Departamento de Evaluación del Desempeño y Capacitación SNS los primeros 5 días hábiles, finalizado el trimestre.</t>
  </si>
  <si>
    <t>Recursos Humanos</t>
  </si>
  <si>
    <t>Formulario estandarizado para DNC. Presentar formulario por departamento, de acuerdo a la estructura organizativa de cada dependencia.</t>
  </si>
  <si>
    <t>Plan de capacitación 2026. Realizar plan de capacitación en formulario estándarizado por el INAP.</t>
  </si>
  <si>
    <t>Informe de revisión acuerdos de desempeño del SRS
Minuta de monitoreo estándarizada por el MAP.</t>
  </si>
  <si>
    <t>Matriz consolidada reporte resultados de evaluación del desempeño laboral 2024. Utilizar guía de revisión remitida por SNS.
Informe técnico de resultados evaluación del desempeño laboral 2024. /
Captura de correo envío a DRH SNS</t>
  </si>
  <si>
    <t>Captura de correo con el envío a DRH SNS / Matriz reporte acuerdos del desempeño laboral 2025</t>
  </si>
  <si>
    <t xml:space="preserve">
Informes de seguimiento con el acuse de recibido de salud ocupacional sede central. </t>
  </si>
  <si>
    <t xml:space="preserve">Informe de evaluación, seguimiento del personal con licencias recurrentes y los enviados a auditoria médica . </t>
  </si>
  <si>
    <t xml:space="preserve">
Matriz, reporte del registro  SISALRIL. 
</t>
  </si>
  <si>
    <t>Reporte consolidado (fisico y digital en formato de Excel).</t>
  </si>
  <si>
    <t>Plantilla de reporte trimestral de estatus de los perfiles verificados.</t>
  </si>
  <si>
    <t>Antes lo tenia comunicaciones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</si>
</sst>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4" formatCode="_(&quot;$&quot;* #,##0.00_);_(&quot;$&quot;* \(#,##0.00\);_(&quot;$&quot;* &quot;-&quot;??_);_(@_)"/>
    <numFmt numFmtId="43" formatCode="_(* #,##0.00_);_(* \(#,##0.00\);_(* &quot;-&quot;??_);_(@_)"/>
    <numFmt numFmtId="164" formatCode="#,##0.00;[Red]#,##0.00"/>
    <numFmt numFmtId="165" formatCode="0.0%"/>
    <numFmt numFmtId="166" formatCode="#,##0.000000000"/>
    <numFmt numFmtId="167" formatCode="#,##0.00000000;[Red]#,##0.00000000"/>
    <numFmt numFmtId="168" formatCode="#,##0.0000000000000000"/>
  </numFmts>
  <fonts count="61"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1"/>
      <name val="Times New Roman"/>
      <family val="1"/>
    </font>
    <font>
      <b/>
      <sz val="10"/>
      <color theme="1"/>
      <name val="Times New Roman"/>
      <family val="1"/>
    </font>
    <font>
      <sz val="10"/>
      <name val="Calibri"/>
      <family val="2"/>
      <scheme val="minor"/>
    </font>
    <font>
      <sz val="10"/>
      <name val="Times New Roman"/>
      <family val="1"/>
    </font>
    <font>
      <sz val="10"/>
      <color rgb="FF000000"/>
      <name val="Times New Roman"/>
      <family val="1"/>
    </font>
    <font>
      <sz val="10"/>
      <color rgb="FFFF0000"/>
      <name val="Times New Roman"/>
      <family val="1"/>
    </font>
    <font>
      <sz val="10"/>
      <name val="Calibri"/>
      <family val="2"/>
    </font>
    <font>
      <sz val="10"/>
      <name val="Calibri"/>
      <family val="2"/>
      <scheme val="minor"/>
    </font>
    <font>
      <sz val="12"/>
      <name val="Calibri"/>
      <family val="2"/>
      <scheme val="minor"/>
    </font>
    <font>
      <b/>
      <sz val="10"/>
      <name val="Calibri"/>
      <family val="2"/>
      <scheme val="minor"/>
    </font>
    <font>
      <sz val="10"/>
      <color theme="1"/>
      <name val="Times New Roman"/>
    </font>
    <font>
      <b/>
      <sz val="10"/>
      <color theme="1"/>
      <name val="Times New Roman"/>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rgb="FFF573F5"/>
        <bgColor indexed="64"/>
      </patternFill>
    </fill>
    <fill>
      <patternFill patternType="solid">
        <fgColor theme="8" tint="0.79998168889431442"/>
        <bgColor indexed="64"/>
      </patternFill>
    </fill>
    <fill>
      <patternFill patternType="solid">
        <fgColor rgb="FF00B05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10">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cellStyleXfs>
  <cellXfs count="841">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2" fillId="0" borderId="0" xfId="4" applyFont="1" applyAlignment="1" applyProtection="1">
      <alignment vertic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44" fillId="0" borderId="0" xfId="0" applyFont="1" applyAlignment="1">
      <alignment horizontal="center" vertical="center"/>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43" fillId="10" borderId="0" xfId="0" applyFont="1" applyFill="1" applyAlignment="1" applyProtection="1">
      <alignment horizontal="center" vertical="center"/>
      <protection locked="0"/>
    </xf>
    <xf numFmtId="0" fontId="43" fillId="0" borderId="47" xfId="0" applyFont="1" applyBorder="1" applyAlignment="1" applyProtection="1">
      <alignment horizontal="left" vertical="center" wrapText="1"/>
      <protection locked="0"/>
    </xf>
    <xf numFmtId="0" fontId="29" fillId="0" borderId="0" xfId="0" applyFont="1"/>
    <xf numFmtId="0" fontId="43" fillId="0" borderId="0" xfId="0" applyFont="1" applyAlignment="1">
      <alignment vertical="top"/>
    </xf>
    <xf numFmtId="0" fontId="43" fillId="0" borderId="0" xfId="0" applyFont="1" applyAlignment="1">
      <alignment horizontal="left" vertical="top"/>
    </xf>
    <xf numFmtId="0" fontId="43" fillId="0" borderId="0" xfId="0" applyFont="1" applyAlignment="1">
      <alignment horizontal="left" vertical="top" wrapText="1"/>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30" fillId="0" borderId="0" xfId="0" applyFont="1" applyAlignment="1" applyProtection="1">
      <alignment horizontal="center" vertical="center" wrapText="1"/>
      <protection locked="0"/>
    </xf>
    <xf numFmtId="0" fontId="43" fillId="37" borderId="47" xfId="0" applyFont="1" applyFill="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43" fillId="0" borderId="0" xfId="9" applyNumberFormat="1" applyFont="1" applyFill="1" applyAlignment="1" applyProtection="1">
      <alignment horizontal="center" vertical="center" wrapText="1"/>
      <protection locked="0"/>
    </xf>
    <xf numFmtId="9" fontId="43" fillId="37" borderId="47" xfId="0" applyNumberFormat="1" applyFont="1" applyFill="1" applyBorder="1" applyAlignment="1" applyProtection="1">
      <alignment horizontal="center" vertical="center" wrapText="1"/>
      <protection locked="0"/>
    </xf>
    <xf numFmtId="1" fontId="43" fillId="37" borderId="47" xfId="0" applyNumberFormat="1" applyFont="1" applyFill="1" applyBorder="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3" fontId="43" fillId="0" borderId="0" xfId="9" applyNumberFormat="1" applyFont="1" applyFill="1" applyAlignment="1" applyProtection="1">
      <alignment horizontal="center" vertical="center" wrapText="1"/>
      <protection locked="0"/>
    </xf>
    <xf numFmtId="1" fontId="43" fillId="0" borderId="0" xfId="0" applyNumberFormat="1" applyFont="1" applyAlignment="1" applyProtection="1">
      <alignment horizontal="center" vertical="center" wrapText="1"/>
      <protection locked="0"/>
    </xf>
    <xf numFmtId="9" fontId="43" fillId="0" borderId="0" xfId="9" applyFont="1" applyFill="1" applyAlignment="1" applyProtection="1">
      <alignment horizontal="center" vertical="top" wrapText="1"/>
      <protection locked="0"/>
    </xf>
    <xf numFmtId="9" fontId="43" fillId="0" borderId="0" xfId="0" applyNumberFormat="1" applyFont="1" applyAlignment="1" applyProtection="1">
      <alignment horizontal="center" vertical="top" wrapText="1"/>
      <protection locked="0"/>
    </xf>
    <xf numFmtId="0" fontId="44" fillId="0" borderId="0" xfId="0" applyFont="1" applyAlignment="1" applyProtection="1">
      <alignment horizontal="left" vertical="top" wrapText="1"/>
      <protection locked="0"/>
    </xf>
    <xf numFmtId="0" fontId="43" fillId="0" borderId="0" xfId="0" applyFont="1" applyAlignment="1" applyProtection="1">
      <alignment horizontal="center" vertical="top" wrapText="1"/>
      <protection locked="0"/>
    </xf>
    <xf numFmtId="1" fontId="43" fillId="0" borderId="0" xfId="9" applyNumberFormat="1" applyFont="1" applyFill="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8" borderId="34" xfId="0" applyFont="1" applyFill="1" applyBorder="1" applyAlignment="1">
      <alignment vertical="center" wrapText="1"/>
    </xf>
    <xf numFmtId="0" fontId="30" fillId="39"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39"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22" fillId="0" borderId="0" xfId="0" applyFont="1" applyAlignment="1">
      <alignment horizontal="center" vertical="top" wrapText="1"/>
    </xf>
    <xf numFmtId="0" fontId="1" fillId="0" borderId="0" xfId="0" applyFont="1" applyAlignment="1" applyProtection="1">
      <alignment horizontal="left" vertical="top" wrapText="1"/>
      <protection locked="0"/>
    </xf>
    <xf numFmtId="0" fontId="49" fillId="0" borderId="0" xfId="0" applyFont="1" applyAlignment="1" applyProtection="1">
      <alignment horizontal="left" vertical="center" wrapText="1"/>
      <protection locked="0"/>
    </xf>
    <xf numFmtId="0" fontId="49" fillId="0" borderId="0" xfId="0" applyFont="1" applyAlignment="1" applyProtection="1">
      <alignment horizontal="center" vertical="center" wrapText="1"/>
      <protection locked="0"/>
    </xf>
    <xf numFmtId="0" fontId="50" fillId="0" borderId="0" xfId="0" applyFont="1" applyAlignment="1">
      <alignment horizontal="center" vertical="center" wrapText="1"/>
    </xf>
    <xf numFmtId="0" fontId="49" fillId="0" borderId="0" xfId="0" applyFont="1" applyAlignment="1">
      <alignment horizontal="left" vertical="center" wrapText="1"/>
    </xf>
    <xf numFmtId="0" fontId="49" fillId="0" borderId="0" xfId="0" applyFont="1" applyAlignment="1" applyProtection="1">
      <alignment horizontal="left" vertical="center"/>
      <protection locked="0"/>
    </xf>
    <xf numFmtId="0" fontId="49" fillId="0" borderId="0" xfId="0" applyFont="1" applyAlignment="1" applyProtection="1">
      <alignment horizontal="center" vertical="center"/>
      <protection locked="0"/>
    </xf>
    <xf numFmtId="0" fontId="50" fillId="0" borderId="0" xfId="0" applyFont="1" applyAlignment="1">
      <alignment horizontal="center" vertical="center"/>
    </xf>
    <xf numFmtId="0" fontId="51" fillId="0" borderId="0" xfId="0" applyFont="1" applyAlignment="1">
      <alignment horizontal="left" vertical="center" wrapText="1"/>
    </xf>
    <xf numFmtId="0" fontId="49" fillId="0" borderId="0" xfId="0" applyFont="1" applyAlignment="1">
      <alignment horizontal="center" vertical="center" wrapText="1"/>
    </xf>
    <xf numFmtId="0" fontId="52" fillId="0" borderId="0" xfId="0" applyFont="1" applyAlignment="1">
      <alignment horizontal="left" vertical="center" wrapText="1"/>
    </xf>
    <xf numFmtId="9" fontId="49" fillId="0" borderId="0" xfId="9" applyFont="1" applyFill="1" applyAlignment="1" applyProtection="1">
      <alignment horizontal="center" vertical="center" wrapText="1"/>
    </xf>
    <xf numFmtId="0" fontId="50" fillId="0" borderId="0" xfId="0" applyFont="1" applyAlignment="1">
      <alignment horizontal="left" vertical="center" wrapText="1"/>
    </xf>
    <xf numFmtId="9" fontId="49" fillId="0" borderId="0" xfId="0" applyNumberFormat="1" applyFont="1" applyAlignment="1">
      <alignment horizontal="center" vertical="center" wrapText="1"/>
    </xf>
    <xf numFmtId="0" fontId="49" fillId="0" borderId="0" xfId="0" applyFont="1" applyAlignment="1">
      <alignment horizontal="left" vertical="top" wrapText="1"/>
    </xf>
    <xf numFmtId="0" fontId="30" fillId="10" borderId="0" xfId="0" applyFont="1" applyFill="1" applyAlignment="1">
      <alignment horizontal="left" vertical="center" wrapText="1"/>
    </xf>
    <xf numFmtId="0" fontId="40" fillId="10" borderId="0" xfId="0" applyFont="1" applyFill="1" applyAlignment="1">
      <alignment horizontal="left" vertical="center" wrapText="1"/>
    </xf>
    <xf numFmtId="0" fontId="22" fillId="0" borderId="0" xfId="0" applyFont="1" applyAlignment="1">
      <alignment horizontal="left" vertical="center" wrapText="1"/>
    </xf>
    <xf numFmtId="0" fontId="50" fillId="0" borderId="0" xfId="0" applyFont="1" applyAlignment="1">
      <alignment horizontal="left" vertical="top" wrapText="1"/>
    </xf>
    <xf numFmtId="0" fontId="50" fillId="0" borderId="0" xfId="0" applyFont="1" applyAlignment="1" applyProtection="1">
      <alignment horizontal="left" vertical="center" wrapText="1"/>
      <protection locked="0"/>
    </xf>
    <xf numFmtId="0" fontId="55" fillId="0" borderId="0" xfId="0" applyFont="1" applyAlignment="1" applyProtection="1">
      <alignment horizontal="left" vertical="center" wrapText="1"/>
      <protection locked="0"/>
    </xf>
    <xf numFmtId="164" fontId="40" fillId="10" borderId="0" xfId="6" applyNumberFormat="1" applyFont="1" applyFill="1" applyAlignment="1">
      <alignment vertical="center"/>
    </xf>
    <xf numFmtId="0" fontId="21" fillId="26" borderId="37" xfId="6" applyFont="1" applyFill="1" applyBorder="1" applyAlignment="1">
      <alignment vertical="center" wrapText="1"/>
    </xf>
    <xf numFmtId="0" fontId="21" fillId="26" borderId="37" xfId="5" applyFont="1" applyFill="1" applyBorder="1" applyAlignment="1">
      <alignment vertical="center" wrapText="1"/>
    </xf>
    <xf numFmtId="164" fontId="21" fillId="26" borderId="37" xfId="1" applyNumberFormat="1" applyFont="1" applyFill="1" applyBorder="1" applyAlignment="1" applyProtection="1">
      <alignment vertical="center"/>
      <protection locked="0"/>
    </xf>
    <xf numFmtId="166" fontId="21" fillId="6" borderId="0" xfId="6" applyNumberFormat="1" applyFont="1" applyFill="1" applyAlignment="1" applyProtection="1">
      <alignment vertical="center"/>
      <protection locked="0"/>
    </xf>
    <xf numFmtId="164" fontId="2" fillId="0" borderId="0" xfId="6" applyNumberFormat="1"/>
    <xf numFmtId="167" fontId="2" fillId="0" borderId="0" xfId="6" applyNumberFormat="1"/>
    <xf numFmtId="168" fontId="2" fillId="0" borderId="0" xfId="6" applyNumberFormat="1"/>
    <xf numFmtId="4" fontId="40" fillId="10" borderId="0" xfId="6" applyNumberFormat="1" applyFont="1" applyFill="1" applyAlignment="1">
      <alignment vertical="center"/>
    </xf>
    <xf numFmtId="0" fontId="21" fillId="26" borderId="0" xfId="4" applyFont="1" applyFill="1" applyAlignment="1">
      <alignment vertical="center"/>
    </xf>
    <xf numFmtId="0" fontId="22" fillId="26" borderId="0" xfId="0" applyFont="1" applyFill="1" applyAlignment="1" applyProtection="1">
      <alignment horizontal="left" vertical="center" wrapText="1"/>
      <protection locked="0"/>
    </xf>
    <xf numFmtId="0" fontId="21" fillId="26" borderId="0" xfId="0" applyFont="1" applyFill="1" applyAlignment="1" applyProtection="1">
      <alignment horizontal="left" vertical="center" wrapText="1"/>
      <protection locked="0"/>
    </xf>
    <xf numFmtId="0" fontId="21" fillId="26" borderId="0" xfId="0" applyFont="1" applyFill="1" applyAlignment="1">
      <alignment horizontal="left" vertical="center" wrapText="1"/>
    </xf>
    <xf numFmtId="0" fontId="55" fillId="26" borderId="0" xfId="0" applyFont="1" applyFill="1" applyAlignment="1" applyProtection="1">
      <alignment horizontal="left" vertical="center" wrapText="1"/>
      <protection locked="0"/>
    </xf>
    <xf numFmtId="0" fontId="22" fillId="26" borderId="37" xfId="4" applyFont="1" applyFill="1" applyBorder="1" applyAlignment="1" applyProtection="1">
      <alignment horizontal="left" vertical="center" wrapText="1"/>
      <protection locked="0"/>
    </xf>
    <xf numFmtId="0" fontId="22" fillId="26" borderId="37" xfId="4" applyFont="1" applyFill="1" applyBorder="1" applyAlignment="1">
      <alignment horizontal="left" vertical="center" wrapText="1"/>
    </xf>
    <xf numFmtId="0" fontId="21" fillId="26" borderId="37" xfId="4" applyFont="1" applyFill="1" applyBorder="1" applyAlignment="1" applyProtection="1">
      <alignment vertical="center" wrapText="1"/>
      <protection locked="0"/>
    </xf>
    <xf numFmtId="43" fontId="21" fillId="26" borderId="37" xfId="4" applyNumberFormat="1" applyFont="1" applyFill="1" applyBorder="1" applyAlignment="1" applyProtection="1">
      <alignment vertical="center" wrapText="1"/>
      <protection locked="0"/>
    </xf>
    <xf numFmtId="0" fontId="21" fillId="26" borderId="37" xfId="4" applyFont="1" applyFill="1" applyBorder="1" applyAlignment="1">
      <alignment vertical="center" wrapText="1"/>
    </xf>
    <xf numFmtId="0" fontId="21" fillId="26" borderId="39" xfId="4" applyFont="1" applyFill="1" applyBorder="1" applyAlignment="1" applyProtection="1">
      <alignment vertical="center" wrapText="1"/>
      <protection locked="0"/>
    </xf>
    <xf numFmtId="0" fontId="21" fillId="26" borderId="0" xfId="4" applyFont="1" applyFill="1" applyAlignment="1">
      <alignment vertical="center" wrapText="1"/>
    </xf>
    <xf numFmtId="0" fontId="1" fillId="26" borderId="0" xfId="4" applyFill="1"/>
    <xf numFmtId="0" fontId="30" fillId="0" borderId="0" xfId="0" applyFont="1" applyAlignment="1">
      <alignment vertical="top"/>
    </xf>
    <xf numFmtId="0" fontId="22" fillId="0" borderId="0" xfId="0" applyFont="1" applyAlignment="1">
      <alignment horizontal="justify" vertical="top" wrapText="1"/>
    </xf>
    <xf numFmtId="0" fontId="22" fillId="0" borderId="0" xfId="0" applyFont="1" applyAlignment="1">
      <alignment vertical="top" wrapText="1"/>
    </xf>
    <xf numFmtId="4" fontId="22" fillId="0" borderId="0" xfId="0" applyNumberFormat="1" applyFont="1" applyAlignment="1">
      <alignment vertical="top" wrapText="1"/>
    </xf>
    <xf numFmtId="0" fontId="40" fillId="0" borderId="0" xfId="0" applyFont="1" applyAlignment="1">
      <alignment vertical="top"/>
    </xf>
    <xf numFmtId="0" fontId="36" fillId="0" borderId="0" xfId="0" applyFont="1" applyAlignment="1">
      <alignment vertical="top"/>
    </xf>
    <xf numFmtId="0" fontId="43" fillId="0" borderId="0" xfId="0" applyFont="1" applyAlignment="1">
      <alignment horizontal="center" vertical="top"/>
    </xf>
    <xf numFmtId="0" fontId="36" fillId="10" borderId="0" xfId="0" applyFont="1" applyFill="1" applyAlignment="1">
      <alignment vertical="top"/>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21" fillId="0" borderId="0" xfId="0" applyFont="1" applyAlignment="1">
      <alignment vertical="top"/>
    </xf>
    <xf numFmtId="3" fontId="21" fillId="0" borderId="0" xfId="0" applyNumberFormat="1" applyFont="1" applyAlignment="1" applyProtection="1">
      <alignment horizontal="left" vertical="top"/>
      <protection locked="0"/>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lignment horizontal="left" vertical="top"/>
    </xf>
    <xf numFmtId="3" fontId="21" fillId="0" borderId="0" xfId="0" applyNumberFormat="1" applyFont="1" applyAlignment="1" applyProtection="1">
      <alignment horizontal="center" vertical="top" wrapText="1"/>
      <protection locked="0"/>
    </xf>
    <xf numFmtId="4" fontId="21" fillId="0" borderId="0" xfId="0" applyNumberFormat="1" applyFont="1" applyAlignment="1">
      <alignment horizontal="left" vertical="top"/>
    </xf>
    <xf numFmtId="0" fontId="30" fillId="10" borderId="0" xfId="0" applyFont="1" applyFill="1" applyAlignment="1">
      <alignment vertical="top"/>
    </xf>
    <xf numFmtId="0" fontId="21" fillId="0" borderId="0" xfId="0" applyFont="1" applyAlignment="1" applyProtection="1">
      <alignment vertical="top"/>
      <protection locked="0"/>
    </xf>
    <xf numFmtId="3" fontId="21" fillId="10" borderId="0" xfId="0" applyNumberFormat="1" applyFont="1" applyFill="1" applyAlignment="1" applyProtection="1">
      <alignment horizontal="center" vertical="top" wrapText="1"/>
      <protection locked="0"/>
    </xf>
    <xf numFmtId="3" fontId="21" fillId="26" borderId="0" xfId="0" applyNumberFormat="1" applyFont="1" applyFill="1" applyAlignment="1" applyProtection="1">
      <alignment horizontal="center" vertical="top" wrapText="1"/>
      <protection locked="0"/>
    </xf>
    <xf numFmtId="3" fontId="21" fillId="0" borderId="0" xfId="0" applyNumberFormat="1" applyFont="1" applyAlignment="1" applyProtection="1">
      <alignment horizontal="right" vertical="top"/>
      <protection locked="0"/>
    </xf>
    <xf numFmtId="0" fontId="21" fillId="0" borderId="0" xfId="0" applyFont="1" applyAlignment="1" applyProtection="1">
      <alignment vertical="top" wrapText="1"/>
      <protection locked="0"/>
    </xf>
    <xf numFmtId="3" fontId="21" fillId="0" borderId="0" xfId="0" applyNumberFormat="1" applyFont="1" applyAlignment="1" applyProtection="1">
      <alignment horizontal="right" vertical="top" wrapText="1"/>
      <protection locked="0"/>
    </xf>
    <xf numFmtId="0" fontId="21" fillId="0" borderId="0" xfId="0" applyFont="1" applyAlignment="1">
      <alignment horizontal="right" vertical="top"/>
    </xf>
    <xf numFmtId="4" fontId="21" fillId="0" borderId="0" xfId="0" applyNumberFormat="1" applyFont="1" applyAlignment="1">
      <alignment vertical="top"/>
    </xf>
    <xf numFmtId="0" fontId="21" fillId="26" borderId="0" xfId="0" applyFont="1" applyFill="1" applyAlignment="1">
      <alignment vertical="top"/>
    </xf>
    <xf numFmtId="3" fontId="21" fillId="26" borderId="0" xfId="0" applyNumberFormat="1" applyFont="1" applyFill="1" applyAlignment="1" applyProtection="1">
      <alignment horizontal="left" vertical="top"/>
      <protection locked="0"/>
    </xf>
    <xf numFmtId="0" fontId="21" fillId="26" borderId="0" xfId="0" applyFont="1" applyFill="1" applyAlignment="1">
      <alignment vertical="top" wrapText="1"/>
    </xf>
    <xf numFmtId="0" fontId="21" fillId="26" borderId="0" xfId="0" applyFont="1" applyFill="1" applyAlignment="1">
      <alignment horizontal="center" vertical="top"/>
    </xf>
    <xf numFmtId="0" fontId="21" fillId="26" borderId="0" xfId="0" applyFont="1" applyFill="1" applyAlignment="1" applyProtection="1">
      <alignment vertical="top"/>
      <protection locked="0"/>
    </xf>
    <xf numFmtId="0" fontId="21" fillId="26" borderId="0" xfId="0" applyFont="1" applyFill="1" applyAlignment="1" applyProtection="1">
      <alignment horizontal="left" vertical="top"/>
      <protection locked="0"/>
    </xf>
    <xf numFmtId="0" fontId="21" fillId="26" borderId="0" xfId="0" applyFont="1" applyFill="1" applyAlignment="1" applyProtection="1">
      <alignment horizontal="left" vertical="top" wrapText="1"/>
      <protection locked="0"/>
    </xf>
    <xf numFmtId="0" fontId="21" fillId="26" borderId="0" xfId="0" applyFont="1" applyFill="1" applyAlignment="1">
      <alignment horizontal="left" vertical="top"/>
    </xf>
    <xf numFmtId="4" fontId="21" fillId="26" borderId="0" xfId="0" applyNumberFormat="1" applyFont="1" applyFill="1" applyAlignment="1">
      <alignment horizontal="left" vertical="top"/>
    </xf>
    <xf numFmtId="0" fontId="30" fillId="26" borderId="0" xfId="0" applyFont="1" applyFill="1" applyAlignment="1">
      <alignment vertical="top"/>
    </xf>
    <xf numFmtId="0" fontId="21" fillId="10" borderId="0" xfId="0" applyFont="1" applyFill="1" applyAlignment="1">
      <alignment vertical="top"/>
    </xf>
    <xf numFmtId="3" fontId="21" fillId="10" borderId="0" xfId="0" applyNumberFormat="1" applyFont="1" applyFill="1" applyAlignment="1" applyProtection="1">
      <alignment horizontal="left" vertical="top"/>
      <protection locked="0"/>
    </xf>
    <xf numFmtId="0" fontId="21" fillId="10" borderId="0" xfId="0" applyFont="1" applyFill="1" applyAlignment="1">
      <alignment vertical="top" wrapText="1"/>
    </xf>
    <xf numFmtId="0" fontId="21" fillId="10" borderId="0" xfId="0" applyFont="1" applyFill="1" applyAlignment="1">
      <alignment horizontal="center" vertical="top"/>
    </xf>
    <xf numFmtId="0" fontId="21" fillId="10" borderId="0" xfId="0" applyFont="1" applyFill="1" applyAlignment="1" applyProtection="1">
      <alignment vertical="top"/>
      <protection locked="0"/>
    </xf>
    <xf numFmtId="0" fontId="21" fillId="10" borderId="0" xfId="0" applyFont="1" applyFill="1" applyAlignment="1" applyProtection="1">
      <alignment horizontal="left" vertical="top"/>
      <protection locked="0"/>
    </xf>
    <xf numFmtId="0" fontId="21" fillId="10" borderId="0" xfId="0" applyFont="1" applyFill="1" applyAlignment="1" applyProtection="1">
      <alignment horizontal="left" vertical="top" wrapText="1"/>
      <protection locked="0"/>
    </xf>
    <xf numFmtId="0" fontId="21" fillId="10" borderId="0" xfId="0" applyFont="1" applyFill="1" applyAlignment="1">
      <alignment horizontal="left" vertical="top"/>
    </xf>
    <xf numFmtId="4" fontId="21" fillId="10" borderId="0" xfId="0" applyNumberFormat="1" applyFont="1" applyFill="1" applyAlignment="1">
      <alignment horizontal="left" vertical="top"/>
    </xf>
    <xf numFmtId="0" fontId="56" fillId="0" borderId="0" xfId="0" applyFont="1" applyAlignment="1">
      <alignment vertical="top"/>
    </xf>
    <xf numFmtId="3" fontId="56" fillId="0" borderId="0" xfId="0" applyNumberFormat="1" applyFont="1" applyAlignment="1" applyProtection="1">
      <alignment horizontal="left" vertical="top"/>
      <protection locked="0"/>
    </xf>
    <xf numFmtId="0" fontId="56" fillId="0" borderId="0" xfId="0" applyFont="1" applyAlignment="1">
      <alignment vertical="top" wrapText="1"/>
    </xf>
    <xf numFmtId="0" fontId="56" fillId="0" borderId="0" xfId="0" applyFont="1" applyAlignment="1">
      <alignment horizontal="center" vertical="top"/>
    </xf>
    <xf numFmtId="0" fontId="56" fillId="0" borderId="0" xfId="0" applyFont="1" applyAlignment="1" applyProtection="1">
      <alignment vertical="top"/>
      <protection locked="0"/>
    </xf>
    <xf numFmtId="0" fontId="56" fillId="0" borderId="0" xfId="0" applyFont="1" applyAlignment="1" applyProtection="1">
      <alignment vertical="top" wrapText="1"/>
      <protection locked="0"/>
    </xf>
    <xf numFmtId="3" fontId="56" fillId="0" borderId="0" xfId="0" applyNumberFormat="1" applyFont="1" applyAlignment="1" applyProtection="1">
      <alignment horizontal="right" vertical="top" wrapText="1"/>
      <protection locked="0"/>
    </xf>
    <xf numFmtId="0" fontId="56" fillId="0" borderId="0" xfId="0" applyFont="1" applyAlignment="1">
      <alignment horizontal="right" vertical="top"/>
    </xf>
    <xf numFmtId="4" fontId="56" fillId="0" borderId="0" xfId="0" applyNumberFormat="1" applyFont="1" applyAlignment="1">
      <alignment vertical="top"/>
    </xf>
    <xf numFmtId="3" fontId="56" fillId="0" borderId="0" xfId="0" applyNumberFormat="1" applyFont="1" applyAlignment="1" applyProtection="1">
      <alignment horizontal="right" vertical="top"/>
      <protection locked="0"/>
    </xf>
    <xf numFmtId="0" fontId="57" fillId="0" borderId="0" xfId="0" applyFont="1" applyAlignment="1" applyProtection="1">
      <alignment horizontal="left" vertical="top" wrapText="1"/>
      <protection locked="0"/>
    </xf>
    <xf numFmtId="0" fontId="21" fillId="40" borderId="0" xfId="0" applyFont="1" applyFill="1" applyAlignment="1" applyProtection="1">
      <alignment vertical="top"/>
      <protection locked="0"/>
    </xf>
    <xf numFmtId="0" fontId="53" fillId="0" borderId="55" xfId="0" applyFont="1" applyBorder="1" applyAlignment="1">
      <alignment horizontal="left" vertical="center" wrapText="1"/>
    </xf>
    <xf numFmtId="0" fontId="1" fillId="0" borderId="0" xfId="0" applyFont="1" applyAlignment="1" applyProtection="1">
      <alignment vertical="top" wrapText="1"/>
      <protection locked="0"/>
    </xf>
    <xf numFmtId="0" fontId="43" fillId="0" borderId="0" xfId="0" applyFont="1" applyAlignment="1" applyProtection="1">
      <alignment vertical="top"/>
      <protection locked="0"/>
    </xf>
    <xf numFmtId="4" fontId="43" fillId="0" borderId="0" xfId="0" applyNumberFormat="1" applyFont="1" applyAlignment="1">
      <alignment vertical="top"/>
    </xf>
    <xf numFmtId="4" fontId="21" fillId="26" borderId="37" xfId="4" applyNumberFormat="1" applyFont="1" applyFill="1" applyBorder="1" applyAlignment="1" applyProtection="1">
      <alignment vertical="center" wrapText="1"/>
      <protection locked="0"/>
    </xf>
    <xf numFmtId="0" fontId="22" fillId="0" borderId="0" xfId="0" applyFont="1" applyAlignment="1" applyProtection="1">
      <alignment vertical="center" wrapText="1"/>
      <protection locked="0"/>
    </xf>
    <xf numFmtId="4" fontId="56" fillId="0" borderId="37" xfId="4" applyNumberFormat="1" applyFont="1" applyBorder="1" applyAlignment="1" applyProtection="1">
      <alignment vertical="center" wrapText="1"/>
      <protection locked="0"/>
    </xf>
    <xf numFmtId="0" fontId="56" fillId="0" borderId="37" xfId="4" applyFont="1" applyBorder="1" applyAlignment="1" applyProtection="1">
      <alignment vertical="center" wrapText="1"/>
      <protection locked="0"/>
    </xf>
    <xf numFmtId="0" fontId="58" fillId="0" borderId="0" xfId="0" applyFont="1" applyAlignment="1" applyProtection="1">
      <alignment vertical="center" wrapText="1"/>
      <protection locked="0"/>
    </xf>
    <xf numFmtId="0" fontId="58" fillId="0" borderId="0" xfId="0" applyFont="1" applyAlignment="1" applyProtection="1">
      <alignment vertical="center"/>
      <protection locked="0"/>
    </xf>
    <xf numFmtId="0" fontId="58" fillId="0" borderId="37" xfId="4" applyFont="1" applyBorder="1" applyAlignment="1" applyProtection="1">
      <alignment vertical="center" wrapText="1"/>
      <protection locked="0"/>
    </xf>
    <xf numFmtId="0" fontId="56" fillId="0" borderId="37" xfId="4" applyFont="1" applyBorder="1" applyAlignment="1">
      <alignment horizontal="center" vertical="center" wrapText="1"/>
    </xf>
    <xf numFmtId="0" fontId="56" fillId="0" borderId="39" xfId="4" applyFont="1" applyBorder="1" applyAlignment="1" applyProtection="1">
      <alignment vertical="center" wrapText="1"/>
      <protection locked="0"/>
    </xf>
    <xf numFmtId="4" fontId="21" fillId="0" borderId="37" xfId="4" applyNumberFormat="1" applyFont="1" applyBorder="1" applyAlignment="1" applyProtection="1">
      <alignment vertical="center" wrapText="1"/>
      <protection locked="0"/>
    </xf>
    <xf numFmtId="0" fontId="21" fillId="26" borderId="37" xfId="4" applyFont="1" applyFill="1" applyBorder="1" applyAlignment="1" applyProtection="1">
      <alignment horizontal="left" vertical="center" wrapText="1"/>
      <protection locked="0"/>
    </xf>
    <xf numFmtId="0" fontId="21" fillId="0" borderId="0" xfId="4" applyFont="1" applyAlignment="1" applyProtection="1">
      <alignment horizontal="left" vertical="center" wrapText="1"/>
      <protection locked="0"/>
    </xf>
    <xf numFmtId="0" fontId="21" fillId="26" borderId="38" xfId="5" applyFont="1" applyFill="1" applyBorder="1" applyAlignment="1">
      <alignment vertical="center" wrapText="1"/>
    </xf>
    <xf numFmtId="164" fontId="21" fillId="26" borderId="38" xfId="1" applyNumberFormat="1" applyFont="1" applyFill="1" applyBorder="1" applyAlignment="1" applyProtection="1">
      <alignment vertical="center"/>
      <protection locked="0"/>
    </xf>
    <xf numFmtId="0" fontId="21" fillId="41" borderId="37" xfId="6" applyFont="1" applyFill="1" applyBorder="1" applyAlignment="1">
      <alignment vertical="center" wrapText="1"/>
    </xf>
    <xf numFmtId="164" fontId="21" fillId="41" borderId="37" xfId="1" applyNumberFormat="1" applyFont="1" applyFill="1" applyBorder="1" applyAlignment="1" applyProtection="1">
      <alignment vertical="center"/>
      <protection locked="0"/>
    </xf>
    <xf numFmtId="164" fontId="21" fillId="41" borderId="37" xfId="1" applyNumberFormat="1" applyFont="1" applyFill="1" applyBorder="1" applyAlignment="1" applyProtection="1">
      <alignment vertical="center"/>
    </xf>
    <xf numFmtId="0" fontId="21" fillId="41" borderId="37" xfId="5" applyFont="1" applyFill="1" applyBorder="1" applyAlignment="1">
      <alignment vertical="center" wrapText="1"/>
    </xf>
    <xf numFmtId="0" fontId="21" fillId="41" borderId="37" xfId="5" applyFont="1" applyFill="1" applyBorder="1" applyAlignment="1">
      <alignment horizontal="center" vertical="center"/>
    </xf>
    <xf numFmtId="0" fontId="30" fillId="41" borderId="37" xfId="5" applyFont="1" applyFill="1" applyBorder="1" applyAlignment="1">
      <alignment vertical="center"/>
    </xf>
    <xf numFmtId="0" fontId="28" fillId="41" borderId="37" xfId="5" applyFont="1" applyFill="1" applyBorder="1" applyAlignment="1">
      <alignment horizontal="center" vertical="top"/>
    </xf>
    <xf numFmtId="0" fontId="28" fillId="41" borderId="37" xfId="5" applyFont="1" applyFill="1" applyBorder="1" applyAlignment="1">
      <alignment vertical="top"/>
    </xf>
    <xf numFmtId="164" fontId="28" fillId="41" borderId="37" xfId="1" applyNumberFormat="1" applyFont="1" applyFill="1" applyBorder="1" applyAlignment="1" applyProtection="1">
      <alignment vertical="top"/>
      <protection locked="0"/>
    </xf>
    <xf numFmtId="164" fontId="28" fillId="41" borderId="37" xfId="1" applyNumberFormat="1" applyFont="1" applyFill="1" applyBorder="1" applyAlignment="1" applyProtection="1">
      <alignment vertical="top"/>
    </xf>
    <xf numFmtId="164" fontId="28" fillId="41" borderId="37" xfId="1" applyNumberFormat="1" applyFont="1" applyFill="1" applyBorder="1" applyAlignment="1" applyProtection="1">
      <alignment horizontal="right" vertical="top"/>
    </xf>
    <xf numFmtId="164" fontId="26" fillId="41" borderId="37" xfId="1" applyNumberFormat="1" applyFont="1" applyFill="1" applyBorder="1" applyAlignment="1" applyProtection="1">
      <alignment vertical="top"/>
      <protection locked="0"/>
    </xf>
    <xf numFmtId="0" fontId="27" fillId="41" borderId="37" xfId="5" applyFont="1" applyFill="1" applyBorder="1" applyAlignment="1">
      <alignment vertical="top"/>
    </xf>
    <xf numFmtId="0" fontId="28" fillId="41" borderId="37" xfId="6" applyFont="1" applyFill="1" applyBorder="1" applyAlignment="1">
      <alignment vertical="top" wrapText="1"/>
    </xf>
    <xf numFmtId="0" fontId="27" fillId="41" borderId="37" xfId="5" applyFont="1" applyFill="1" applyBorder="1"/>
    <xf numFmtId="0" fontId="28" fillId="41" borderId="37" xfId="6" applyFont="1" applyFill="1" applyBorder="1" applyAlignment="1">
      <alignment wrapText="1"/>
    </xf>
    <xf numFmtId="0" fontId="28" fillId="4" borderId="37" xfId="5" applyFont="1" applyFill="1" applyBorder="1" applyAlignment="1">
      <alignment horizontal="center" vertical="top"/>
    </xf>
    <xf numFmtId="0" fontId="28" fillId="4" borderId="37" xfId="5" applyFont="1" applyFill="1" applyBorder="1" applyAlignment="1">
      <alignment vertical="top"/>
    </xf>
    <xf numFmtId="164" fontId="28" fillId="4" borderId="37" xfId="1" applyNumberFormat="1" applyFont="1" applyFill="1" applyBorder="1" applyAlignment="1" applyProtection="1">
      <alignment vertical="top"/>
      <protection locked="0"/>
    </xf>
    <xf numFmtId="164" fontId="28" fillId="4" borderId="37" xfId="1" applyNumberFormat="1" applyFont="1" applyFill="1" applyBorder="1" applyAlignment="1" applyProtection="1">
      <alignment vertical="top"/>
    </xf>
    <xf numFmtId="0" fontId="21" fillId="4" borderId="37" xfId="5" applyFont="1" applyFill="1" applyBorder="1" applyAlignment="1">
      <alignment horizontal="center" vertical="center"/>
    </xf>
    <xf numFmtId="0" fontId="21" fillId="4" borderId="37" xfId="5" applyFont="1" applyFill="1" applyBorder="1" applyAlignment="1">
      <alignment vertical="center" wrapText="1"/>
    </xf>
    <xf numFmtId="164" fontId="21" fillId="4" borderId="37" xfId="1" applyNumberFormat="1" applyFont="1" applyFill="1" applyBorder="1" applyAlignment="1" applyProtection="1">
      <alignment vertical="center"/>
      <protection locked="0"/>
    </xf>
    <xf numFmtId="0" fontId="21" fillId="4" borderId="37" xfId="6" applyFont="1" applyFill="1" applyBorder="1" applyAlignment="1">
      <alignment vertical="center" wrapText="1"/>
    </xf>
    <xf numFmtId="164" fontId="21" fillId="4" borderId="37" xfId="1" applyNumberFormat="1" applyFont="1" applyFill="1" applyBorder="1" applyAlignment="1" applyProtection="1">
      <alignment vertical="center"/>
    </xf>
    <xf numFmtId="0" fontId="30" fillId="4" borderId="37" xfId="5" applyFont="1" applyFill="1" applyBorder="1" applyAlignment="1">
      <alignment vertical="center"/>
    </xf>
    <xf numFmtId="0" fontId="27" fillId="4" borderId="37" xfId="5" applyFont="1" applyFill="1" applyBorder="1" applyAlignment="1">
      <alignment vertical="top"/>
    </xf>
    <xf numFmtId="0" fontId="28" fillId="4" borderId="37" xfId="6" applyFont="1" applyFill="1" applyBorder="1" applyAlignment="1">
      <alignment vertical="top" wrapText="1"/>
    </xf>
    <xf numFmtId="164" fontId="26" fillId="4" borderId="37" xfId="1" applyNumberFormat="1" applyFont="1" applyFill="1" applyBorder="1" applyAlignment="1" applyProtection="1">
      <alignment vertical="top"/>
      <protection locked="0"/>
    </xf>
    <xf numFmtId="0" fontId="28" fillId="4" borderId="37" xfId="6" applyFont="1" applyFill="1" applyBorder="1" applyAlignment="1">
      <alignment wrapText="1"/>
    </xf>
    <xf numFmtId="0" fontId="45" fillId="10" borderId="1" xfId="0" applyFont="1" applyFill="1" applyBorder="1" applyAlignment="1" applyProtection="1">
      <alignment horizontal="left" vertical="center" wrapText="1"/>
      <protection locked="0"/>
    </xf>
    <xf numFmtId="0" fontId="59" fillId="0" borderId="0" xfId="0" applyFont="1" applyAlignment="1" applyProtection="1">
      <alignment horizontal="left" vertical="center"/>
      <protection locked="0"/>
    </xf>
    <xf numFmtId="0" fontId="59" fillId="0" borderId="0" xfId="0" applyFont="1" applyAlignment="1" applyProtection="1">
      <alignment horizontal="left" vertical="center" wrapText="1"/>
      <protection locked="0"/>
    </xf>
    <xf numFmtId="0" fontId="59" fillId="0" borderId="0" xfId="0" applyFont="1" applyAlignment="1" applyProtection="1">
      <alignment horizontal="left" vertical="top" wrapText="1"/>
      <protection locked="0"/>
    </xf>
    <xf numFmtId="0" fontId="59" fillId="0" borderId="0" xfId="0" applyFont="1" applyAlignment="1" applyProtection="1">
      <alignment horizontal="center" vertical="center"/>
      <protection locked="0"/>
    </xf>
    <xf numFmtId="0" fontId="60" fillId="0" borderId="0" xfId="0" applyFont="1" applyAlignment="1">
      <alignment horizontal="center" vertical="center"/>
    </xf>
    <xf numFmtId="0" fontId="59" fillId="0" borderId="0" xfId="0" applyFont="1" applyAlignment="1">
      <alignment horizontal="left" vertical="center" wrapText="1"/>
    </xf>
    <xf numFmtId="0" fontId="49" fillId="10" borderId="0" xfId="0" applyFont="1" applyFill="1" applyAlignment="1" applyProtection="1">
      <alignment horizontal="left" vertical="center" wrapText="1"/>
      <protection locked="0"/>
    </xf>
    <xf numFmtId="0" fontId="49" fillId="10" borderId="0" xfId="0" applyFont="1" applyFill="1" applyAlignment="1" applyProtection="1">
      <alignment horizontal="center" vertical="center" wrapText="1"/>
      <protection locked="0"/>
    </xf>
    <xf numFmtId="0" fontId="43" fillId="10" borderId="0" xfId="0" applyFont="1" applyFill="1" applyAlignment="1" applyProtection="1">
      <alignment horizontal="left" vertical="center" wrapText="1"/>
      <protection locked="0"/>
    </xf>
    <xf numFmtId="0" fontId="50" fillId="10" borderId="0" xfId="0" applyFont="1" applyFill="1" applyAlignment="1">
      <alignment horizontal="center" vertical="center" wrapText="1"/>
    </xf>
    <xf numFmtId="0" fontId="49" fillId="10" borderId="0" xfId="0" applyFont="1" applyFill="1" applyAlignment="1">
      <alignment horizontal="left" vertical="center" wrapText="1"/>
    </xf>
    <xf numFmtId="0" fontId="50" fillId="10" borderId="0" xfId="0" applyFont="1" applyFill="1" applyAlignment="1">
      <alignment horizontal="left" vertical="center" wrapText="1"/>
    </xf>
    <xf numFmtId="0" fontId="43" fillId="10" borderId="47" xfId="0" applyFont="1" applyFill="1" applyBorder="1" applyAlignment="1">
      <alignment horizontal="left" vertical="center" wrapText="1"/>
    </xf>
    <xf numFmtId="2" fontId="49" fillId="10" borderId="0" xfId="0" applyNumberFormat="1" applyFont="1" applyFill="1" applyAlignment="1" applyProtection="1">
      <alignment horizontal="center" vertical="center" wrapText="1"/>
      <protection locked="0"/>
    </xf>
    <xf numFmtId="0" fontId="43" fillId="10" borderId="0" xfId="0" applyFont="1" applyFill="1" applyAlignment="1">
      <alignment horizontal="left" vertical="center" wrapText="1"/>
    </xf>
    <xf numFmtId="0" fontId="43" fillId="10" borderId="0" xfId="0" applyFont="1" applyFill="1" applyAlignment="1" applyProtection="1">
      <alignment horizontal="left" vertical="center"/>
      <protection locked="0"/>
    </xf>
    <xf numFmtId="0" fontId="43" fillId="10" borderId="0" xfId="0" applyFont="1" applyFill="1" applyAlignment="1" applyProtection="1">
      <alignment horizontal="center" vertical="center" wrapText="1"/>
      <protection locked="0"/>
    </xf>
    <xf numFmtId="0" fontId="44" fillId="10" borderId="0" xfId="0" applyFont="1" applyFill="1" applyAlignment="1">
      <alignment horizontal="center" vertical="center"/>
    </xf>
    <xf numFmtId="0" fontId="49" fillId="10" borderId="0" xfId="0" applyFont="1" applyFill="1" applyAlignment="1" applyProtection="1">
      <alignment horizontal="left" vertical="center"/>
      <protection locked="0"/>
    </xf>
    <xf numFmtId="0" fontId="49" fillId="10" borderId="0" xfId="0" applyFont="1" applyFill="1" applyAlignment="1" applyProtection="1">
      <alignment horizontal="center" vertical="center"/>
      <protection locked="0"/>
    </xf>
    <xf numFmtId="0" fontId="50" fillId="10" borderId="0" xfId="0" applyFont="1" applyFill="1" applyAlignment="1">
      <alignment horizontal="center" vertical="center"/>
    </xf>
    <xf numFmtId="0" fontId="43" fillId="26" borderId="0" xfId="0" applyFont="1" applyFill="1"/>
    <xf numFmtId="0" fontId="49" fillId="26" borderId="0" xfId="0" applyFont="1" applyFill="1" applyAlignment="1" applyProtection="1">
      <alignment horizontal="left" vertical="center" wrapText="1"/>
      <protection locked="0"/>
    </xf>
    <xf numFmtId="0" fontId="49" fillId="26" borderId="0" xfId="0" applyFont="1" applyFill="1" applyAlignment="1" applyProtection="1">
      <alignment horizontal="center" vertical="center"/>
      <protection locked="0"/>
    </xf>
    <xf numFmtId="0" fontId="50" fillId="26" borderId="0" xfId="0" applyFont="1" applyFill="1" applyAlignment="1">
      <alignment horizontal="center" vertical="center"/>
    </xf>
    <xf numFmtId="0" fontId="49" fillId="26" borderId="0" xfId="0" applyFont="1" applyFill="1" applyAlignment="1">
      <alignment horizontal="left" vertical="center" wrapText="1"/>
    </xf>
    <xf numFmtId="0" fontId="43" fillId="26" borderId="0" xfId="0" applyFont="1" applyFill="1" applyAlignment="1" applyProtection="1">
      <alignment horizontal="left" vertical="center" wrapText="1"/>
      <protection locked="0"/>
    </xf>
    <xf numFmtId="0" fontId="49" fillId="26" borderId="0" xfId="0" applyFont="1" applyFill="1" applyAlignment="1" applyProtection="1">
      <alignment horizontal="left" vertical="center"/>
      <protection locked="0"/>
    </xf>
    <xf numFmtId="0" fontId="43" fillId="26" borderId="0" xfId="0" applyFont="1" applyFill="1" applyAlignment="1" applyProtection="1">
      <alignment horizontal="center" vertical="center" wrapText="1"/>
      <protection locked="0"/>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2" fillId="4" borderId="35" xfId="5" applyFont="1" applyFill="1" applyBorder="1" applyAlignment="1">
      <alignment horizontal="left" vertical="center" textRotation="90"/>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0">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24">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dxf>
    <dxf>
      <font>
        <strike val="0"/>
        <outline val="0"/>
        <shadow val="0"/>
        <u val="none"/>
        <vertAlign val="baseline"/>
        <sz val="10"/>
        <color theme="1"/>
        <name val="Times New Roman"/>
        <scheme val="none"/>
      </font>
      <fill>
        <patternFill patternType="none">
          <fgColor indexed="64"/>
          <bgColor indexed="65"/>
        </patternFill>
      </fill>
      <alignment horizontal="left" vertical="center" wrapText="1"/>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general"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powerPivotData" Target="model/item.data"/></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1729740</xdr:colOff>
      <xdr:row>5</xdr:row>
      <xdr:rowOff>79969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60960</xdr:rowOff>
        </xdr:from>
        <xdr:to>
          <xdr:col>5</xdr:col>
          <xdr:colOff>1645920</xdr:colOff>
          <xdr:row>6</xdr:row>
          <xdr:rowOff>160020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8</xdr:col>
      <xdr:colOff>24765</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154305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99060</xdr:colOff>
          <xdr:row>5</xdr:row>
          <xdr:rowOff>60960</xdr:rowOff>
        </xdr:from>
        <xdr:to>
          <xdr:col>6</xdr:col>
          <xdr:colOff>1554480</xdr:colOff>
          <xdr:row>7</xdr:row>
          <xdr:rowOff>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8</xdr:row>
      <xdr:rowOff>0</xdr:rowOff>
    </xdr:from>
    <xdr:to>
      <xdr:col>6</xdr:col>
      <xdr:colOff>1432560</xdr:colOff>
      <xdr:row>8</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45720</xdr:colOff>
      <xdr:row>0</xdr:row>
      <xdr:rowOff>106680</xdr:rowOff>
    </xdr:from>
    <xdr:ext cx="2080260" cy="1059180"/>
    <xdr:pic>
      <xdr:nvPicPr>
        <xdr:cNvPr id="2" name="Imagen 1">
          <a:extLst>
            <a:ext uri="{FF2B5EF4-FFF2-40B4-BE49-F238E27FC236}">
              <a16:creationId xmlns:a16="http://schemas.microsoft.com/office/drawing/2014/main" id="{1AAF79DE-C226-4BFE-8473-67E897EC38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mc:AlternateContent xmlns:mc="http://schemas.openxmlformats.org/markup-compatibility/2006">
    <mc:Choice xmlns:a14="http://schemas.microsoft.com/office/drawing/2010/main" Requires="a14">
      <xdr:twoCellAnchor editAs="oneCell">
        <xdr:from>
          <xdr:col>6</xdr:col>
          <xdr:colOff>99060</xdr:colOff>
          <xdr:row>5</xdr:row>
          <xdr:rowOff>83820</xdr:rowOff>
        </xdr:from>
        <xdr:to>
          <xdr:col>7</xdr:col>
          <xdr:colOff>38100</xdr:colOff>
          <xdr:row>7</xdr:row>
          <xdr:rowOff>22860</xdr:rowOff>
        </xdr:to>
        <xdr:sp macro="" textlink="">
          <xdr:nvSpPr>
            <xdr:cNvPr id="49153" name="CommandButton1" hidden="1">
              <a:extLst>
                <a:ext uri="{63B3BB69-23CF-44E3-9099-C40C66FF867C}">
                  <a14:compatExt spid="_x0000_s49153"/>
                </a:ext>
                <a:ext uri="{FF2B5EF4-FFF2-40B4-BE49-F238E27FC236}">
                  <a16:creationId xmlns:a16="http://schemas.microsoft.com/office/drawing/2014/main" id="{00000000-0008-0000-0300-000001C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2" name="Imagen 2">
          <a:extLst>
            <a:ext uri="{FF2B5EF4-FFF2-40B4-BE49-F238E27FC236}">
              <a16:creationId xmlns:a16="http://schemas.microsoft.com/office/drawing/2014/main" id="{0C933ED7-E004-4ECC-9EA1-004EBB56C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99060</xdr:rowOff>
        </xdr:from>
        <xdr:to>
          <xdr:col>6</xdr:col>
          <xdr:colOff>1493520</xdr:colOff>
          <xdr:row>6</xdr:row>
          <xdr:rowOff>205740</xdr:rowOff>
        </xdr:to>
        <xdr:sp macro="" textlink="">
          <xdr:nvSpPr>
            <xdr:cNvPr id="56321" name="CommandButton1" hidden="1">
              <a:extLst>
                <a:ext uri="{63B3BB69-23CF-44E3-9099-C40C66FF867C}">
                  <a14:compatExt spid="_x0000_s56321"/>
                </a:ext>
                <a:ext uri="{FF2B5EF4-FFF2-40B4-BE49-F238E27FC236}">
                  <a16:creationId xmlns:a16="http://schemas.microsoft.com/office/drawing/2014/main" id="{00000000-0008-0000-0400-000001D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2" name="Imagen 3">
          <a:extLst>
            <a:ext uri="{FF2B5EF4-FFF2-40B4-BE49-F238E27FC236}">
              <a16:creationId xmlns:a16="http://schemas.microsoft.com/office/drawing/2014/main" id="{5C2FDBC5-0607-4441-81A5-FB60DF2E5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1455420</xdr:colOff>
          <xdr:row>6</xdr:row>
          <xdr:rowOff>76200</xdr:rowOff>
        </xdr:to>
        <xdr:sp macro="" textlink="">
          <xdr:nvSpPr>
            <xdr:cNvPr id="57345" name="CommandButton1" hidden="1">
              <a:extLst>
                <a:ext uri="{63B3BB69-23CF-44E3-9099-C40C66FF867C}">
                  <a14:compatExt spid="_x0000_s57345"/>
                </a:ext>
                <a:ext uri="{FF2B5EF4-FFF2-40B4-BE49-F238E27FC236}">
                  <a16:creationId xmlns:a16="http://schemas.microsoft.com/office/drawing/2014/main" id="{00000000-0008-0000-0500-000001E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aptop_33\Desktop\Carpeta%20a&#241;o%202025\POA's%202025%20SRS%20Cibao%20Nordeste%20Ajustados%20VFA\POA%20%202025%20SRS%20Cibao%20Nordeste%20VFA%2023.01.2025.xlsx" TargetMode="External"/><Relationship Id="rId1" Type="http://schemas.openxmlformats.org/officeDocument/2006/relationships/externalLinkPath" Target="/Users/Laptop_33/Desktop/Carpeta%20a&#241;o%202025/POA's%202025%20SRS%20Cibao%20Nordeste%20Ajustados%20VFA/POA%20%202025%20SRS%20Cibao%20Nordeste%20VFA%2023.01.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sumen"/>
      <sheetName val="Formulario PPGR1"/>
      <sheetName val="Formulario PPGR2"/>
      <sheetName val="Formulario PPGR3 "/>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POA  2025 SRS Cibao Nordeste VF"/>
    </sheetNames>
    <sheetDataSet>
      <sheetData sheetId="0"/>
      <sheetData sheetId="1">
        <row r="2">
          <cell r="G2" t="str">
            <v>Servicio Nacional de Salud</v>
          </cell>
        </row>
        <row r="3">
          <cell r="G3" t="str">
            <v>Dirección de Planificación y Desarrollo</v>
          </cell>
          <cell r="M3" t="str">
            <v>SNS - Dirección Central</v>
          </cell>
        </row>
        <row r="4">
          <cell r="G4" t="str">
            <v xml:space="preserve">Plan Operativo Anual </v>
          </cell>
        </row>
        <row r="35">
          <cell r="K35" t="str">
            <v xml:space="preserve">1.2.1.1 Desarrollo del Programa de Salud Bucal </v>
          </cell>
        </row>
        <row r="36">
          <cell r="K36" t="str">
            <v xml:space="preserve">1.2.1.2 Mejora del suministro y abastecimiento de medicamentos </v>
          </cell>
        </row>
        <row r="37">
          <cell r="K37" t="str">
            <v>1.2.1.3 Ampliación y mejora de la provisión de servicios de apoyo diagnóstico  y laboratorio</v>
          </cell>
        </row>
        <row r="38">
          <cell r="K38" t="str">
            <v>1.2.5.1 Implementación de la Metodología de la Gestión Productiva de Servicios de Salud</v>
          </cell>
        </row>
        <row r="39">
          <cell r="K39" t="str">
            <v>1.2.5.2 Despliegue de la Cartera de Servicios en la Red de Servicio Nacional de Salud</v>
          </cell>
        </row>
        <row r="40">
          <cell r="K40" t="str">
            <v>1.2.2.1 Articulación de la Red SNS</v>
          </cell>
        </row>
        <row r="42">
          <cell r="K42" t="str">
            <v>1.2.2.2 Provisión de servicios de Salud Materno, Infantil y Adolescentes de Calidad</v>
          </cell>
        </row>
        <row r="49">
          <cell r="K49" t="str">
            <v>1.2.3.1 Comités de Salud del Primer Nivel y Hospitalarios (priorizados según Reglamento Hospitalario 434-07)</v>
          </cell>
        </row>
        <row r="51">
          <cell r="K51" t="str">
            <v>1.3.3.1 Gestión de la Experiencia del Paciente</v>
          </cell>
        </row>
        <row r="53">
          <cell r="K53" t="str">
            <v>1.3.3.2 Plan de Hostelería Hospitalaria</v>
          </cell>
        </row>
        <row r="54">
          <cell r="K54" t="str">
            <v>1.3.3.3 Garantizar el acceso y el seguimiento a los servicios de salud para personas victimas de violencia de género e intrafamiliar</v>
          </cell>
        </row>
        <row r="55">
          <cell r="K55" t="str">
            <v>1.3.3.4 Incremento Cobertura de Registro Oportuno de Nacimientos</v>
          </cell>
        </row>
        <row r="56">
          <cell r="K56" t="str">
            <v>1.3.4.1 Monitoreo de la Calidad en los Servicios de Salud</v>
          </cell>
        </row>
        <row r="57">
          <cell r="K57" t="str">
            <v>1.3.4.2 Prevención y Control del Riesgo Biológico</v>
          </cell>
        </row>
        <row r="58">
          <cell r="K58" t="str">
            <v>1.3.4.3 Seguimiento a la Habilitación de los Servicios de Salud</v>
          </cell>
        </row>
        <row r="60">
          <cell r="K60" t="str">
            <v>1.3.4.4 Continuidad implementacion de la Politica de estandar de los cuidados de enfemeria como indicadores de calidad</v>
          </cell>
        </row>
        <row r="61">
          <cell r="K61" t="str">
            <v>1.3.4.5 Vigilancia de las Infecciones Asociadas a la Atención</v>
          </cell>
        </row>
        <row r="62">
          <cell r="K62" t="str">
            <v xml:space="preserve">2.1.1.1 Programa de capacitación en los Cuidados de enfermería </v>
          </cell>
        </row>
        <row r="63">
          <cell r="K63" t="str">
            <v>3.1.1.1 Transparencia de la Gestión y Participación Ciudadana</v>
          </cell>
        </row>
        <row r="64">
          <cell r="K64" t="str">
            <v>3.1.1.2 Programa de Seguridad Física de los establecimientos de la Red SNS</v>
          </cell>
        </row>
        <row r="65">
          <cell r="K65" t="str">
            <v>3.1.1.3 Fortalecimiento del sistema de control interno y auditoria de la gestión</v>
          </cell>
        </row>
        <row r="66">
          <cell r="K66" t="str">
            <v>3.1.1.4 Fortalecimiento del Sistema de Administración de Bienes</v>
          </cell>
        </row>
        <row r="67">
          <cell r="K67" t="str">
            <v>3.1.1.5 Implementación Normas Básicas de Control Interno en la Red SNS</v>
          </cell>
        </row>
        <row r="68">
          <cell r="K68" t="str">
            <v>3.1.1.6 Plan de Inversión para el desarrollo del PNA</v>
          </cell>
        </row>
        <row r="69">
          <cell r="K69" t="str">
            <v>3.2.1.1 Ejecución de los procesos de compra en tiempo oportuno</v>
          </cell>
        </row>
        <row r="70">
          <cell r="K70" t="str">
            <v>3.3.1.1 Implementación del Manual de Señalética e Identidad de la Red SNS (Comunicación estratégica y posicionamiento institucional)</v>
          </cell>
        </row>
        <row r="71">
          <cell r="K71" t="str">
            <v>3.3.1.2 Despliegue Plan Interconexión Red Pública de Servicios de Salud (Educación en Salud)</v>
          </cell>
        </row>
        <row r="72">
          <cell r="K72" t="str">
            <v>3.3.1.3 Despliegue Plan de Gestión Ambiental / Responsabilidad Social Institucional</v>
          </cell>
        </row>
        <row r="73">
          <cell r="K73" t="str">
            <v>3.4.1.1 Levantamiento de Necesidades de Cooperación no Reembolsable</v>
          </cell>
        </row>
        <row r="74">
          <cell r="K74" t="str">
            <v>3.5.1.1 Mejora de la infraestructura tecnológica de la Red SNS</v>
          </cell>
        </row>
        <row r="75">
          <cell r="K75" t="str">
            <v>3.5.1.2 Proyecto de implementación del Sistema de Administración y Logística de Medicamentos e Insumos (SALMI)</v>
          </cell>
        </row>
        <row r="76">
          <cell r="K76" t="str">
            <v>3.5.1.3 Gestión de la Calidad del Dato en los EES (CPN y CEAS)</v>
          </cell>
        </row>
        <row r="77">
          <cell r="K77" t="str">
            <v>3.6.1.1 Programa de Mantenimiento Preventivo  de Equipos Médicos e Infraestuctura</v>
          </cell>
        </row>
        <row r="78">
          <cell r="K78" t="str">
            <v>3.7.1.1 Gestión de litigios y seguimiento casos litigiosos en los SRS</v>
          </cell>
        </row>
        <row r="79">
          <cell r="K79" t="str">
            <v>3.7.1.2 Fortalecimiento del modelo de gestión y monitoreo de la calidad institucional</v>
          </cell>
        </row>
        <row r="81">
          <cell r="K81" t="str">
            <v>3.7.1.3 Despliegue nueva estructura organizativa Red SNS por nivel de complejidad</v>
          </cell>
        </row>
        <row r="82">
          <cell r="K82" t="str">
            <v>3.7.1.4 Ejecución del plan de innovación institucional para promoción de la mejora continua</v>
          </cell>
        </row>
        <row r="83">
          <cell r="K83" t="str">
            <v>3.7.1.5 Ampliación del sistema de monitoreo de la gestión pública</v>
          </cell>
        </row>
      </sheetData>
      <sheetData sheetId="2">
        <row r="9">
          <cell r="H9" t="str">
            <v>1.1.1.1.01</v>
          </cell>
          <cell r="I9" t="str">
            <v>Mesa trabajo para actualización de la sectorización y zonificación</v>
          </cell>
          <cell r="M9">
            <v>1</v>
          </cell>
          <cell r="V9">
            <v>1</v>
          </cell>
        </row>
        <row r="10">
          <cell r="H10" t="str">
            <v>1.1.1.1.02</v>
          </cell>
          <cell r="I10" t="str">
            <v>Actualización del proceso de sectorización y zonificación</v>
          </cell>
          <cell r="S10">
            <v>1</v>
          </cell>
          <cell r="V10">
            <v>1</v>
          </cell>
        </row>
        <row r="11">
          <cell r="H11" t="str">
            <v>1.1.1.1.03</v>
          </cell>
          <cell r="I11" t="str">
            <v>Finalización del proceso de digitación de ficha familiar</v>
          </cell>
          <cell r="J11">
            <v>1</v>
          </cell>
          <cell r="K11">
            <v>1</v>
          </cell>
          <cell r="L11">
            <v>1</v>
          </cell>
          <cell r="V11">
            <v>3</v>
          </cell>
        </row>
        <row r="12">
          <cell r="H12" t="str">
            <v>1.1.1.1.04</v>
          </cell>
          <cell r="I12" t="str">
            <v>Seguimiento al proceso de registro, actualización y digitación de población en la Ficha Familiar por zona</v>
          </cell>
          <cell r="M12">
            <v>1</v>
          </cell>
          <cell r="P12">
            <v>1</v>
          </cell>
          <cell r="S12">
            <v>1</v>
          </cell>
          <cell r="U12">
            <v>1</v>
          </cell>
          <cell r="V12">
            <v>4</v>
          </cell>
        </row>
        <row r="13">
          <cell r="H13" t="str">
            <v>1.1.1.2.01</v>
          </cell>
          <cell r="I13" t="str">
            <v>Capacitación a los equipos de la UNAP para el uso de los intrumentos clínicos del primer nivel.</v>
          </cell>
          <cell r="K13">
            <v>1</v>
          </cell>
          <cell r="N13">
            <v>1</v>
          </cell>
          <cell r="Q13">
            <v>1</v>
          </cell>
          <cell r="T13">
            <v>1</v>
          </cell>
          <cell r="V13">
            <v>4</v>
          </cell>
        </row>
        <row r="14">
          <cell r="H14" t="str">
            <v>1.1.1.2.02</v>
          </cell>
          <cell r="I14" t="str">
            <v>Talleres de inducción a personal médico de nuevo ingreso.</v>
          </cell>
          <cell r="K14">
            <v>1</v>
          </cell>
          <cell r="N14">
            <v>1</v>
          </cell>
          <cell r="Q14">
            <v>1</v>
          </cell>
          <cell r="T14">
            <v>1</v>
          </cell>
          <cell r="V14">
            <v>4</v>
          </cell>
        </row>
        <row r="15">
          <cell r="H15" t="str">
            <v>1.1.1.2.03</v>
          </cell>
          <cell r="I15" t="str">
            <v>Realización de talleres con los equipos de la UNAP y coordinadores de zona para seguimiento a la adherencia de guias y protocolos en el primer nivel</v>
          </cell>
          <cell r="L15">
            <v>1</v>
          </cell>
          <cell r="O15">
            <v>1</v>
          </cell>
          <cell r="R15">
            <v>1</v>
          </cell>
          <cell r="U15">
            <v>1</v>
          </cell>
          <cell r="V15">
            <v>4</v>
          </cell>
        </row>
        <row r="16">
          <cell r="H16" t="str">
            <v>1.1.1.2.04</v>
          </cell>
          <cell r="I16" t="str">
            <v>Elaboración de Análisis de Situación de Salud provincial acorde a los lineamientos establecidos por el MSP.</v>
          </cell>
          <cell r="L16">
            <v>1</v>
          </cell>
          <cell r="V16">
            <v>1</v>
          </cell>
        </row>
        <row r="17">
          <cell r="H17" t="str">
            <v>1.1.1.2.05</v>
          </cell>
          <cell r="I17" t="str">
            <v>Reuniones de seguimiento a las acciones en el Primer Nivel de Atención con los equipos Áreas y Zonas de Salud.</v>
          </cell>
          <cell r="J17">
            <v>1</v>
          </cell>
          <cell r="M17">
            <v>1</v>
          </cell>
          <cell r="P17">
            <v>1</v>
          </cell>
          <cell r="S17">
            <v>1</v>
          </cell>
          <cell r="V17">
            <v>4</v>
          </cell>
        </row>
        <row r="18">
          <cell r="H18" t="str">
            <v>1.1.1.2.06</v>
          </cell>
          <cell r="I18" t="str">
            <v>Seguimiento a los CCDX  para la el aumento de la facturación de los servicios.</v>
          </cell>
          <cell r="L18">
            <v>1</v>
          </cell>
          <cell r="O18">
            <v>1</v>
          </cell>
          <cell r="R18">
            <v>1</v>
          </cell>
          <cell r="U18">
            <v>1</v>
          </cell>
          <cell r="V18">
            <v>4</v>
          </cell>
        </row>
        <row r="19">
          <cell r="H19" t="str">
            <v>1.1.1.2.07</v>
          </cell>
          <cell r="I19" t="str">
            <v>Seguimiento a las atenciones por curso de vida definidas en el marco del convenio con SENASA.</v>
          </cell>
          <cell r="L19">
            <v>1</v>
          </cell>
          <cell r="O19">
            <v>1</v>
          </cell>
          <cell r="R19">
            <v>1</v>
          </cell>
          <cell r="U19">
            <v>1</v>
          </cell>
          <cell r="V19">
            <v>4</v>
          </cell>
        </row>
        <row r="20">
          <cell r="H20" t="str">
            <v>1.1.1.2.08</v>
          </cell>
          <cell r="I20" t="str">
            <v>Captura, seguimiento y evaluación de la atención de Adulto Mayor en las UNAP.</v>
          </cell>
          <cell r="L20">
            <v>1</v>
          </cell>
          <cell r="O20">
            <v>1</v>
          </cell>
          <cell r="R20">
            <v>1</v>
          </cell>
          <cell r="U20">
            <v>1</v>
          </cell>
          <cell r="V20">
            <v>4</v>
          </cell>
        </row>
        <row r="21">
          <cell r="H21" t="str">
            <v>1.1.1.2.09</v>
          </cell>
          <cell r="I21" t="str">
            <v>Seguimiento a los equipo de la UNAP  para el aumento de la realización de visitas domiciliarias con énfasis en programas priorizados.</v>
          </cell>
          <cell r="L21">
            <v>1</v>
          </cell>
          <cell r="O21">
            <v>1</v>
          </cell>
          <cell r="R21">
            <v>1</v>
          </cell>
          <cell r="U21">
            <v>1</v>
          </cell>
          <cell r="V21">
            <v>4</v>
          </cell>
        </row>
        <row r="22">
          <cell r="H22" t="str">
            <v>1.1.2.1.02</v>
          </cell>
          <cell r="I22" t="str">
            <v xml:space="preserve">Seguimiento a la elaboracion y ejecución del plan de mejora para la disminución de lista de espera </v>
          </cell>
          <cell r="N22">
            <v>1</v>
          </cell>
          <cell r="Q22">
            <v>1</v>
          </cell>
          <cell r="U22">
            <v>1</v>
          </cell>
          <cell r="V22">
            <v>3</v>
          </cell>
        </row>
        <row r="23">
          <cell r="H23" t="str">
            <v>1.1.2.1.03</v>
          </cell>
          <cell r="I23" t="str">
            <v>Análisis del comportamiento de las objeciones médicas y administrativas (SENASA) y otras ARS del régimen Contributivo</v>
          </cell>
          <cell r="J23">
            <v>1</v>
          </cell>
          <cell r="K23">
            <v>1</v>
          </cell>
          <cell r="L23">
            <v>1</v>
          </cell>
          <cell r="M23">
            <v>1</v>
          </cell>
          <cell r="N23">
            <v>1</v>
          </cell>
          <cell r="O23">
            <v>1</v>
          </cell>
          <cell r="P23">
            <v>1</v>
          </cell>
          <cell r="Q23">
            <v>1</v>
          </cell>
          <cell r="R23">
            <v>1</v>
          </cell>
          <cell r="S23">
            <v>1</v>
          </cell>
          <cell r="T23">
            <v>1</v>
          </cell>
          <cell r="U23">
            <v>1</v>
          </cell>
          <cell r="V23">
            <v>12</v>
          </cell>
        </row>
        <row r="24">
          <cell r="H24" t="str">
            <v>1.1.2.1.04</v>
          </cell>
          <cell r="I24" t="str">
            <v>Seguimiento a la elaboración de los planes de mejora para la disminución de las objeciones médicas, administrativas y el incremento de la facturación de los CEAS</v>
          </cell>
          <cell r="O24">
            <v>1</v>
          </cell>
          <cell r="U24">
            <v>1</v>
          </cell>
          <cell r="V24">
            <v>2</v>
          </cell>
        </row>
        <row r="25">
          <cell r="H25" t="str">
            <v>1.1.2.1.05</v>
          </cell>
          <cell r="I25" t="str">
            <v>Seguimiento a la ejecución de los planes de mejora para la disminucion de las glosas y el incremento de la facturación de los CEAS.</v>
          </cell>
          <cell r="P25">
            <v>1</v>
          </cell>
          <cell r="U25">
            <v>1</v>
          </cell>
          <cell r="V25">
            <v>2</v>
          </cell>
        </row>
        <row r="26">
          <cell r="H26" t="str">
            <v>1.1.2.1.06</v>
          </cell>
          <cell r="I26" t="str">
            <v xml:space="preserve">Levantamiento de hospitales para conocer estatus de la contratacion de las ARS </v>
          </cell>
          <cell r="P26">
            <v>1</v>
          </cell>
          <cell r="V26">
            <v>1</v>
          </cell>
        </row>
        <row r="27">
          <cell r="H27" t="str">
            <v>1.1.2.1.07</v>
          </cell>
          <cell r="I27" t="str">
            <v>Seguimiento a la implementacion del proceso de prefactura para la optimizacion y efectividad del proceso de factura en los centros priorizados.</v>
          </cell>
          <cell r="M27">
            <v>1</v>
          </cell>
          <cell r="P27">
            <v>1</v>
          </cell>
          <cell r="R27">
            <v>1</v>
          </cell>
          <cell r="U27">
            <v>1</v>
          </cell>
          <cell r="V27">
            <v>4</v>
          </cell>
        </row>
        <row r="28">
          <cell r="H28" t="str">
            <v>1.1.2.2.01</v>
          </cell>
          <cell r="I28" t="str">
            <v>Reunion de coordinación para la gestión de la red de emergencias médicas de su demarcación</v>
          </cell>
          <cell r="P28">
            <v>1</v>
          </cell>
          <cell r="V28">
            <v>1</v>
          </cell>
        </row>
        <row r="29">
          <cell r="H29" t="str">
            <v>1.1.2.2.02</v>
          </cell>
          <cell r="I29" t="str">
            <v xml:space="preserve"> Reunion de Coordinación de la implementación del Modelo Integrado de Atención de Emergencias y Urgencias</v>
          </cell>
          <cell r="P29">
            <v>1</v>
          </cell>
          <cell r="U29">
            <v>1</v>
          </cell>
          <cell r="V29">
            <v>2</v>
          </cell>
        </row>
        <row r="30">
          <cell r="H30" t="str">
            <v>1.1.2.2.03</v>
          </cell>
          <cell r="I30" t="str">
            <v>Supervisión de Oficiales RAC-Triaje y la implementación de RAC-Triaje en Salas de Emergencias Hospitalarias</v>
          </cell>
          <cell r="L30">
            <v>1</v>
          </cell>
          <cell r="O30">
            <v>1</v>
          </cell>
          <cell r="R30">
            <v>1</v>
          </cell>
          <cell r="V30">
            <v>3</v>
          </cell>
        </row>
        <row r="31">
          <cell r="H31" t="str">
            <v>1.1.2.2.04</v>
          </cell>
          <cell r="I31" t="str">
            <v xml:space="preserve">Supervisión al llenado de historia clinica de emergencias, reporte de indicadores y del registro de los pacientes en el libro de emergencias </v>
          </cell>
          <cell r="P31">
            <v>1</v>
          </cell>
          <cell r="T31">
            <v>1</v>
          </cell>
          <cell r="V31">
            <v>2</v>
          </cell>
        </row>
        <row r="32">
          <cell r="H32" t="str">
            <v>1.1.2.2.05</v>
          </cell>
          <cell r="I32" t="str">
            <v xml:space="preserve">Supervisión procedimiento de entrega, recibo y reposicion de carro de paro en salas de emergencias </v>
          </cell>
          <cell r="O32">
            <v>1</v>
          </cell>
          <cell r="S32">
            <v>1</v>
          </cell>
          <cell r="V32">
            <v>2</v>
          </cell>
        </row>
        <row r="33">
          <cell r="H33" t="str">
            <v>1.1.2.2.06</v>
          </cell>
          <cell r="I33" t="str">
            <v>Monitoreo  del tablero de Indicadores de Gestión de las Salas de Emergencias Hospitalaria</v>
          </cell>
          <cell r="L33">
            <v>1</v>
          </cell>
          <cell r="O33">
            <v>1</v>
          </cell>
          <cell r="R33">
            <v>1</v>
          </cell>
          <cell r="U33">
            <v>1</v>
          </cell>
          <cell r="V33">
            <v>4</v>
          </cell>
        </row>
        <row r="34">
          <cell r="H34" t="str">
            <v>1.1.2.2.07</v>
          </cell>
          <cell r="I34" t="str">
            <v>Seguimiento del Plan de Mejora de los Servicios de emergencias Centros hospitalario</v>
          </cell>
          <cell r="K34">
            <v>1</v>
          </cell>
          <cell r="S34">
            <v>1</v>
          </cell>
          <cell r="V34">
            <v>2</v>
          </cell>
        </row>
        <row r="35">
          <cell r="H35" t="str">
            <v>1.1.2.2.08</v>
          </cell>
          <cell r="I35" t="str">
            <v>Seguimiento a la elaboración y/o actualización de los Planes de Emergencias de Salud y Desastres Naturales ORS y CEAS</v>
          </cell>
          <cell r="L35">
            <v>1</v>
          </cell>
          <cell r="V35">
            <v>1</v>
          </cell>
        </row>
        <row r="36">
          <cell r="H36" t="str">
            <v>1.1.2.2.09</v>
          </cell>
          <cell r="I36" t="str">
            <v>Supervisión y seguimiento a la funcionalidad  de los Planes de Emergencias y Desastres Hospitalarios a traves de simulacros</v>
          </cell>
          <cell r="S36">
            <v>1</v>
          </cell>
          <cell r="V36">
            <v>1</v>
          </cell>
        </row>
        <row r="37">
          <cell r="H37" t="str">
            <v>1.1.2.2.10</v>
          </cell>
          <cell r="I37" t="str">
            <v xml:space="preserve">Reunión de coordinación de Operativo Feriado Navidad y Año Nuevo </v>
          </cell>
          <cell r="U37">
            <v>1</v>
          </cell>
          <cell r="V37">
            <v>1</v>
          </cell>
        </row>
        <row r="38">
          <cell r="H38" t="str">
            <v>1.1.2.2.11</v>
          </cell>
          <cell r="I38" t="str">
            <v xml:space="preserve">Reunion de coordinación preparativos Operativo  Semana Santa </v>
          </cell>
          <cell r="L38">
            <v>1</v>
          </cell>
          <cell r="V38">
            <v>1</v>
          </cell>
        </row>
        <row r="39">
          <cell r="H39" t="str">
            <v>1.1.2.2.12</v>
          </cell>
          <cell r="I39" t="str">
            <v>Reunion coordinación  preparativos y pespuesta a Temporada Ciclónica y Eventos de Salud Pública consecuentes</v>
          </cell>
          <cell r="N39">
            <v>1</v>
          </cell>
          <cell r="V39">
            <v>1</v>
          </cell>
        </row>
        <row r="40">
          <cell r="H40" t="str">
            <v>1.1.2.2.13</v>
          </cell>
          <cell r="I40" t="str">
            <v>Reunión de análisis situacional de salud pública y desastres naturales de su demarcación</v>
          </cell>
          <cell r="N40">
            <v>1</v>
          </cell>
          <cell r="V40">
            <v>1</v>
          </cell>
        </row>
        <row r="41">
          <cell r="H41" t="str">
            <v>1.1.2.3.01</v>
          </cell>
          <cell r="I41" t="str">
            <v>Capacitación al personal de salud en los módulos de la Estrategia Hearts.</v>
          </cell>
          <cell r="N41">
            <v>1</v>
          </cell>
          <cell r="T41">
            <v>1</v>
          </cell>
          <cell r="V41">
            <v>2</v>
          </cell>
        </row>
        <row r="42">
          <cell r="H42" t="str">
            <v>1.1.2.3.02</v>
          </cell>
          <cell r="I42" t="str">
            <v>Despliegue  de la Estrategia Hearts en el 100% de las Unidades de Atención Primaria del SRS.</v>
          </cell>
          <cell r="O42">
            <v>1</v>
          </cell>
          <cell r="U42">
            <v>1</v>
          </cell>
          <cell r="V42">
            <v>2</v>
          </cell>
        </row>
        <row r="43">
          <cell r="H43" t="str">
            <v>1.1.2.3.03</v>
          </cell>
          <cell r="I43" t="str">
            <v>Tamizaje de captación de personas para la prevensión y control de las ECNT.</v>
          </cell>
          <cell r="L43">
            <v>1</v>
          </cell>
          <cell r="O43">
            <v>1</v>
          </cell>
          <cell r="R43">
            <v>1</v>
          </cell>
          <cell r="U43">
            <v>1</v>
          </cell>
          <cell r="V43">
            <v>4</v>
          </cell>
        </row>
        <row r="44">
          <cell r="H44" t="str">
            <v>1.1.2.3.04</v>
          </cell>
          <cell r="I44" t="str">
            <v>Seguimiento a la implementación y funcionalidad de la Estrategia Hearts en el 100% de las Unidades de Atención Primaria del SRS.</v>
          </cell>
          <cell r="O44">
            <v>1</v>
          </cell>
          <cell r="U44">
            <v>1</v>
          </cell>
          <cell r="V44">
            <v>2</v>
          </cell>
        </row>
        <row r="45">
          <cell r="H45" t="str">
            <v>1.1.2.3.05</v>
          </cell>
          <cell r="I45" t="str">
            <v>Seguimiento a las iniciativas de prevención de otras enfermedades cronicas no trasmisibles.</v>
          </cell>
          <cell r="O45">
            <v>1</v>
          </cell>
          <cell r="U45">
            <v>1</v>
          </cell>
          <cell r="V45">
            <v>2</v>
          </cell>
        </row>
        <row r="46">
          <cell r="H46" t="str">
            <v>1.1.2.4.01</v>
          </cell>
          <cell r="I46" t="str">
            <v>Seguimiento a los equipos de la UNAP para el aumento de la captación, seguimiento al crecimiento y desarrollo, vigilancia del estado nutricional, esquema de vacunación en menores de 5 años con controles de salud de acuerdo con el protocolo.</v>
          </cell>
          <cell r="L46">
            <v>1</v>
          </cell>
          <cell r="O46">
            <v>1</v>
          </cell>
          <cell r="R46">
            <v>1</v>
          </cell>
          <cell r="U46">
            <v>1</v>
          </cell>
          <cell r="V46">
            <v>4</v>
          </cell>
        </row>
        <row r="47">
          <cell r="H47" t="str">
            <v>1.1.2.5.01</v>
          </cell>
          <cell r="I47" t="str">
            <v>Visitas de supervisión con el objetivo de identificar brechas en la atención de salud mental, con el fin de desarrollar planes de mejora para fortalecer los servicios.</v>
          </cell>
          <cell r="L47">
            <v>1</v>
          </cell>
          <cell r="M47">
            <v>1</v>
          </cell>
          <cell r="N47">
            <v>1</v>
          </cell>
          <cell r="O47">
            <v>1</v>
          </cell>
          <cell r="P47">
            <v>1</v>
          </cell>
          <cell r="Q47">
            <v>1</v>
          </cell>
          <cell r="R47">
            <v>1</v>
          </cell>
          <cell r="S47">
            <v>1</v>
          </cell>
          <cell r="T47">
            <v>1</v>
          </cell>
          <cell r="V47">
            <v>9</v>
          </cell>
        </row>
        <row r="48">
          <cell r="H48" t="str">
            <v>1.1.2.5.02</v>
          </cell>
          <cell r="I48" t="str">
            <v xml:space="preserve"> Taller de capacitación en el fortalecimiento de buenas prácticas en protocolos y documentación estandarizada.</v>
          </cell>
          <cell r="P48">
            <v>1</v>
          </cell>
          <cell r="S48">
            <v>1</v>
          </cell>
          <cell r="V48">
            <v>2</v>
          </cell>
        </row>
        <row r="49">
          <cell r="H49" t="str">
            <v>1.1.2.5.03</v>
          </cell>
          <cell r="I49" t="str">
            <v>Ampliación de la estrategia mhGAP de Atención Primaria, con enfoque prioritario en los Servicios Regionales Metropolitana, Valdesia y Norcentral.</v>
          </cell>
          <cell r="O49">
            <v>1</v>
          </cell>
          <cell r="T49">
            <v>1</v>
          </cell>
          <cell r="V49">
            <v>2</v>
          </cell>
        </row>
        <row r="50">
          <cell r="H50" t="str">
            <v>1.1.2.5.04</v>
          </cell>
          <cell r="I50" t="str">
            <v>Visitas de Supervision a las Unidades de Intervención en Crisis en funcionamiento en la región.</v>
          </cell>
          <cell r="L50">
            <v>1</v>
          </cell>
          <cell r="M50">
            <v>1</v>
          </cell>
          <cell r="N50">
            <v>1</v>
          </cell>
          <cell r="O50">
            <v>1</v>
          </cell>
          <cell r="P50">
            <v>1</v>
          </cell>
          <cell r="Q50">
            <v>1</v>
          </cell>
          <cell r="R50">
            <v>1</v>
          </cell>
          <cell r="S50">
            <v>1</v>
          </cell>
          <cell r="T50">
            <v>1</v>
          </cell>
          <cell r="V50">
            <v>9</v>
          </cell>
        </row>
        <row r="51">
          <cell r="H51" t="str">
            <v>1.1.2.6.01</v>
          </cell>
          <cell r="I51" t="str">
            <v>Supervisión a la implementación del DTIR (Detección, tratamiento, investigación y Respuesta) en Establecimientos de Salud del Primer Nivel de Atención y Nivel Especializado.</v>
          </cell>
          <cell r="K51">
            <v>1</v>
          </cell>
          <cell r="M51">
            <v>1</v>
          </cell>
          <cell r="O51">
            <v>1</v>
          </cell>
          <cell r="Q51">
            <v>1</v>
          </cell>
          <cell r="S51">
            <v>1</v>
          </cell>
          <cell r="U51">
            <v>1</v>
          </cell>
          <cell r="V51">
            <v>6</v>
          </cell>
        </row>
        <row r="52">
          <cell r="H52" t="str">
            <v>1.1.2.6.02</v>
          </cell>
          <cell r="I52" t="str">
            <v>Seguimiento al proceso de atención del paciente con mordedura en 1 EESS.</v>
          </cell>
          <cell r="L52">
            <v>1</v>
          </cell>
          <cell r="N52">
            <v>1</v>
          </cell>
          <cell r="P52">
            <v>1</v>
          </cell>
          <cell r="R52">
            <v>1</v>
          </cell>
          <cell r="T52">
            <v>1</v>
          </cell>
          <cell r="V52">
            <v>5</v>
          </cell>
        </row>
        <row r="53">
          <cell r="H53" t="str">
            <v>1.1.2.6.03</v>
          </cell>
          <cell r="I53" t="str">
            <v xml:space="preserve"> Taller de actualización en manejo de  Arbovirosis dirigido al personal de los centros de salud del Primer Nivel de Atención.</v>
          </cell>
          <cell r="M53">
            <v>1</v>
          </cell>
          <cell r="V53">
            <v>1</v>
          </cell>
        </row>
        <row r="54">
          <cell r="H54" t="str">
            <v>1.1.2.6.04</v>
          </cell>
          <cell r="I54" t="str">
            <v>Taller de actualización en detección y manejo de la leptospirosis dirigido al personal de los centros de salud de 2do y 3er nivel de atención..</v>
          </cell>
          <cell r="S54">
            <v>1</v>
          </cell>
          <cell r="V54">
            <v>1</v>
          </cell>
        </row>
        <row r="55">
          <cell r="H55" t="str">
            <v>1.1.3.1.01</v>
          </cell>
          <cell r="I55" t="str">
            <v>Seguimiento al programa de planificacion familiar en el PNA</v>
          </cell>
          <cell r="M55">
            <v>1</v>
          </cell>
          <cell r="P55">
            <v>1</v>
          </cell>
          <cell r="S55">
            <v>1</v>
          </cell>
          <cell r="V55">
            <v>3</v>
          </cell>
        </row>
        <row r="56">
          <cell r="H56" t="str">
            <v>1.1.3.1.02</v>
          </cell>
          <cell r="I56" t="str">
            <v>Seguimiento a los equipos de las UNAP en la realización de Pap a las mujeres entre 19 y 65 años al menos una vez en el último año.</v>
          </cell>
          <cell r="L56">
            <v>1</v>
          </cell>
          <cell r="O56">
            <v>1</v>
          </cell>
          <cell r="R56">
            <v>1</v>
          </cell>
          <cell r="U56">
            <v>1</v>
          </cell>
          <cell r="V56">
            <v>4</v>
          </cell>
        </row>
        <row r="57">
          <cell r="H57" t="str">
            <v>1.1.3.1.05</v>
          </cell>
          <cell r="I57" t="str">
            <v>Visitas de supervisión para la Mejora de la Calidad de los Datos y el Registro Oportuno en el Sistema de Registro Nominal de Pruebas de VIH (SIRENP) para resultados de pruebas de VIH, Hepatitis B, Hepatitis C y Sífilis</v>
          </cell>
          <cell r="O57">
            <v>1</v>
          </cell>
          <cell r="S57">
            <v>2</v>
          </cell>
          <cell r="V57">
            <v>3</v>
          </cell>
        </row>
        <row r="58">
          <cell r="H58" t="str">
            <v>1.1.3.1.06</v>
          </cell>
          <cell r="I58" t="str">
            <v>Seguimiento  Planificacion Post Evento Obstetrico en los hospitales priorizados</v>
          </cell>
          <cell r="J58">
            <v>1</v>
          </cell>
          <cell r="K58">
            <v>1</v>
          </cell>
          <cell r="L58">
            <v>1</v>
          </cell>
          <cell r="M58">
            <v>1</v>
          </cell>
          <cell r="N58">
            <v>1</v>
          </cell>
          <cell r="O58">
            <v>1</v>
          </cell>
          <cell r="P58">
            <v>1</v>
          </cell>
          <cell r="Q58">
            <v>1</v>
          </cell>
          <cell r="R58">
            <v>1</v>
          </cell>
          <cell r="S58">
            <v>1</v>
          </cell>
          <cell r="T58">
            <v>1</v>
          </cell>
          <cell r="U58">
            <v>1</v>
          </cell>
          <cell r="V58">
            <v>12</v>
          </cell>
        </row>
        <row r="59">
          <cell r="H59" t="str">
            <v>1.1.3.1.07</v>
          </cell>
          <cell r="I59" t="str">
            <v xml:space="preserve">Adecuación de la Elaboracion de los planes de mejora de la metodología de Observación de la Práctica Clínica (OPC) según los resultados del monitoreo de calidad de los servicios en los CEAS priorizados </v>
          </cell>
          <cell r="L59">
            <v>1</v>
          </cell>
          <cell r="O59">
            <v>1</v>
          </cell>
          <cell r="R59">
            <v>1</v>
          </cell>
          <cell r="U59">
            <v>1</v>
          </cell>
          <cell r="V59">
            <v>4</v>
          </cell>
        </row>
        <row r="60">
          <cell r="H60" t="str">
            <v>1.1.3.1.08</v>
          </cell>
          <cell r="I60" t="str">
            <v>Analisis de los indicadores Maternos Neonatales de la Sala Situacional de los CEAS</v>
          </cell>
          <cell r="L60">
            <v>1</v>
          </cell>
          <cell r="O60">
            <v>1</v>
          </cell>
          <cell r="R60">
            <v>1</v>
          </cell>
          <cell r="U60">
            <v>1</v>
          </cell>
          <cell r="V60">
            <v>4</v>
          </cell>
        </row>
        <row r="61">
          <cell r="H61" t="str">
            <v>1.1.3.1.09</v>
          </cell>
          <cell r="I61" t="str">
            <v>Análisis y seguimiento a la implementacion de la Estrategia Código Rojo en los CEAS priorizados.</v>
          </cell>
          <cell r="J61">
            <v>1</v>
          </cell>
          <cell r="L61">
            <v>1</v>
          </cell>
          <cell r="N61">
            <v>1</v>
          </cell>
          <cell r="P61">
            <v>1</v>
          </cell>
          <cell r="R61">
            <v>1</v>
          </cell>
          <cell r="T61">
            <v>1</v>
          </cell>
          <cell r="V61">
            <v>6</v>
          </cell>
        </row>
        <row r="62">
          <cell r="H62" t="str">
            <v>1.1.3.1.10</v>
          </cell>
          <cell r="I62" t="str">
            <v>Seguimiento al plan de mejora resultado del monitoreo  del apego a protocolo de atencion en consulta prenatal en los CEAS priorizados.</v>
          </cell>
          <cell r="L62">
            <v>1</v>
          </cell>
          <cell r="O62">
            <v>1</v>
          </cell>
          <cell r="R62">
            <v>1</v>
          </cell>
          <cell r="U62">
            <v>1</v>
          </cell>
          <cell r="V62">
            <v>4</v>
          </cell>
        </row>
        <row r="63">
          <cell r="H63" t="str">
            <v>1.1.3.1.11</v>
          </cell>
          <cell r="I63" t="str">
            <v>Capacitación en el uso y correcto llenado de la Historia Clinica Perinatal en  los CEAS de SRS Norcentral, Nordeste y Este.</v>
          </cell>
          <cell r="K63">
            <v>1</v>
          </cell>
          <cell r="N63">
            <v>1</v>
          </cell>
          <cell r="Q63">
            <v>1</v>
          </cell>
          <cell r="T63">
            <v>1</v>
          </cell>
          <cell r="V63">
            <v>4</v>
          </cell>
        </row>
        <row r="64">
          <cell r="H64" t="str">
            <v>1.1.3.1.12</v>
          </cell>
          <cell r="I64" t="str">
            <v>Capacitacion continua sobre prevención de Trastornos Hipertensivos en el embarazo en CEAS provinciales</v>
          </cell>
          <cell r="L64">
            <v>1</v>
          </cell>
          <cell r="O64">
            <v>1</v>
          </cell>
          <cell r="R64">
            <v>1</v>
          </cell>
          <cell r="U64">
            <v>1</v>
          </cell>
          <cell r="V64">
            <v>4</v>
          </cell>
        </row>
        <row r="65">
          <cell r="H65" t="str">
            <v>1.1.3.1.13</v>
          </cell>
          <cell r="I65" t="str">
            <v>Seguimiento al plan de mejora resultado resultado del monitoreo al apego de los Protocolos de Trastornos Hipertensivos en el embarazo a los CEAS priorizados</v>
          </cell>
          <cell r="L65">
            <v>1</v>
          </cell>
          <cell r="O65">
            <v>1</v>
          </cell>
          <cell r="R65">
            <v>1</v>
          </cell>
          <cell r="U65">
            <v>1</v>
          </cell>
          <cell r="V65">
            <v>4</v>
          </cell>
        </row>
        <row r="66">
          <cell r="H66" t="str">
            <v>1.1.3.1.14</v>
          </cell>
          <cell r="I66" t="str">
            <v>Capacitación en  Planificacion Familiar Post Evento Obstetrico en 5 CEAS por SRS.</v>
          </cell>
          <cell r="K66">
            <v>1</v>
          </cell>
          <cell r="L66">
            <v>1</v>
          </cell>
          <cell r="M66">
            <v>1</v>
          </cell>
          <cell r="N66">
            <v>1</v>
          </cell>
          <cell r="O66">
            <v>1</v>
          </cell>
          <cell r="V66">
            <v>5</v>
          </cell>
        </row>
        <row r="67">
          <cell r="H67" t="str">
            <v>1.1.3.1.15</v>
          </cell>
          <cell r="I67" t="str">
            <v>Seguimiento al fortalecimiento de la  estrategia IPAM en CEAS hospitales priorizados</v>
          </cell>
          <cell r="M67">
            <v>1</v>
          </cell>
          <cell r="Q67">
            <v>1</v>
          </cell>
          <cell r="U67">
            <v>1</v>
          </cell>
          <cell r="V67">
            <v>3</v>
          </cell>
        </row>
        <row r="68">
          <cell r="H68" t="str">
            <v>1.1.3.1.16</v>
          </cell>
          <cell r="I68" t="str">
            <v>Análisis de la morbilidad materna extrema</v>
          </cell>
          <cell r="J68">
            <v>1</v>
          </cell>
          <cell r="K68">
            <v>1</v>
          </cell>
          <cell r="L68">
            <v>1</v>
          </cell>
          <cell r="M68">
            <v>1</v>
          </cell>
          <cell r="N68">
            <v>1</v>
          </cell>
          <cell r="O68">
            <v>1</v>
          </cell>
          <cell r="P68">
            <v>1</v>
          </cell>
          <cell r="Q68">
            <v>1</v>
          </cell>
          <cell r="R68">
            <v>1</v>
          </cell>
          <cell r="S68">
            <v>1</v>
          </cell>
          <cell r="T68">
            <v>1</v>
          </cell>
          <cell r="U68">
            <v>1</v>
          </cell>
          <cell r="V68">
            <v>12</v>
          </cell>
        </row>
        <row r="69">
          <cell r="H69" t="str">
            <v>1.1.3.1.17</v>
          </cell>
          <cell r="I69" t="str">
            <v>Socialización del Protocolo para la prevención, diagnóstico y tratamiento de la Sepsis Materna</v>
          </cell>
          <cell r="J69">
            <v>1</v>
          </cell>
          <cell r="K69">
            <v>1</v>
          </cell>
          <cell r="L69">
            <v>1</v>
          </cell>
          <cell r="M69">
            <v>1</v>
          </cell>
          <cell r="N69">
            <v>1</v>
          </cell>
          <cell r="O69">
            <v>1</v>
          </cell>
          <cell r="P69">
            <v>1</v>
          </cell>
          <cell r="Q69">
            <v>1</v>
          </cell>
          <cell r="R69">
            <v>1</v>
          </cell>
          <cell r="S69">
            <v>1</v>
          </cell>
          <cell r="T69">
            <v>1</v>
          </cell>
          <cell r="U69">
            <v>1</v>
          </cell>
          <cell r="V69">
            <v>12</v>
          </cell>
        </row>
        <row r="70">
          <cell r="H70" t="str">
            <v>1.1.3.1.18</v>
          </cell>
          <cell r="I70" t="str">
            <v>Seguimiento al fortalecimiento de la atención de las embarazadas,  puerperas y recién nacido a través de la integración de enfermeras obstétricas</v>
          </cell>
          <cell r="L70">
            <v>1</v>
          </cell>
          <cell r="O70">
            <v>1</v>
          </cell>
          <cell r="R70">
            <v>1</v>
          </cell>
          <cell r="U70">
            <v>1</v>
          </cell>
          <cell r="V70">
            <v>4</v>
          </cell>
        </row>
        <row r="71">
          <cell r="H71" t="str">
            <v>1.1.3.2.01</v>
          </cell>
          <cell r="I71" t="str">
            <v xml:space="preserve">Seguimiento a los programas de enfermedades transmisibles por vectores en primer nivel de atención.
</v>
          </cell>
          <cell r="L71">
            <v>1</v>
          </cell>
          <cell r="O71">
            <v>1</v>
          </cell>
          <cell r="R71">
            <v>1</v>
          </cell>
          <cell r="U71">
            <v>1</v>
          </cell>
          <cell r="V71">
            <v>4</v>
          </cell>
        </row>
        <row r="72">
          <cell r="H72" t="str">
            <v>1.1.3.2.02</v>
          </cell>
          <cell r="I72" t="str">
            <v>Visita de supervisión a los Establecimientos de Salud (EES) para verificación de la disponibilidad de los servicios integrales de salud</v>
          </cell>
          <cell r="L72">
            <v>1</v>
          </cell>
          <cell r="V72">
            <v>1</v>
          </cell>
        </row>
        <row r="73">
          <cell r="H73" t="str">
            <v>1.1.3.3.01</v>
          </cell>
          <cell r="I73" t="str">
            <v>Mesas de trabajo con el personal de los Servicios de Atención Integral para seguimiento al cumplimiento de indicadores de la cascada 95-95-95 del Programa de VIH</v>
          </cell>
          <cell r="L73">
            <v>1</v>
          </cell>
          <cell r="O73">
            <v>1</v>
          </cell>
          <cell r="R73">
            <v>1</v>
          </cell>
          <cell r="U73">
            <v>1</v>
          </cell>
          <cell r="V73">
            <v>4</v>
          </cell>
        </row>
        <row r="74">
          <cell r="H74" t="str">
            <v>1.1.3.3.03</v>
          </cell>
          <cell r="I74" t="str">
            <v>Visitas de seguimiento para el fortalecimiento del  Sistema de Registro Nominal de Atención Integral (SIRNAI) a nivel nacional.</v>
          </cell>
          <cell r="J74">
            <v>1</v>
          </cell>
          <cell r="M74">
            <v>1</v>
          </cell>
          <cell r="P74">
            <v>1</v>
          </cell>
          <cell r="V74">
            <v>3</v>
          </cell>
        </row>
        <row r="75">
          <cell r="H75" t="str">
            <v>1.1.3.3.04</v>
          </cell>
          <cell r="I75" t="str">
            <v>Visitas de supervisión a las Áreas de Consejería para pruebas de VIH en los EES priorizados, con el fin de verificar la entrega y el registro oportuno de la pre y post consejería en el SIRENP.</v>
          </cell>
          <cell r="L75">
            <v>1</v>
          </cell>
          <cell r="O75">
            <v>1</v>
          </cell>
          <cell r="R75">
            <v>1</v>
          </cell>
          <cell r="V75">
            <v>3</v>
          </cell>
        </row>
        <row r="76">
          <cell r="H76" t="str">
            <v>1.1.3.3.05</v>
          </cell>
          <cell r="I76" t="str">
            <v xml:space="preserve"> Supervisión de los Servicios de Preexposición al VIH (PrEP) en los EES para el fortalecimiento Integral de la Estrategia de Prevención del VIH.</v>
          </cell>
          <cell r="K76">
            <v>1</v>
          </cell>
          <cell r="P76">
            <v>1</v>
          </cell>
          <cell r="T76">
            <v>1</v>
          </cell>
          <cell r="V76">
            <v>3</v>
          </cell>
        </row>
        <row r="77">
          <cell r="H77" t="str">
            <v>1.1.3.3.06</v>
          </cell>
          <cell r="I77" t="str">
            <v>Reuniones de seguimiento al cumplimiento de indicadores del PoR 42 en las regiones priorizadas (SRS)</v>
          </cell>
          <cell r="L77">
            <v>1</v>
          </cell>
          <cell r="O77">
            <v>1</v>
          </cell>
          <cell r="R77">
            <v>1</v>
          </cell>
          <cell r="U77">
            <v>1</v>
          </cell>
          <cell r="V77">
            <v>4</v>
          </cell>
        </row>
        <row r="78">
          <cell r="H78" t="str">
            <v>1.1.3.3.07</v>
          </cell>
          <cell r="I78" t="str">
            <v>Supervisión de las Intervenciones Implementadas para el Fortalecimiento de la Adherencia por el Personal del Programa 42</v>
          </cell>
          <cell r="K78">
            <v>1</v>
          </cell>
          <cell r="N78">
            <v>1</v>
          </cell>
          <cell r="Q78">
            <v>1</v>
          </cell>
          <cell r="T78">
            <v>1</v>
          </cell>
          <cell r="V78">
            <v>4</v>
          </cell>
        </row>
        <row r="79">
          <cell r="H79" t="str">
            <v>1.1.3.4.01</v>
          </cell>
          <cell r="I79" t="str">
            <v xml:space="preserve">Visitas de auditoria al Sistema de Información Operacional y Epidemiológico de TB (SIOE) en los EESS para fortalecimiento de la calidad del dato.
</v>
          </cell>
          <cell r="L79">
            <v>5</v>
          </cell>
          <cell r="M79">
            <v>5</v>
          </cell>
          <cell r="N79">
            <v>5</v>
          </cell>
          <cell r="O79">
            <v>5</v>
          </cell>
          <cell r="P79">
            <v>5</v>
          </cell>
          <cell r="Q79">
            <v>5</v>
          </cell>
          <cell r="R79">
            <v>5</v>
          </cell>
          <cell r="S79">
            <v>5</v>
          </cell>
          <cell r="T79">
            <v>5</v>
          </cell>
          <cell r="U79">
            <v>5</v>
          </cell>
          <cell r="V79">
            <v>50</v>
          </cell>
        </row>
        <row r="80">
          <cell r="H80" t="str">
            <v>1.1.3.4.02</v>
          </cell>
          <cell r="I80" t="str">
            <v>Implementación y seguimiento a la Terapia Preventiva de Tuberculosis (TPT) en los SAIs de la región</v>
          </cell>
          <cell r="L80">
            <v>4</v>
          </cell>
          <cell r="O80">
            <v>4</v>
          </cell>
          <cell r="R80">
            <v>4</v>
          </cell>
          <cell r="U80">
            <v>4</v>
          </cell>
          <cell r="V80">
            <v>16</v>
          </cell>
        </row>
        <row r="81">
          <cell r="H81" t="str">
            <v>1.1.3.4.03</v>
          </cell>
          <cell r="I81" t="str">
            <v>Visitas de seguimiento a los centros penitenciarios para validacion de la aplicación de protocolos de atencion y calidad del dato.</v>
          </cell>
          <cell r="K81">
            <v>2</v>
          </cell>
          <cell r="M81">
            <v>2</v>
          </cell>
          <cell r="O81">
            <v>2</v>
          </cell>
          <cell r="Q81">
            <v>2</v>
          </cell>
          <cell r="S81">
            <v>2</v>
          </cell>
          <cell r="V81">
            <v>10</v>
          </cell>
        </row>
        <row r="82">
          <cell r="H82" t="str">
            <v>1.1.3.4.04</v>
          </cell>
          <cell r="I82" t="str">
            <v>Visitas a las Unidades Técnicas Regionales (UTR) para Monitoreo el cumplimiento de protocolos establecidos para el manejo de los pacientes Drogoresistentes.
Estas unidades están ubicadas en las regiones en hospitales específicos como:  Hospitales Regionales, Hosp. Cabral Y Báez, Hosp. Juan Pablo Pina, Hosp. Luis L. Bogaert, Hosp. Dr. Antonio Musa, Hosp. San Vicente de Paul, Hospital Luis Morillo King, Hospital Simón Stridel, CPNA Anti TB de Adultos.</v>
          </cell>
          <cell r="L82">
            <v>2</v>
          </cell>
          <cell r="O82">
            <v>2</v>
          </cell>
          <cell r="P82">
            <v>1</v>
          </cell>
          <cell r="R82">
            <v>2</v>
          </cell>
          <cell r="U82">
            <v>2</v>
          </cell>
          <cell r="V82">
            <v>8</v>
          </cell>
        </row>
        <row r="83">
          <cell r="H83" t="str">
            <v>1.1.3.4.05</v>
          </cell>
          <cell r="I83" t="str">
            <v xml:space="preserve">Mesa de Trabajo con el nivel intermedio (Gerencias de Áreas de los SRS) para revisión de los indicadores y realización de planes de mejora en los servicios de TB 
</v>
          </cell>
          <cell r="L83">
            <v>1</v>
          </cell>
          <cell r="M83">
            <v>1</v>
          </cell>
          <cell r="N83">
            <v>1</v>
          </cell>
          <cell r="O83">
            <v>1</v>
          </cell>
          <cell r="P83">
            <v>1</v>
          </cell>
          <cell r="Q83">
            <v>1</v>
          </cell>
          <cell r="R83">
            <v>1</v>
          </cell>
          <cell r="S83">
            <v>1</v>
          </cell>
          <cell r="T83">
            <v>1</v>
          </cell>
          <cell r="U83">
            <v>1</v>
          </cell>
          <cell r="V83">
            <v>10</v>
          </cell>
        </row>
        <row r="84">
          <cell r="H84" t="str">
            <v>1.1.3.4.06</v>
          </cell>
          <cell r="I84" t="str">
            <v xml:space="preserve">Mesa de trabajo para fortalecimientode la Red de Pediatria para el seguimiento a la TB Infantil.
</v>
          </cell>
          <cell r="K84">
            <v>1</v>
          </cell>
          <cell r="N84">
            <v>1</v>
          </cell>
          <cell r="R84">
            <v>1</v>
          </cell>
          <cell r="V84">
            <v>3</v>
          </cell>
        </row>
        <row r="85">
          <cell r="H85" t="str">
            <v>1.1.3.4.07</v>
          </cell>
          <cell r="I85" t="str">
            <v>Mesa Técnica con la Coordinación de Laboratorio e Imágenes para fortalecimiento del diagnóstico oportuno de Tuberculosis en la Región SRS.</v>
          </cell>
          <cell r="K85">
            <v>1</v>
          </cell>
          <cell r="N85">
            <v>1</v>
          </cell>
          <cell r="R85">
            <v>1</v>
          </cell>
          <cell r="V85">
            <v>3</v>
          </cell>
        </row>
        <row r="86">
          <cell r="H86" t="str">
            <v>1.1.3.4.08</v>
          </cell>
          <cell r="I86" t="str">
            <v>Mesa de Trabajo con Primer Nivel de Atención y Medicamento e Insumos para coordinación y distribución de medicamentos en los EESS.</v>
          </cell>
          <cell r="N86">
            <v>1</v>
          </cell>
          <cell r="R86">
            <v>1</v>
          </cell>
          <cell r="V86">
            <v>2</v>
          </cell>
        </row>
        <row r="87">
          <cell r="H87" t="str">
            <v>1.1.3.4.09</v>
          </cell>
          <cell r="I87" t="str">
            <v>Reuniones de seguimiento al cumplimiento de indicadores del PoR 41 en las regiones priorizadas ( Metropolitano, Nordeste, Enriquillo y Cibao Occidental).</v>
          </cell>
          <cell r="L87">
            <v>1</v>
          </cell>
          <cell r="O87">
            <v>1</v>
          </cell>
          <cell r="R87">
            <v>1</v>
          </cell>
          <cell r="U87">
            <v>1</v>
          </cell>
          <cell r="V87">
            <v>4</v>
          </cell>
        </row>
        <row r="88">
          <cell r="H88" t="str">
            <v>1.1.3.4.10</v>
          </cell>
          <cell r="I88" t="str">
            <v>Visitas de seguimiento al cumplimiento de las intervenciones de adherencia en la regiones priorizadas ( Valdesia, Norcentral, Nordeste Este, El Valley Cibao Central).</v>
          </cell>
          <cell r="L88">
            <v>5</v>
          </cell>
          <cell r="M88">
            <v>5</v>
          </cell>
          <cell r="N88">
            <v>5</v>
          </cell>
          <cell r="O88">
            <v>5</v>
          </cell>
          <cell r="P88">
            <v>5</v>
          </cell>
          <cell r="Q88">
            <v>5</v>
          </cell>
          <cell r="R88">
            <v>5</v>
          </cell>
          <cell r="S88">
            <v>5</v>
          </cell>
          <cell r="T88">
            <v>5</v>
          </cell>
          <cell r="U88">
            <v>5</v>
          </cell>
          <cell r="V88">
            <v>50</v>
          </cell>
        </row>
        <row r="89">
          <cell r="H89" t="str">
            <v>1.1.3.4.11</v>
          </cell>
          <cell r="I89" t="str">
            <v>Capacitación y actualización (Algoritmo, TB-DR, TB/VIH) al personal de salud de los EES para el fortalecimiento del programa de Tuberculosis.</v>
          </cell>
          <cell r="M89">
            <v>1</v>
          </cell>
          <cell r="P89">
            <v>1</v>
          </cell>
          <cell r="S89">
            <v>1</v>
          </cell>
          <cell r="V89">
            <v>3</v>
          </cell>
        </row>
        <row r="90">
          <cell r="H90" t="str">
            <v>1.2.2.1.01</v>
          </cell>
          <cell r="I90" t="str">
            <v>Seguimiento al registro de referencias y contrareferencias de la Red</v>
          </cell>
          <cell r="J90">
            <v>1</v>
          </cell>
          <cell r="K90">
            <v>1</v>
          </cell>
          <cell r="L90">
            <v>1</v>
          </cell>
          <cell r="M90">
            <v>1</v>
          </cell>
          <cell r="N90">
            <v>1</v>
          </cell>
          <cell r="O90">
            <v>1</v>
          </cell>
          <cell r="P90">
            <v>1</v>
          </cell>
          <cell r="Q90">
            <v>1</v>
          </cell>
          <cell r="R90">
            <v>1</v>
          </cell>
          <cell r="S90">
            <v>1</v>
          </cell>
          <cell r="T90">
            <v>1</v>
          </cell>
          <cell r="U90">
            <v>1</v>
          </cell>
          <cell r="V90">
            <v>12</v>
          </cell>
        </row>
        <row r="91">
          <cell r="H91" t="str">
            <v>1.2.2.1.02</v>
          </cell>
          <cell r="I91" t="str">
            <v xml:space="preserve">Mesa de trabajo con subdirectores de los CEAS para implementación y fortalecimiento del proceso de  referencia y contrareferencia.  </v>
          </cell>
          <cell r="M91">
            <v>1</v>
          </cell>
          <cell r="Q91">
            <v>1</v>
          </cell>
          <cell r="V91">
            <v>2</v>
          </cell>
        </row>
        <row r="92">
          <cell r="H92" t="str">
            <v>1.2.2.1.03</v>
          </cell>
          <cell r="I92" t="str">
            <v>Reunión con los equipos de Tecnología de la Información (TI) y Gestión de la Información (GI) del SRS para dar seguimiento a los avances en la organización y articulación de la red, a través del módulo diseñado para el registro diario de referencias y contrarreferencias.</v>
          </cell>
          <cell r="K92">
            <v>1</v>
          </cell>
          <cell r="M92">
            <v>1</v>
          </cell>
          <cell r="V92">
            <v>2</v>
          </cell>
        </row>
        <row r="93">
          <cell r="H93" t="str">
            <v>1.2.2.1.04</v>
          </cell>
          <cell r="I93" t="str">
            <v>Supervisión del correcto llenado del Registro Diario de Referencia y Contrarreferencia.</v>
          </cell>
          <cell r="M93">
            <v>2</v>
          </cell>
          <cell r="P93">
            <v>2</v>
          </cell>
          <cell r="S93">
            <v>2</v>
          </cell>
          <cell r="V93">
            <v>6</v>
          </cell>
        </row>
        <row r="94">
          <cell r="H94" t="str">
            <v>1.2.2.2.01</v>
          </cell>
          <cell r="I94" t="str">
            <v>Implementación y seguimiento a la Sala Situacional Infanto Adolescente en las ORS y los CEAS de su demarcación</v>
          </cell>
          <cell r="L94">
            <v>1</v>
          </cell>
          <cell r="O94">
            <v>1</v>
          </cell>
          <cell r="R94">
            <v>1</v>
          </cell>
          <cell r="U94">
            <v>1</v>
          </cell>
          <cell r="V94">
            <v>4</v>
          </cell>
        </row>
        <row r="95">
          <cell r="H95" t="str">
            <v>1.2.2.2.02</v>
          </cell>
          <cell r="I95" t="str">
            <v>Expansión y fortalecimiento Programas Madre Canguro (PMC)</v>
          </cell>
          <cell r="J95">
            <v>1</v>
          </cell>
          <cell r="K95">
            <v>1</v>
          </cell>
          <cell r="L95">
            <v>2</v>
          </cell>
          <cell r="M95">
            <v>1</v>
          </cell>
          <cell r="N95">
            <v>1</v>
          </cell>
          <cell r="O95">
            <v>2</v>
          </cell>
          <cell r="P95">
            <v>1</v>
          </cell>
          <cell r="Q95">
            <v>1</v>
          </cell>
          <cell r="R95">
            <v>1</v>
          </cell>
          <cell r="S95">
            <v>1</v>
          </cell>
          <cell r="T95">
            <v>2</v>
          </cell>
          <cell r="U95">
            <v>1</v>
          </cell>
          <cell r="V95">
            <v>15</v>
          </cell>
        </row>
        <row r="96">
          <cell r="H96" t="str">
            <v>1.2.2.2.04</v>
          </cell>
          <cell r="I96" t="str">
            <v>Fortalecimiento en la atención a pacientes criticos (emergencia y UCIP)</v>
          </cell>
          <cell r="L96">
            <v>1</v>
          </cell>
          <cell r="O96">
            <v>1</v>
          </cell>
          <cell r="R96">
            <v>1</v>
          </cell>
          <cell r="U96">
            <v>1</v>
          </cell>
          <cell r="V96">
            <v>4</v>
          </cell>
        </row>
        <row r="97">
          <cell r="H97" t="str">
            <v>1.2.2.2.05</v>
          </cell>
          <cell r="I97" t="str">
            <v>Fortalecimiento en la atención a NNA asistidos por violencia.</v>
          </cell>
          <cell r="L97">
            <v>1</v>
          </cell>
          <cell r="O97">
            <v>1</v>
          </cell>
          <cell r="R97">
            <v>1</v>
          </cell>
          <cell r="U97">
            <v>1</v>
          </cell>
          <cell r="V97">
            <v>4</v>
          </cell>
        </row>
        <row r="98">
          <cell r="H98" t="str">
            <v>1.2.2.2.06</v>
          </cell>
          <cell r="I98" t="str">
            <v xml:space="preserve">Seguimiento a la atención en la Primera Infancia con énfasis en la aplicación de Vacunas, Crecimiento y Cuidado para el Desarrollo Infantil. </v>
          </cell>
          <cell r="J98">
            <v>1</v>
          </cell>
          <cell r="K98">
            <v>1</v>
          </cell>
          <cell r="L98">
            <v>1</v>
          </cell>
          <cell r="M98">
            <v>1</v>
          </cell>
          <cell r="N98">
            <v>1</v>
          </cell>
          <cell r="O98">
            <v>1</v>
          </cell>
          <cell r="P98">
            <v>1</v>
          </cell>
          <cell r="Q98">
            <v>1</v>
          </cell>
          <cell r="R98">
            <v>1</v>
          </cell>
          <cell r="S98">
            <v>1</v>
          </cell>
          <cell r="T98">
            <v>1</v>
          </cell>
          <cell r="U98">
            <v>1</v>
          </cell>
          <cell r="V98">
            <v>12</v>
          </cell>
        </row>
        <row r="99">
          <cell r="H99" t="str">
            <v>1.2.2.2.07</v>
          </cell>
          <cell r="I99" t="str">
            <v>Evaluación y fortalecimiento de las condiciones esenciales para la atención a personas adolescentes</v>
          </cell>
          <cell r="L99">
            <v>1</v>
          </cell>
          <cell r="O99">
            <v>1</v>
          </cell>
          <cell r="R99">
            <v>1</v>
          </cell>
          <cell r="U99">
            <v>1</v>
          </cell>
          <cell r="V99">
            <v>4</v>
          </cell>
        </row>
        <row r="100">
          <cell r="H100" t="str">
            <v>1.2.2.2.08</v>
          </cell>
          <cell r="I100" t="str">
            <v>Fortalecimiento a la planificación  a personas adolescentes con énfasis en  Post Evento Obstetrico centrado Métodos de Larga duración</v>
          </cell>
          <cell r="J100">
            <v>1</v>
          </cell>
          <cell r="K100">
            <v>1</v>
          </cell>
          <cell r="L100">
            <v>1</v>
          </cell>
          <cell r="M100">
            <v>1</v>
          </cell>
          <cell r="N100">
            <v>1</v>
          </cell>
          <cell r="O100">
            <v>1</v>
          </cell>
          <cell r="P100">
            <v>1</v>
          </cell>
          <cell r="Q100">
            <v>1</v>
          </cell>
          <cell r="R100">
            <v>1</v>
          </cell>
          <cell r="S100">
            <v>1</v>
          </cell>
          <cell r="T100">
            <v>1</v>
          </cell>
          <cell r="U100">
            <v>1</v>
          </cell>
          <cell r="V100">
            <v>12</v>
          </cell>
        </row>
        <row r="101">
          <cell r="H101" t="str">
            <v>1.2.2.2.09</v>
          </cell>
          <cell r="I101" t="str">
            <v>Expansion y fortalecimiento de las Unidades de atención integral a personas adolescentes (UAIPA)</v>
          </cell>
          <cell r="J101">
            <v>1</v>
          </cell>
          <cell r="K101">
            <v>1</v>
          </cell>
          <cell r="L101">
            <v>1</v>
          </cell>
          <cell r="M101">
            <v>1</v>
          </cell>
          <cell r="N101">
            <v>1</v>
          </cell>
          <cell r="O101">
            <v>1</v>
          </cell>
          <cell r="P101">
            <v>1</v>
          </cell>
          <cell r="Q101">
            <v>1</v>
          </cell>
          <cell r="R101">
            <v>1</v>
          </cell>
          <cell r="S101">
            <v>1</v>
          </cell>
          <cell r="T101">
            <v>1</v>
          </cell>
          <cell r="U101">
            <v>1</v>
          </cell>
          <cell r="V101">
            <v>12</v>
          </cell>
        </row>
        <row r="102">
          <cell r="H102" t="str">
            <v>1.2.2.2.10</v>
          </cell>
          <cell r="I102" t="str">
            <v>Expansion y fortalecimiento de la Consultas diferenciadas</v>
          </cell>
          <cell r="J102">
            <v>1</v>
          </cell>
          <cell r="K102">
            <v>1</v>
          </cell>
          <cell r="L102">
            <v>1</v>
          </cell>
          <cell r="M102">
            <v>1</v>
          </cell>
          <cell r="N102">
            <v>1</v>
          </cell>
          <cell r="O102">
            <v>1</v>
          </cell>
          <cell r="P102">
            <v>1</v>
          </cell>
          <cell r="Q102">
            <v>1</v>
          </cell>
          <cell r="R102">
            <v>1</v>
          </cell>
          <cell r="S102">
            <v>1</v>
          </cell>
          <cell r="T102">
            <v>1</v>
          </cell>
          <cell r="U102">
            <v>1</v>
          </cell>
          <cell r="V102">
            <v>12</v>
          </cell>
        </row>
        <row r="103">
          <cell r="H103" t="str">
            <v>1.2.3.1.01</v>
          </cell>
          <cell r="I103" t="str">
            <v>Seguimiento a la funcionalidad de los comités hospitalarios (comités priorizados en reglamento hospitalario) y comités de salud</v>
          </cell>
          <cell r="L103">
            <v>1</v>
          </cell>
          <cell r="O103">
            <v>1</v>
          </cell>
          <cell r="R103">
            <v>1</v>
          </cell>
          <cell r="U103">
            <v>1</v>
          </cell>
          <cell r="V103">
            <v>4</v>
          </cell>
        </row>
        <row r="104">
          <cell r="H104" t="str">
            <v>1.2.3.1.02</v>
          </cell>
          <cell r="I104" t="str">
            <v>Levantamiento de los comités hospitalarios y de UNAPs activos del SRS</v>
          </cell>
          <cell r="J104">
            <v>1</v>
          </cell>
          <cell r="V104">
            <v>1</v>
          </cell>
        </row>
        <row r="105">
          <cell r="H105" t="str">
            <v>1.2.1.1.01</v>
          </cell>
          <cell r="I105" t="str">
            <v xml:space="preserve"> Capacitaciones a RRHH de las areas de odontología de acuerdo a las necesidades. </v>
          </cell>
          <cell r="L105">
            <v>1</v>
          </cell>
          <cell r="O105">
            <v>1</v>
          </cell>
          <cell r="R105">
            <v>1</v>
          </cell>
          <cell r="V105">
            <v>3</v>
          </cell>
        </row>
        <row r="106">
          <cell r="H106" t="str">
            <v>1.2.1.1.02</v>
          </cell>
          <cell r="I106" t="str">
            <v xml:space="preserve">Monitoreo y evaluacion de los servicios odontológicos </v>
          </cell>
          <cell r="M106">
            <v>1</v>
          </cell>
          <cell r="P106">
            <v>1</v>
          </cell>
          <cell r="S106">
            <v>1</v>
          </cell>
          <cell r="V106">
            <v>3</v>
          </cell>
        </row>
        <row r="107">
          <cell r="H107" t="str">
            <v>1.2.1.1.03</v>
          </cell>
          <cell r="I107" t="str">
            <v>Desarrollo de plan de acciones para el acondicionamiento de infraestructura, mantenimiento de  equipos y equipamiento de las áreas de odontología  EES</v>
          </cell>
          <cell r="L107">
            <v>1</v>
          </cell>
          <cell r="O107">
            <v>1</v>
          </cell>
          <cell r="R107">
            <v>1</v>
          </cell>
          <cell r="T107">
            <v>1</v>
          </cell>
          <cell r="V107">
            <v>4</v>
          </cell>
        </row>
        <row r="108">
          <cell r="H108" t="str">
            <v>1.2.1.1.04</v>
          </cell>
          <cell r="I108" t="str">
            <v>Desarrollo del programa Restableciendo Sonrisas</v>
          </cell>
          <cell r="K108">
            <v>1</v>
          </cell>
          <cell r="P108">
            <v>1</v>
          </cell>
          <cell r="V108">
            <v>2</v>
          </cell>
        </row>
        <row r="109">
          <cell r="H109" t="str">
            <v>1.2.1.1.05</v>
          </cell>
          <cell r="I109" t="str">
            <v xml:space="preserve">Desarrollo del Programa Comunidad /Escuela  libre de caries </v>
          </cell>
          <cell r="M109">
            <v>1</v>
          </cell>
          <cell r="Q109">
            <v>1</v>
          </cell>
          <cell r="U109">
            <v>1</v>
          </cell>
          <cell r="V109">
            <v>3</v>
          </cell>
        </row>
        <row r="110">
          <cell r="H110" t="str">
            <v>1.2.1.1.06</v>
          </cell>
          <cell r="I110" t="str">
            <v>Desarrollo del Programa Fomento de la Salud bucal.</v>
          </cell>
          <cell r="M110">
            <v>1</v>
          </cell>
          <cell r="Q110">
            <v>1</v>
          </cell>
          <cell r="S110">
            <v>1</v>
          </cell>
          <cell r="V110">
            <v>3</v>
          </cell>
        </row>
        <row r="111">
          <cell r="H111" t="str">
            <v>1.2.1.1.07</v>
          </cell>
          <cell r="I111" t="str">
            <v>Desarrollo del Programa Hospitales libre de caries</v>
          </cell>
          <cell r="M111">
            <v>1</v>
          </cell>
          <cell r="R111">
            <v>1</v>
          </cell>
          <cell r="V111">
            <v>2</v>
          </cell>
        </row>
        <row r="112">
          <cell r="H112" t="str">
            <v>1.2.1.2.01</v>
          </cell>
          <cell r="I112" t="str">
            <v>Elaboración y difusión del Boletín Regional de Información Estratégica del SUGEMI</v>
          </cell>
          <cell r="J112">
            <v>1</v>
          </cell>
          <cell r="M112">
            <v>1</v>
          </cell>
          <cell r="P112">
            <v>1</v>
          </cell>
          <cell r="S112">
            <v>1</v>
          </cell>
          <cell r="V112">
            <v>4</v>
          </cell>
        </row>
        <row r="113">
          <cell r="H113" t="str">
            <v>1.2.1.2.02</v>
          </cell>
          <cell r="I113" t="str">
            <v>Taller de capacitación sobre la metodología de estimación y programación de medicamentos e insumos de uso general del PNA y CEAS 2026</v>
          </cell>
          <cell r="L113">
            <v>1</v>
          </cell>
          <cell r="V113">
            <v>1</v>
          </cell>
        </row>
        <row r="114">
          <cell r="H114" t="str">
            <v>1.2.1.2.03</v>
          </cell>
          <cell r="I114" t="str">
            <v>Taller para la consolidación de la programación de medicamentos e insumos de uso general de los CEAS para el 2026</v>
          </cell>
          <cell r="N114">
            <v>1</v>
          </cell>
          <cell r="V114">
            <v>1</v>
          </cell>
        </row>
        <row r="115">
          <cell r="H115" t="str">
            <v>1.2.1.2.04</v>
          </cell>
          <cell r="I115" t="str">
            <v xml:space="preserve">Remisión mensual a la DMI del formulario SUGEMI-2 de los CEAS y PNA con despacho de PROMESE/CAL </v>
          </cell>
          <cell r="J115">
            <v>1</v>
          </cell>
          <cell r="K115">
            <v>1</v>
          </cell>
          <cell r="L115">
            <v>1</v>
          </cell>
          <cell r="M115">
            <v>1</v>
          </cell>
          <cell r="N115">
            <v>1</v>
          </cell>
          <cell r="O115">
            <v>1</v>
          </cell>
          <cell r="P115">
            <v>1</v>
          </cell>
          <cell r="Q115">
            <v>1</v>
          </cell>
          <cell r="R115">
            <v>1</v>
          </cell>
          <cell r="S115">
            <v>1</v>
          </cell>
          <cell r="T115">
            <v>1</v>
          </cell>
          <cell r="U115">
            <v>1</v>
          </cell>
          <cell r="V115">
            <v>12</v>
          </cell>
        </row>
        <row r="116">
          <cell r="H116" t="str">
            <v>1.2.1.2.05</v>
          </cell>
          <cell r="I116" t="str">
            <v>Remisión mensual a la DMI del formulario SUGEMI-2 de Pedido General y SUGEMI-2 de Programas en la fecha establecida en los SRS.</v>
          </cell>
          <cell r="J116">
            <v>1</v>
          </cell>
          <cell r="K116">
            <v>1</v>
          </cell>
          <cell r="L116">
            <v>1</v>
          </cell>
          <cell r="M116">
            <v>1</v>
          </cell>
          <cell r="N116">
            <v>1</v>
          </cell>
          <cell r="O116">
            <v>1</v>
          </cell>
          <cell r="P116">
            <v>1</v>
          </cell>
          <cell r="Q116">
            <v>1</v>
          </cell>
          <cell r="R116">
            <v>1</v>
          </cell>
          <cell r="S116">
            <v>1</v>
          </cell>
          <cell r="T116">
            <v>1</v>
          </cell>
          <cell r="U116">
            <v>1</v>
          </cell>
          <cell r="V116">
            <v>12</v>
          </cell>
        </row>
        <row r="117">
          <cell r="H117" t="str">
            <v>1.2.1.2.06</v>
          </cell>
          <cell r="I117" t="str">
            <v>Visita de supervisión de la gestión de suministro de los medicamentos de programas de Salud Colectiva (VIH, TB, PF) en EES seleccionados</v>
          </cell>
          <cell r="L117">
            <v>1</v>
          </cell>
          <cell r="O117">
            <v>1</v>
          </cell>
          <cell r="R117">
            <v>1</v>
          </cell>
          <cell r="T117">
            <v>1</v>
          </cell>
          <cell r="V117">
            <v>4</v>
          </cell>
        </row>
        <row r="118">
          <cell r="H118" t="str">
            <v>1.2.1.2.07</v>
          </cell>
          <cell r="I118" t="str">
            <v>Visita de supervisión del cumplimiento de los procedimientos operativos del SUGEMI en los CEAS y CPN seleccionados.</v>
          </cell>
          <cell r="L118">
            <v>1</v>
          </cell>
          <cell r="O118">
            <v>1</v>
          </cell>
          <cell r="R118">
            <v>1</v>
          </cell>
          <cell r="T118">
            <v>1</v>
          </cell>
          <cell r="V118">
            <v>4</v>
          </cell>
        </row>
        <row r="119">
          <cell r="H119" t="str">
            <v>1.2.1.2.08</v>
          </cell>
          <cell r="I119" t="str">
            <v xml:space="preserve">Seguimiento a la funcionalidad de los Comité Farmaco Terapeutico (CFT) </v>
          </cell>
          <cell r="K119">
            <v>1</v>
          </cell>
          <cell r="N119">
            <v>1</v>
          </cell>
          <cell r="Q119">
            <v>1</v>
          </cell>
          <cell r="T119">
            <v>1</v>
          </cell>
          <cell r="V119">
            <v>4</v>
          </cell>
        </row>
        <row r="120">
          <cell r="H120" t="str">
            <v>1.2.1.2.09</v>
          </cell>
          <cell r="I120" t="str">
            <v>Reunión CFT Regional  y promoción del uso racional de los medicamentos</v>
          </cell>
          <cell r="L120">
            <v>1</v>
          </cell>
          <cell r="O120">
            <v>1</v>
          </cell>
          <cell r="R120">
            <v>1</v>
          </cell>
          <cell r="U120">
            <v>1</v>
          </cell>
          <cell r="V120">
            <v>4</v>
          </cell>
        </row>
        <row r="121">
          <cell r="H121" t="str">
            <v>1.2.1.2.10</v>
          </cell>
          <cell r="I121" t="str">
            <v xml:space="preserve">Taller de capacitación en la Gestión de Suministro de los Programas de Salud Colectiva (VIH, TB, PF) a los EES. Entendemos que esta actividad le corresponde a los programas </v>
          </cell>
          <cell r="N121">
            <v>1</v>
          </cell>
          <cell r="Q121">
            <v>1</v>
          </cell>
          <cell r="T121">
            <v>1</v>
          </cell>
          <cell r="V121">
            <v>3</v>
          </cell>
        </row>
        <row r="122">
          <cell r="H122" t="str">
            <v>1.2.1.3.01</v>
          </cell>
          <cell r="I122" t="str">
            <v xml:space="preserve">Supervisión a los EES para el seguimiento de la gestion al suministro de reactivos e insumos de laboratorios e imagenes en el segundo y tercer nivel de atencion de los 10 SRS      </v>
          </cell>
          <cell r="L122">
            <v>1</v>
          </cell>
          <cell r="O122">
            <v>1</v>
          </cell>
          <cell r="R122">
            <v>1</v>
          </cell>
          <cell r="U122">
            <v>1</v>
          </cell>
          <cell r="V122">
            <v>4</v>
          </cell>
        </row>
        <row r="123">
          <cell r="H123" t="str">
            <v>1.2.1.3.02</v>
          </cell>
          <cell r="I123" t="str">
            <v>Supervisión a los EES procesadores para el seguimiento a la provisión, gestion y manejo de insumos y reactivos de CD4, carga viral y HPV en los SRS,ozama, higuamo,el valle,cibao nordeste y cibao norte.</v>
          </cell>
          <cell r="M123">
            <v>1</v>
          </cell>
          <cell r="Q123">
            <v>1</v>
          </cell>
          <cell r="U123">
            <v>1</v>
          </cell>
          <cell r="V123">
            <v>3</v>
          </cell>
        </row>
        <row r="124">
          <cell r="H124" t="str">
            <v>1.2.1.3.03</v>
          </cell>
          <cell r="I124" t="str">
            <v>Seguimiento a  clubes de donantes de sangre en los 10 SRS</v>
          </cell>
          <cell r="M124">
            <v>1</v>
          </cell>
          <cell r="P124">
            <v>1</v>
          </cell>
          <cell r="T124">
            <v>1</v>
          </cell>
          <cell r="V124">
            <v>3</v>
          </cell>
        </row>
        <row r="125">
          <cell r="H125" t="str">
            <v>1.2.1.3.04</v>
          </cell>
          <cell r="I125" t="str">
            <v>Supervisión a la realización de la prueba de HPV en los laboratorios  procesadores en  SRS  0,2,5,6</v>
          </cell>
          <cell r="N125">
            <v>1</v>
          </cell>
          <cell r="Q125">
            <v>1</v>
          </cell>
          <cell r="T125">
            <v>1</v>
          </cell>
          <cell r="V125">
            <v>3</v>
          </cell>
        </row>
        <row r="126">
          <cell r="H126" t="str">
            <v>1.2.1.3.05</v>
          </cell>
          <cell r="I126" t="str">
            <v>Supervisión a los EES  en la implementación de los procedimientos del SUTMER.10 SRS</v>
          </cell>
          <cell r="L126">
            <v>1</v>
          </cell>
          <cell r="O126">
            <v>1</v>
          </cell>
          <cell r="R126">
            <v>1</v>
          </cell>
          <cell r="V126">
            <v>3</v>
          </cell>
        </row>
        <row r="127">
          <cell r="H127" t="str">
            <v>1.2.1.3.06</v>
          </cell>
          <cell r="I127" t="str">
            <v xml:space="preserve"> Supervisión  en el levantamiento para la implementación del sistema de Registro Nominal de VIH (SIRENP) en los EES de 1er, 2do y 3er nivel donde no ha sido implementado 10 SRS</v>
          </cell>
          <cell r="L127">
            <v>1</v>
          </cell>
          <cell r="O127">
            <v>1</v>
          </cell>
          <cell r="R127">
            <v>1</v>
          </cell>
          <cell r="U127">
            <v>1</v>
          </cell>
          <cell r="V127">
            <v>4</v>
          </cell>
        </row>
        <row r="128">
          <cell r="H128" t="str">
            <v>1.2.1.3.07</v>
          </cell>
          <cell r="I128" t="str">
            <v xml:space="preserve"> Seguimiento a las oportunidades de mejora identificadas en EES visitados en el año 2024  (10 SRS) </v>
          </cell>
          <cell r="M128">
            <v>1</v>
          </cell>
          <cell r="P128">
            <v>1</v>
          </cell>
          <cell r="S128">
            <v>1</v>
          </cell>
          <cell r="V128">
            <v>3</v>
          </cell>
        </row>
        <row r="129">
          <cell r="H129" t="str">
            <v>1.2.1.3.08</v>
          </cell>
          <cell r="I129" t="str">
            <v xml:space="preserve">Supervisión para la ampliación de la cartera de servicios a los EES de segundo y tercer nivel de los 10 SRS </v>
          </cell>
          <cell r="O129">
            <v>1</v>
          </cell>
          <cell r="T129">
            <v>1</v>
          </cell>
          <cell r="V129">
            <v>2</v>
          </cell>
        </row>
        <row r="130">
          <cell r="H130" t="str">
            <v>1.2.1.3.09</v>
          </cell>
          <cell r="I130" t="str">
            <v xml:space="preserve"> Supervision para el cumplimiento de la cartera de servicios de centros de diagnósticos (10 SRS)</v>
          </cell>
          <cell r="N130">
            <v>1</v>
          </cell>
          <cell r="S130">
            <v>1</v>
          </cell>
          <cell r="V130">
            <v>2</v>
          </cell>
        </row>
        <row r="131">
          <cell r="H131" t="str">
            <v>1.2.1.3.10</v>
          </cell>
          <cell r="I131" t="str">
            <v xml:space="preserve"> Seguimiento  a EES  que cuentan con laboratorios que realizan pruebas moleculares para el  diagnóstico de TB   (GeneXpert) y verificar la certificación de cabinas de bioseguridad, 10 SRS</v>
          </cell>
          <cell r="M131">
            <v>1</v>
          </cell>
          <cell r="O131">
            <v>1</v>
          </cell>
          <cell r="Q131">
            <v>1</v>
          </cell>
          <cell r="S131">
            <v>1</v>
          </cell>
          <cell r="V131">
            <v>4</v>
          </cell>
        </row>
        <row r="132">
          <cell r="H132" t="str">
            <v>1.2.1.3.11</v>
          </cell>
          <cell r="I132" t="str">
            <v>Supervisión  de los servicios de laboratorio e imágenes para disminuir  la mortalidad materno infantil en  los EES ,10 SRS</v>
          </cell>
          <cell r="N132">
            <v>1</v>
          </cell>
          <cell r="Q132">
            <v>1</v>
          </cell>
          <cell r="V132">
            <v>2</v>
          </cell>
        </row>
        <row r="133">
          <cell r="H133" t="str">
            <v>1.2.1.3.12</v>
          </cell>
          <cell r="I133" t="str">
            <v xml:space="preserve"> Supervisión de los laboratorios de microbiologia en los EES materno infantil para verificar la provisión de insumos, certificación de cabinas y automatización de los servicios 10 SRS</v>
          </cell>
          <cell r="N133">
            <v>1</v>
          </cell>
          <cell r="S133">
            <v>1</v>
          </cell>
          <cell r="V133">
            <v>2</v>
          </cell>
        </row>
        <row r="134">
          <cell r="H134" t="str">
            <v>1.2.1.3.13</v>
          </cell>
          <cell r="I134" t="str">
            <v>Visita de supervisión  a los EES para verificar el cumplimiento de las acciones para el diagnóstico de malaria en los 10 SRS.</v>
          </cell>
          <cell r="L134">
            <v>1</v>
          </cell>
          <cell r="O134">
            <v>1</v>
          </cell>
          <cell r="R134">
            <v>1</v>
          </cell>
          <cell r="U134">
            <v>1</v>
          </cell>
          <cell r="V134">
            <v>4</v>
          </cell>
        </row>
        <row r="135">
          <cell r="H135" t="str">
            <v>1.2.1.3.14</v>
          </cell>
          <cell r="I135" t="str">
            <v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v>
          </cell>
          <cell r="L135">
            <v>1</v>
          </cell>
          <cell r="O135">
            <v>1</v>
          </cell>
          <cell r="R135">
            <v>1</v>
          </cell>
          <cell r="U135">
            <v>1</v>
          </cell>
          <cell r="V135">
            <v>4</v>
          </cell>
        </row>
        <row r="136">
          <cell r="H136" t="str">
            <v>1.2.1.3.15</v>
          </cell>
          <cell r="I136" t="str">
            <v>Seguimiento al reporte mensual del infolap en los EES 10 SRS</v>
          </cell>
          <cell r="J136">
            <v>1</v>
          </cell>
          <cell r="K136">
            <v>1</v>
          </cell>
          <cell r="L136">
            <v>1</v>
          </cell>
          <cell r="M136">
            <v>1</v>
          </cell>
          <cell r="N136">
            <v>1</v>
          </cell>
          <cell r="O136">
            <v>1</v>
          </cell>
          <cell r="P136">
            <v>1</v>
          </cell>
          <cell r="Q136">
            <v>1</v>
          </cell>
          <cell r="R136">
            <v>1</v>
          </cell>
          <cell r="S136">
            <v>1</v>
          </cell>
          <cell r="T136">
            <v>1</v>
          </cell>
          <cell r="U136">
            <v>1</v>
          </cell>
          <cell r="V136">
            <v>12</v>
          </cell>
        </row>
        <row r="137">
          <cell r="H137" t="str">
            <v>1.2.1.3.16</v>
          </cell>
          <cell r="I137" t="str">
            <v>Supervisión a EESS para verificar  las acciones de bioseguridad y radio protección en los servicios de laboratorios clinicos e imágenes 10  supervisar cantidad de acuerdo acantidad de EES de cada región, ajustar cantidad de acuerdo a EES</v>
          </cell>
          <cell r="L137">
            <v>1</v>
          </cell>
          <cell r="P137">
            <v>1</v>
          </cell>
          <cell r="S137">
            <v>1</v>
          </cell>
          <cell r="V137">
            <v>3</v>
          </cell>
        </row>
        <row r="138">
          <cell r="H138" t="str">
            <v>1.2.1.3.17</v>
          </cell>
          <cell r="I138" t="str">
            <v>Levantamiento para la contratación o nombramiento de recursos humanos biomedicos para garantizar la correcta adquisición, mantenimiento y adecuación de equipos técnologicos de laboratorio e imágenes 10 SRS</v>
          </cell>
          <cell r="M138">
            <v>1</v>
          </cell>
          <cell r="Q138">
            <v>1</v>
          </cell>
          <cell r="U138">
            <v>1</v>
          </cell>
          <cell r="V138">
            <v>3</v>
          </cell>
        </row>
        <row r="139">
          <cell r="H139" t="str">
            <v>1.2.1.3.18</v>
          </cell>
          <cell r="I139" t="str">
            <v>Seguimiento a los bancos de sangre para garantizar la provisión de los servicios 10 SRS</v>
          </cell>
          <cell r="M139">
            <v>1</v>
          </cell>
          <cell r="P139">
            <v>1</v>
          </cell>
          <cell r="S139">
            <v>1</v>
          </cell>
          <cell r="V139">
            <v>3</v>
          </cell>
        </row>
        <row r="140">
          <cell r="H140" t="str">
            <v>1.2.1.3.19</v>
          </cell>
          <cell r="I140" t="str">
            <v>Seguimiento a la formacion de clubes de donantes y comité de medoicina transfucional</v>
          </cell>
          <cell r="M140">
            <v>1</v>
          </cell>
          <cell r="Q140">
            <v>1</v>
          </cell>
          <cell r="U140">
            <v>1</v>
          </cell>
          <cell r="V140">
            <v>3</v>
          </cell>
        </row>
        <row r="141">
          <cell r="H141" t="str">
            <v>1.2.1.3.20</v>
          </cell>
          <cell r="I141" t="str">
            <v>Supervision de la evaluación de pase SLITA para la elaboración y seguimiento de planes de mejoras</v>
          </cell>
          <cell r="J141" t="str">
            <v> </v>
          </cell>
          <cell r="K141" t="str">
            <v> </v>
          </cell>
          <cell r="L141" t="str">
            <v> </v>
          </cell>
          <cell r="M141" t="str">
            <v> </v>
          </cell>
          <cell r="N141" t="str">
            <v> </v>
          </cell>
          <cell r="O141">
            <v>1</v>
          </cell>
          <cell r="P141" t="str">
            <v> </v>
          </cell>
          <cell r="Q141" t="str">
            <v> </v>
          </cell>
          <cell r="R141" t="str">
            <v> </v>
          </cell>
          <cell r="S141" t="str">
            <v> </v>
          </cell>
          <cell r="T141" t="str">
            <v> </v>
          </cell>
          <cell r="U141">
            <v>1</v>
          </cell>
          <cell r="V141">
            <v>2</v>
          </cell>
        </row>
        <row r="142">
          <cell r="H142" t="str">
            <v>1.2.5.1.01</v>
          </cell>
          <cell r="I142" t="str">
            <v>Revisión y validación de los autodiagnósticos realizados por hospitales piloto para la implementación de MGPSS</v>
          </cell>
          <cell r="M142">
            <v>1</v>
          </cell>
          <cell r="V142">
            <v>1</v>
          </cell>
        </row>
        <row r="143">
          <cell r="H143" t="str">
            <v>1.2.5.1.02</v>
          </cell>
          <cell r="I143" t="str">
            <v>Seguimiento a la elaboración y ejecución de los planes de mejora de la MGPSS en los centros priorizados del SRS</v>
          </cell>
          <cell r="N143">
            <v>1</v>
          </cell>
          <cell r="T143">
            <v>1</v>
          </cell>
          <cell r="V143">
            <v>2</v>
          </cell>
        </row>
        <row r="144">
          <cell r="H144" t="str">
            <v>1.2.5.1.03</v>
          </cell>
          <cell r="I144" t="str">
            <v>Seguimiento a la ejecucion de los  planes de mejora de la MGPSS</v>
          </cell>
          <cell r="O144">
            <v>1</v>
          </cell>
          <cell r="U144">
            <v>1</v>
          </cell>
          <cell r="V144">
            <v>2</v>
          </cell>
        </row>
        <row r="145">
          <cell r="H145" t="str">
            <v>1.2.5.2.01</v>
          </cell>
          <cell r="I145" t="str">
            <v>Sesiones de trabajo con los EES para la adecuación y actualización de las carteras de servicios.</v>
          </cell>
          <cell r="L145">
            <v>1</v>
          </cell>
          <cell r="M145">
            <v>3</v>
          </cell>
          <cell r="V145">
            <v>4</v>
          </cell>
        </row>
        <row r="146">
          <cell r="H146" t="str">
            <v>1.2.5.2.02</v>
          </cell>
          <cell r="I146" t="str">
            <v>Visita de supervisión a los EES para verificar el cumplimiento de la adecuación y actualización de las carteras de servicios.</v>
          </cell>
          <cell r="M146">
            <v>3</v>
          </cell>
          <cell r="P146">
            <v>3</v>
          </cell>
          <cell r="S146">
            <v>3</v>
          </cell>
          <cell r="V146">
            <v>9</v>
          </cell>
        </row>
        <row r="147">
          <cell r="H147" t="str">
            <v>1.3.3.1.01</v>
          </cell>
          <cell r="I147" t="str">
            <v xml:space="preserve">Implementación de grupos focales para determinar la calidad percibida del servicio
</v>
          </cell>
          <cell r="L147">
            <v>1</v>
          </cell>
          <cell r="M147">
            <v>1</v>
          </cell>
          <cell r="N147">
            <v>1</v>
          </cell>
          <cell r="O147">
            <v>1</v>
          </cell>
          <cell r="P147">
            <v>1</v>
          </cell>
          <cell r="Q147">
            <v>1</v>
          </cell>
          <cell r="R147">
            <v>1</v>
          </cell>
          <cell r="S147">
            <v>1</v>
          </cell>
          <cell r="T147">
            <v>1</v>
          </cell>
          <cell r="V147">
            <v>9</v>
          </cell>
        </row>
        <row r="148">
          <cell r="H148" t="str">
            <v>1.3.3.1.02</v>
          </cell>
          <cell r="I148" t="str">
            <v>Seguimiento a la gestión de los buzones de sugerencias (QDRS)</v>
          </cell>
          <cell r="J148">
            <v>1</v>
          </cell>
          <cell r="K148">
            <v>1</v>
          </cell>
          <cell r="L148">
            <v>1</v>
          </cell>
          <cell r="M148">
            <v>1</v>
          </cell>
          <cell r="N148">
            <v>1</v>
          </cell>
          <cell r="O148">
            <v>1</v>
          </cell>
          <cell r="P148">
            <v>1</v>
          </cell>
          <cell r="Q148">
            <v>1</v>
          </cell>
          <cell r="R148">
            <v>1</v>
          </cell>
          <cell r="S148">
            <v>1</v>
          </cell>
          <cell r="T148">
            <v>1</v>
          </cell>
          <cell r="U148">
            <v>1</v>
          </cell>
          <cell r="V148">
            <v>12</v>
          </cell>
        </row>
        <row r="149">
          <cell r="H149" t="str">
            <v>1.3.3.1.03</v>
          </cell>
          <cell r="I149" t="str">
            <v>Visita de supervisión a los CEAS para validar cumplimiento de los atributos de la experiencia del paciente</v>
          </cell>
          <cell r="L149">
            <v>1</v>
          </cell>
          <cell r="O149">
            <v>1</v>
          </cell>
          <cell r="R149">
            <v>1</v>
          </cell>
          <cell r="U149">
            <v>1</v>
          </cell>
          <cell r="V149">
            <v>4</v>
          </cell>
        </row>
        <row r="150">
          <cell r="H150" t="str">
            <v>1.3.3.1.04</v>
          </cell>
          <cell r="I150" t="str">
            <v>Seguimiento a la implementación del plan de mejora de la experiencia del paciente</v>
          </cell>
          <cell r="P150">
            <v>1</v>
          </cell>
          <cell r="U150">
            <v>1</v>
          </cell>
          <cell r="V150">
            <v>2</v>
          </cell>
        </row>
        <row r="151">
          <cell r="H151" t="str">
            <v>1.3.3.1.05</v>
          </cell>
          <cell r="I151" t="str">
            <v>Despliegue e implementación de acciones de medición de satisfacción de usuarios en el 60% de los CPN</v>
          </cell>
          <cell r="L151">
            <v>1</v>
          </cell>
          <cell r="O151">
            <v>1</v>
          </cell>
          <cell r="R151">
            <v>1</v>
          </cell>
          <cell r="U151">
            <v>1</v>
          </cell>
          <cell r="V151">
            <v>4</v>
          </cell>
        </row>
        <row r="152">
          <cell r="H152" t="str">
            <v>1.3.3.1.06</v>
          </cell>
          <cell r="I152" t="str">
            <v>Implementación planes de mejora resultado de la medición de satisfacción de usuarios en el 60% de los CPN</v>
          </cell>
          <cell r="K152">
            <v>1</v>
          </cell>
          <cell r="M152">
            <v>1</v>
          </cell>
          <cell r="O152">
            <v>1</v>
          </cell>
          <cell r="Q152">
            <v>1</v>
          </cell>
          <cell r="S152">
            <v>1</v>
          </cell>
          <cell r="U152">
            <v>1</v>
          </cell>
          <cell r="V152">
            <v>6</v>
          </cell>
        </row>
        <row r="153">
          <cell r="H153" t="str">
            <v>1.3.3.2.01</v>
          </cell>
          <cell r="I153" t="str">
            <v>Seguimiento a la implementación del procedimiento de hosteleria hospitalaria en los CEAS de su demarcación</v>
          </cell>
          <cell r="Q153">
            <v>1</v>
          </cell>
          <cell r="U153">
            <v>1</v>
          </cell>
          <cell r="V153">
            <v>2</v>
          </cell>
        </row>
        <row r="154">
          <cell r="H154" t="str">
            <v>1.3.3.3.01</v>
          </cell>
          <cell r="I154" t="str">
            <v>Visitas de supervisión y seguimiento a las unidades de Género en los Establecimientos de Salud (EES) para asegurar el cumplimiento del protocolo y el abordaje adecuado de los pacientes víctimas de violencia.</v>
          </cell>
          <cell r="M154">
            <v>1</v>
          </cell>
          <cell r="N154">
            <v>1</v>
          </cell>
          <cell r="O154">
            <v>1</v>
          </cell>
          <cell r="P154">
            <v>1</v>
          </cell>
          <cell r="Q154">
            <v>1</v>
          </cell>
          <cell r="R154">
            <v>1</v>
          </cell>
          <cell r="S154">
            <v>1</v>
          </cell>
          <cell r="T154">
            <v>1</v>
          </cell>
          <cell r="V154">
            <v>8</v>
          </cell>
        </row>
        <row r="155">
          <cell r="H155" t="str">
            <v>1.3.3.3.02</v>
          </cell>
          <cell r="I155" t="str">
            <v xml:space="preserve">Habilitacion de Unidades de Género </v>
          </cell>
          <cell r="N155">
            <v>1</v>
          </cell>
          <cell r="S155">
            <v>1</v>
          </cell>
          <cell r="V155">
            <v>2</v>
          </cell>
        </row>
        <row r="156">
          <cell r="H156" t="str">
            <v>1.3.3.3.03</v>
          </cell>
          <cell r="I156" t="str">
            <v>Taller de capacitacion al personal de salud flujograma de atencion de casos de violencia de Genero</v>
          </cell>
          <cell r="M156">
            <v>1</v>
          </cell>
          <cell r="P156">
            <v>1</v>
          </cell>
          <cell r="S156">
            <v>1</v>
          </cell>
          <cell r="V156">
            <v>3</v>
          </cell>
        </row>
        <row r="157">
          <cell r="H157" t="str">
            <v>1.3.3.3.04</v>
          </cell>
          <cell r="I157" t="str">
            <v xml:space="preserve">Taller sobre masculinidad positiva </v>
          </cell>
          <cell r="L157">
            <v>1</v>
          </cell>
          <cell r="O157">
            <v>1</v>
          </cell>
          <cell r="R157">
            <v>1</v>
          </cell>
          <cell r="V157">
            <v>3</v>
          </cell>
        </row>
        <row r="158">
          <cell r="H158" t="str">
            <v>1.3.3.3.05</v>
          </cell>
          <cell r="I158" t="str">
            <v xml:space="preserve">Taller de sensibilizacion al personal de salud sobre la prevención y atención de violencia en niños, niñas y adoslecentes </v>
          </cell>
          <cell r="M158">
            <v>1</v>
          </cell>
          <cell r="P158">
            <v>1</v>
          </cell>
          <cell r="S158">
            <v>1</v>
          </cell>
          <cell r="V158">
            <v>3</v>
          </cell>
        </row>
        <row r="159">
          <cell r="H159" t="str">
            <v>1.3.3.3.06</v>
          </cell>
          <cell r="I159" t="str">
            <v xml:space="preserve">Taller de sensibilización al personal de salud sobre la prevención y atención de violencia intrafamiliar </v>
          </cell>
          <cell r="L159">
            <v>1</v>
          </cell>
          <cell r="O159">
            <v>1</v>
          </cell>
          <cell r="R159">
            <v>1</v>
          </cell>
          <cell r="V159">
            <v>3</v>
          </cell>
        </row>
        <row r="160">
          <cell r="H160" t="str">
            <v>1.3.3.4.01</v>
          </cell>
          <cell r="I160" t="str">
            <v>Supervisión y análisis del Registro en linea y cobertura de entrega de los Certificados de Nacidos Vivos en CEAS priorizados</v>
          </cell>
          <cell r="L160">
            <v>1</v>
          </cell>
          <cell r="O160">
            <v>1</v>
          </cell>
          <cell r="R160">
            <v>1</v>
          </cell>
          <cell r="U160">
            <v>1</v>
          </cell>
          <cell r="V160">
            <v>4</v>
          </cell>
        </row>
        <row r="161">
          <cell r="H161" t="str">
            <v>1.3.3.4.03</v>
          </cell>
          <cell r="I161" t="str">
            <v xml:space="preserve">Supervisión y análisis de la identificación y derivación oportuna de las pacientes no declaradas o sin cédula a la Delegación (Ficha de Informacion General Prenatal) en los CEAS priorizados </v>
          </cell>
          <cell r="L161">
            <v>1</v>
          </cell>
          <cell r="O161">
            <v>1</v>
          </cell>
          <cell r="R161">
            <v>1</v>
          </cell>
          <cell r="U161">
            <v>1</v>
          </cell>
          <cell r="V161">
            <v>4</v>
          </cell>
        </row>
        <row r="162">
          <cell r="H162" t="str">
            <v>1.3.3.4.04</v>
          </cell>
          <cell r="I162" t="str">
            <v>Monitorear el registro en linea en CEAS no priorizados.</v>
          </cell>
          <cell r="J162">
            <v>1</v>
          </cell>
          <cell r="M162">
            <v>1</v>
          </cell>
          <cell r="P162">
            <v>1</v>
          </cell>
          <cell r="S162">
            <v>1</v>
          </cell>
          <cell r="V162">
            <v>4</v>
          </cell>
        </row>
        <row r="163">
          <cell r="H163" t="str">
            <v>1.3.4.1.01</v>
          </cell>
          <cell r="I163" t="str">
            <v>Coordinación y logística de la Capacitación en Metodologías, Técnicas y Uso de los Instrumentos para el Monitoreo de la Calidad en los Servicios Priorizados en la Red</v>
          </cell>
          <cell r="M163">
            <v>1</v>
          </cell>
          <cell r="V163">
            <v>1</v>
          </cell>
        </row>
        <row r="164">
          <cell r="H164" t="str">
            <v>1.3.4.1.02</v>
          </cell>
          <cell r="I164" t="str">
            <v>Coordinación y logística de la Capacitación en Humanización de los Servicios</v>
          </cell>
          <cell r="L164">
            <v>1</v>
          </cell>
          <cell r="O164">
            <v>1</v>
          </cell>
          <cell r="R164">
            <v>1</v>
          </cell>
          <cell r="V164">
            <v>3</v>
          </cell>
        </row>
        <row r="165">
          <cell r="H165" t="str">
            <v>1.3.4.1.03</v>
          </cell>
          <cell r="I165" t="str">
            <v>Elaboración del Cronograma de Supervisión de Calidad en los EES</v>
          </cell>
          <cell r="J165">
            <v>1</v>
          </cell>
          <cell r="M165">
            <v>1</v>
          </cell>
          <cell r="P165">
            <v>1</v>
          </cell>
          <cell r="S165">
            <v>1</v>
          </cell>
          <cell r="V165">
            <v>4</v>
          </cell>
        </row>
        <row r="166">
          <cell r="H166" t="str">
            <v>1.3.4.1.04</v>
          </cell>
          <cell r="I166" t="str">
            <v>Ejecución del Cronograma de Supervisión de Calidad en los EES</v>
          </cell>
          <cell r="M166">
            <v>1</v>
          </cell>
          <cell r="Q166">
            <v>1</v>
          </cell>
          <cell r="U166">
            <v>1</v>
          </cell>
          <cell r="V166">
            <v>3</v>
          </cell>
        </row>
        <row r="167">
          <cell r="H167" t="str">
            <v>1.3.4.1.05</v>
          </cell>
          <cell r="I167" t="str">
            <v>Monitoreo al funcionamiento de los establecimientos del PNA apegado a los procedimientos establecidos</v>
          </cell>
          <cell r="L167">
            <v>1</v>
          </cell>
          <cell r="O167">
            <v>1</v>
          </cell>
          <cell r="R167">
            <v>1</v>
          </cell>
          <cell r="U167">
            <v>1</v>
          </cell>
          <cell r="V167">
            <v>4</v>
          </cell>
        </row>
        <row r="168">
          <cell r="H168" t="str">
            <v>1.3.4.1.06</v>
          </cell>
          <cell r="I168" t="str">
            <v>Monitoreo a los equipos de la UNAP en el uso de las guias y protocolos priorizando guia de diagnóstico y tratamiento, consulta a embarazadas, diabetes e hipertensión.</v>
          </cell>
          <cell r="L168">
            <v>1</v>
          </cell>
          <cell r="O168">
            <v>1</v>
          </cell>
          <cell r="R168">
            <v>1</v>
          </cell>
          <cell r="U168">
            <v>1</v>
          </cell>
          <cell r="V168">
            <v>4</v>
          </cell>
        </row>
        <row r="169">
          <cell r="H169" t="str">
            <v>1.3.4.1.08</v>
          </cell>
          <cell r="I169" t="str">
            <v>Monitoreo de las causas de  de mortalidad neonatal en recién nacidos de termino de los 10 hospitales priorizados en el plan de reduccion de muertes maternas y neonatales. Presentar acciones de mejora</v>
          </cell>
          <cell r="J169">
            <v>1</v>
          </cell>
          <cell r="K169">
            <v>1</v>
          </cell>
          <cell r="L169">
            <v>1</v>
          </cell>
          <cell r="M169">
            <v>1</v>
          </cell>
          <cell r="N169">
            <v>1</v>
          </cell>
          <cell r="O169">
            <v>1</v>
          </cell>
          <cell r="P169">
            <v>1</v>
          </cell>
          <cell r="Q169">
            <v>1</v>
          </cell>
          <cell r="R169">
            <v>1</v>
          </cell>
          <cell r="S169">
            <v>1</v>
          </cell>
          <cell r="T169">
            <v>1</v>
          </cell>
          <cell r="U169">
            <v>1</v>
          </cell>
          <cell r="V169">
            <v>12</v>
          </cell>
        </row>
        <row r="170">
          <cell r="H170" t="str">
            <v>1.3.4.2.01</v>
          </cell>
          <cell r="I170" t="str">
            <v>Coordinación y logística de las Capacitaciones para el Fortalecimiento de los Procesos de Bioseguridad, Control de Infecciones e Higiene y Desechos Hospitalarios</v>
          </cell>
          <cell r="N170">
            <v>1</v>
          </cell>
          <cell r="V170">
            <v>1</v>
          </cell>
        </row>
        <row r="171">
          <cell r="H171" t="str">
            <v>1.3.4.2.02</v>
          </cell>
          <cell r="I171" t="str">
            <v>Seguimiento a los Procesos de Bioseguridad, Control de Infecciones e Higiene y Desechos Hospitalarios (Evaluaciones y Planes de Mejora)</v>
          </cell>
          <cell r="N171">
            <v>1</v>
          </cell>
          <cell r="S171">
            <v>1</v>
          </cell>
          <cell r="V171">
            <v>2</v>
          </cell>
        </row>
        <row r="172">
          <cell r="H172" t="str">
            <v>1.3.4.2.03</v>
          </cell>
          <cell r="I172" t="str">
            <v>Seguimiento a la  elaboración y ejecución de los planes de mejora de los procesos de bioseguridad hospitalaria</v>
          </cell>
          <cell r="M172">
            <v>1</v>
          </cell>
          <cell r="P172">
            <v>1</v>
          </cell>
          <cell r="S172">
            <v>1</v>
          </cell>
          <cell r="V172">
            <v>3</v>
          </cell>
        </row>
        <row r="173">
          <cell r="H173" t="str">
            <v>1.3.4.2.04</v>
          </cell>
          <cell r="I173" t="str">
            <v>Seguimiento a la notificación oportuna de las enfermedades bajo vigilancia epidemiológica</v>
          </cell>
          <cell r="J173">
            <v>1</v>
          </cell>
          <cell r="K173">
            <v>1</v>
          </cell>
          <cell r="L173">
            <v>1</v>
          </cell>
          <cell r="M173">
            <v>1</v>
          </cell>
          <cell r="N173">
            <v>1</v>
          </cell>
          <cell r="O173">
            <v>1</v>
          </cell>
          <cell r="P173">
            <v>1</v>
          </cell>
          <cell r="Q173">
            <v>1</v>
          </cell>
          <cell r="R173">
            <v>1</v>
          </cell>
          <cell r="S173">
            <v>1</v>
          </cell>
          <cell r="T173">
            <v>1</v>
          </cell>
          <cell r="U173">
            <v>1</v>
          </cell>
          <cell r="V173">
            <v>12</v>
          </cell>
        </row>
        <row r="174">
          <cell r="H174" t="str">
            <v>1.3.4.2.05</v>
          </cell>
          <cell r="I174" t="str">
            <v>Seguimiento a los reportes de vigilancia epidemiológicas generados en el primer nivel de atención.( EPI-1, EPI-2, Notificacion Obligatoria)</v>
          </cell>
          <cell r="J174">
            <v>1</v>
          </cell>
          <cell r="K174">
            <v>1</v>
          </cell>
          <cell r="L174">
            <v>1</v>
          </cell>
          <cell r="M174">
            <v>1</v>
          </cell>
          <cell r="N174">
            <v>1</v>
          </cell>
          <cell r="O174">
            <v>1</v>
          </cell>
          <cell r="P174">
            <v>1</v>
          </cell>
          <cell r="Q174">
            <v>1</v>
          </cell>
          <cell r="R174">
            <v>1</v>
          </cell>
          <cell r="S174">
            <v>1</v>
          </cell>
          <cell r="T174">
            <v>1</v>
          </cell>
          <cell r="U174">
            <v>1</v>
          </cell>
          <cell r="V174">
            <v>12</v>
          </cell>
        </row>
        <row r="175">
          <cell r="H175" t="str">
            <v>1.3.4.3.01</v>
          </cell>
          <cell r="I175" t="str">
            <v>Seguimiento a los Procesos de Autoinspección de la Habilitación de los Servicios de Salud</v>
          </cell>
          <cell r="M175">
            <v>1</v>
          </cell>
          <cell r="V175">
            <v>1</v>
          </cell>
        </row>
        <row r="176">
          <cell r="H176" t="str">
            <v>1.3.4.3.02</v>
          </cell>
          <cell r="I176" t="str">
            <v>Seguimiento a la implementación de planes de mejoras priorizadas de la Habilitación de los Servicios de Salud</v>
          </cell>
          <cell r="R176">
            <v>1</v>
          </cell>
          <cell r="U176">
            <v>1</v>
          </cell>
          <cell r="V176">
            <v>2</v>
          </cell>
        </row>
        <row r="177">
          <cell r="H177" t="str">
            <v>1.3.4.3.03</v>
          </cell>
          <cell r="I177" t="str">
            <v>Seguimiento a las Solicitudes de Habilitación de los CEAS</v>
          </cell>
          <cell r="N177">
            <v>1</v>
          </cell>
          <cell r="S177">
            <v>1</v>
          </cell>
          <cell r="V177">
            <v>2</v>
          </cell>
        </row>
        <row r="178">
          <cell r="H178" t="str">
            <v>1.3.4.3.04</v>
          </cell>
          <cell r="I178" t="str">
            <v>Solicitud y seguimiento al proceso de habilitación del 20% de los EES del PNA</v>
          </cell>
          <cell r="O178">
            <v>1</v>
          </cell>
          <cell r="T178">
            <v>1</v>
          </cell>
          <cell r="V178">
            <v>2</v>
          </cell>
        </row>
        <row r="179">
          <cell r="H179" t="str">
            <v>1.3.4.4.01</v>
          </cell>
          <cell r="I179" t="str">
            <v>Supervisión de la aplicación del carnet de cita en los EES (PNA y NE) en los programas de materno infantil y adolescentes</v>
          </cell>
          <cell r="L179">
            <v>1</v>
          </cell>
          <cell r="T179">
            <v>1</v>
          </cell>
          <cell r="V179">
            <v>2</v>
          </cell>
        </row>
        <row r="180">
          <cell r="H180" t="str">
            <v>1.3.4.4.02</v>
          </cell>
          <cell r="I180" t="str">
            <v>Seguimiento a la implementación de los instrumentos de Enfermería del expediente clinico y su aplicación para la mejora en la calidad de los cuidados por encargadas regionales de enfermería</v>
          </cell>
          <cell r="N180">
            <v>1</v>
          </cell>
          <cell r="Q180">
            <v>1</v>
          </cell>
          <cell r="S180">
            <v>1</v>
          </cell>
          <cell r="V180">
            <v>3</v>
          </cell>
        </row>
        <row r="181">
          <cell r="H181" t="str">
            <v>1.3.4.4.03</v>
          </cell>
          <cell r="I181" t="str">
            <v>Monitoreo de los cuidados que ofrece el personal de enfermería a los usuarios en los EES de la red publica en el ambito ambulatorio y hospitalario</v>
          </cell>
          <cell r="L181">
            <v>1</v>
          </cell>
          <cell r="O181">
            <v>1</v>
          </cell>
          <cell r="R181">
            <v>1</v>
          </cell>
          <cell r="U181">
            <v>1</v>
          </cell>
          <cell r="V181">
            <v>4</v>
          </cell>
        </row>
        <row r="182">
          <cell r="H182" t="str">
            <v>1.3.4.4.04</v>
          </cell>
          <cell r="I182" t="str">
            <v>Seguimiento a la aplicación del estandar Prevención y control de infecciones asociadas a la atención de salud. (IAAS) Por el personal de enfermería</v>
          </cell>
          <cell r="N182">
            <v>1</v>
          </cell>
          <cell r="R182">
            <v>1</v>
          </cell>
          <cell r="V182">
            <v>2</v>
          </cell>
        </row>
        <row r="183">
          <cell r="H183" t="str">
            <v>1.3.4.4.05</v>
          </cell>
          <cell r="I183" t="str">
            <v>Seguimiento a la implementación de visitas domiciliarias para socializar el plan de parto en EES (CPN y CEAS)</v>
          </cell>
          <cell r="L183">
            <v>1</v>
          </cell>
          <cell r="O183">
            <v>1</v>
          </cell>
          <cell r="R183">
            <v>1</v>
          </cell>
          <cell r="U183">
            <v>1</v>
          </cell>
          <cell r="V183">
            <v>4</v>
          </cell>
        </row>
        <row r="184">
          <cell r="H184" t="str">
            <v>1.3.4.5.01</v>
          </cell>
          <cell r="I184" t="str">
            <v>Supervisión de la creación de los  equipos de control de infecciones asociadas a la atención en salud (IAAS) en las UCIN de  los hospitales priorizados
 (San Vicente de Paul (San Francisco de Macoris), Dr. Luis M. Morillo King (La Vega), Materno Infatil Nuestra Señora de la Altagracia (Higuey), Juan Pablo Pina (San Cristobal).</v>
          </cell>
          <cell r="K184">
            <v>1</v>
          </cell>
          <cell r="V184">
            <v>1</v>
          </cell>
        </row>
        <row r="185">
          <cell r="H185" t="str">
            <v>1.3.4.5.02</v>
          </cell>
          <cell r="I185" t="str">
            <v>Supervisión de las capacitaciones de los equipos de IAAS o el servicio de epidemiología en  los 10 hospitales priorizados en el plan de reducción y el hospital San Vicente de Paul</v>
          </cell>
          <cell r="J185">
            <v>1</v>
          </cell>
          <cell r="M185">
            <v>1</v>
          </cell>
          <cell r="P185">
            <v>1</v>
          </cell>
          <cell r="S185">
            <v>1</v>
          </cell>
          <cell r="V185">
            <v>4</v>
          </cell>
        </row>
        <row r="186">
          <cell r="H186" t="str">
            <v>1.3.4.5.04</v>
          </cell>
          <cell r="I186" t="str">
            <v xml:space="preserve">Vigilancia sanitaria del agua en hospitales con UCIN </v>
          </cell>
          <cell r="K186">
            <v>1</v>
          </cell>
          <cell r="Q186">
            <v>1</v>
          </cell>
          <cell r="V186">
            <v>2</v>
          </cell>
        </row>
        <row r="187">
          <cell r="H187" t="str">
            <v>2.1.1.1.01</v>
          </cell>
          <cell r="I187" t="str">
            <v>Taller de capacitación de herramientas para las unidades de nutrición clinica y dietoterapia</v>
          </cell>
          <cell r="M187">
            <v>1</v>
          </cell>
          <cell r="U187">
            <v>1</v>
          </cell>
          <cell r="V187">
            <v>2</v>
          </cell>
        </row>
        <row r="188">
          <cell r="H188" t="str">
            <v>2.1.1.1.02</v>
          </cell>
          <cell r="I188" t="str">
            <v>Seguimiento a capacitación Estandar Proceso de Atención de Enfermería en el ámbito ambulatorio y hospitalario</v>
          </cell>
          <cell r="M188">
            <v>1</v>
          </cell>
          <cell r="P188">
            <v>1</v>
          </cell>
          <cell r="T188">
            <v>1</v>
          </cell>
          <cell r="V188">
            <v>3</v>
          </cell>
        </row>
        <row r="189">
          <cell r="H189" t="str">
            <v>2.1.1.1.03</v>
          </cell>
          <cell r="I189" t="str">
            <v>Seguimiento a las capacitaciones de Liderazgo y Gestión por las encargadas regionales de enfermería en los EES</v>
          </cell>
          <cell r="M189">
            <v>1</v>
          </cell>
          <cell r="S189">
            <v>1</v>
          </cell>
          <cell r="V189">
            <v>2</v>
          </cell>
        </row>
        <row r="190">
          <cell r="H190" t="str">
            <v>2.1.1.1.04</v>
          </cell>
          <cell r="I190" t="str">
            <v xml:space="preserve">Capacitacion al personal de enfermería basada a la importancia de atención prenatal en los EES </v>
          </cell>
          <cell r="L190">
            <v>1</v>
          </cell>
          <cell r="O190">
            <v>1</v>
          </cell>
          <cell r="R190">
            <v>1</v>
          </cell>
          <cell r="U190">
            <v>1</v>
          </cell>
          <cell r="V190">
            <v>4</v>
          </cell>
        </row>
        <row r="191">
          <cell r="H191" t="str">
            <v>3.1.1.1.01</v>
          </cell>
          <cell r="I191" t="str">
            <v>Actualización del portal de transparencia</v>
          </cell>
          <cell r="J191">
            <v>1</v>
          </cell>
          <cell r="K191">
            <v>1</v>
          </cell>
          <cell r="L191">
            <v>1</v>
          </cell>
          <cell r="M191">
            <v>1</v>
          </cell>
          <cell r="N191">
            <v>1</v>
          </cell>
          <cell r="O191">
            <v>1</v>
          </cell>
          <cell r="P191">
            <v>1</v>
          </cell>
          <cell r="Q191">
            <v>1</v>
          </cell>
          <cell r="R191">
            <v>1</v>
          </cell>
          <cell r="S191">
            <v>1</v>
          </cell>
          <cell r="T191">
            <v>1</v>
          </cell>
          <cell r="U191">
            <v>1</v>
          </cell>
          <cell r="V191">
            <v>12</v>
          </cell>
        </row>
        <row r="192">
          <cell r="H192" t="str">
            <v>3.1.1.1.02</v>
          </cell>
          <cell r="I192" t="str">
            <v xml:space="preserve">Evaluación de los portales de transparencia de los hospitales que pertencen a su regional </v>
          </cell>
          <cell r="J192">
            <v>1</v>
          </cell>
          <cell r="K192">
            <v>1</v>
          </cell>
          <cell r="L192">
            <v>1</v>
          </cell>
          <cell r="M192">
            <v>1</v>
          </cell>
          <cell r="N192">
            <v>1</v>
          </cell>
          <cell r="O192">
            <v>1</v>
          </cell>
          <cell r="P192">
            <v>1</v>
          </cell>
          <cell r="Q192">
            <v>1</v>
          </cell>
          <cell r="R192">
            <v>1</v>
          </cell>
          <cell r="S192">
            <v>1</v>
          </cell>
          <cell r="T192">
            <v>1</v>
          </cell>
          <cell r="U192">
            <v>1</v>
          </cell>
          <cell r="V192">
            <v>12</v>
          </cell>
        </row>
        <row r="193">
          <cell r="H193" t="str">
            <v>3.1.1.1.03</v>
          </cell>
          <cell r="I193" t="str">
            <v>Levantamiento del estatus y necesidades de las OAI de los hospitales de su Red</v>
          </cell>
          <cell r="J193">
            <v>1</v>
          </cell>
          <cell r="N193">
            <v>1</v>
          </cell>
          <cell r="S193">
            <v>1</v>
          </cell>
          <cell r="V193">
            <v>3</v>
          </cell>
        </row>
        <row r="194">
          <cell r="H194" t="str">
            <v>3.1.1.1.04</v>
          </cell>
          <cell r="I194" t="str">
            <v>Capacitación en la Ley 200-04 y la Resolución No. 002-21de la Dirección General de Etica e Integridad Gubernamenral</v>
          </cell>
          <cell r="L194">
            <v>1</v>
          </cell>
          <cell r="P194">
            <v>1</v>
          </cell>
          <cell r="U194">
            <v>1</v>
          </cell>
          <cell r="V194">
            <v>3</v>
          </cell>
        </row>
        <row r="195">
          <cell r="H195" t="str">
            <v>3.1.1.1.05</v>
          </cell>
          <cell r="I195" t="str">
            <v>Capacitación en el Sistema Nacional de Atención Ciudadana 311</v>
          </cell>
          <cell r="O195">
            <v>1</v>
          </cell>
          <cell r="U195">
            <v>1</v>
          </cell>
          <cell r="V195">
            <v>2</v>
          </cell>
        </row>
        <row r="196">
          <cell r="H196" t="str">
            <v>3.1.1.1.06</v>
          </cell>
          <cell r="I196" t="str">
            <v>Capacitación sobre declaración jurada de bienes, dirigida a todo personal que le corresponda pesentarla</v>
          </cell>
          <cell r="M196">
            <v>1</v>
          </cell>
          <cell r="T196">
            <v>1</v>
          </cell>
          <cell r="V196">
            <v>2</v>
          </cell>
        </row>
        <row r="197">
          <cell r="H197" t="str">
            <v>3.1.1.1.07</v>
          </cell>
          <cell r="I197" t="str">
            <v>Capacitación en la Ley No. 172-13 sobre Proteccion de Datos Personales a todo el personal de la regional</v>
          </cell>
          <cell r="N197">
            <v>1</v>
          </cell>
          <cell r="V197">
            <v>1</v>
          </cell>
        </row>
        <row r="198">
          <cell r="H198" t="str">
            <v>3.1.1.1.08</v>
          </cell>
          <cell r="I198" t="str">
            <v xml:space="preserve">Creación y/o socialización de la Matriz de Responsabilidad </v>
          </cell>
          <cell r="P198">
            <v>1</v>
          </cell>
          <cell r="V198">
            <v>1</v>
          </cell>
        </row>
        <row r="199">
          <cell r="H199" t="str">
            <v>3.1.1.1.09</v>
          </cell>
          <cell r="I199" t="str">
            <v>Creación y/ o actualización de la Resolución de Información Clasificada (si aplica)</v>
          </cell>
          <cell r="J199">
            <v>1</v>
          </cell>
          <cell r="V199">
            <v>1</v>
          </cell>
        </row>
        <row r="200">
          <cell r="H200" t="str">
            <v>3.1.1.2.01</v>
          </cell>
          <cell r="I200" t="str">
            <v>Supervisión de cumplimiento de los protocolos de seguridad</v>
          </cell>
          <cell r="K200">
            <v>1</v>
          </cell>
          <cell r="L200">
            <v>1</v>
          </cell>
          <cell r="M200">
            <v>1</v>
          </cell>
          <cell r="N200">
            <v>1</v>
          </cell>
          <cell r="O200">
            <v>1</v>
          </cell>
          <cell r="P200">
            <v>1</v>
          </cell>
          <cell r="Q200">
            <v>1</v>
          </cell>
          <cell r="R200">
            <v>1</v>
          </cell>
          <cell r="S200">
            <v>1</v>
          </cell>
          <cell r="T200">
            <v>1</v>
          </cell>
          <cell r="V200">
            <v>10</v>
          </cell>
        </row>
        <row r="201">
          <cell r="H201" t="str">
            <v>3.1.1.3.01</v>
          </cell>
          <cell r="I201" t="str">
            <v>Revisar la ejecución de los Anticipos Financieros de los EES y dar seguimiento a la rendición oportuna de los AF de la ORS y CEAS</v>
          </cell>
          <cell r="L201">
            <v>1</v>
          </cell>
          <cell r="M201">
            <v>1</v>
          </cell>
          <cell r="N201">
            <v>1</v>
          </cell>
          <cell r="O201">
            <v>1</v>
          </cell>
          <cell r="P201">
            <v>1</v>
          </cell>
          <cell r="Q201">
            <v>1</v>
          </cell>
          <cell r="R201">
            <v>1</v>
          </cell>
          <cell r="S201">
            <v>1</v>
          </cell>
          <cell r="T201">
            <v>1</v>
          </cell>
          <cell r="U201">
            <v>1</v>
          </cell>
          <cell r="V201">
            <v>10</v>
          </cell>
        </row>
        <row r="202">
          <cell r="H202" t="str">
            <v>3.1.1.3.02</v>
          </cell>
          <cell r="I202" t="str">
            <v>Seguimiento y control del comportamiento aceptable de los indicadores de glosas e  ingresos de captación directa en los EES</v>
          </cell>
          <cell r="J202">
            <v>1</v>
          </cell>
          <cell r="M202">
            <v>1</v>
          </cell>
          <cell r="P202">
            <v>1</v>
          </cell>
          <cell r="S202">
            <v>1</v>
          </cell>
          <cell r="V202">
            <v>4</v>
          </cell>
        </row>
        <row r="203">
          <cell r="H203" t="str">
            <v>3.1.1.3.03</v>
          </cell>
          <cell r="I203" t="str">
            <v>Compilación y rendición oportuna de los indicadores de ingreso, facturación. nómina, deuda e ingresos de odontología</v>
          </cell>
          <cell r="J203">
            <v>1</v>
          </cell>
          <cell r="M203">
            <v>1</v>
          </cell>
          <cell r="P203">
            <v>1</v>
          </cell>
          <cell r="S203">
            <v>1</v>
          </cell>
          <cell r="V203">
            <v>4</v>
          </cell>
        </row>
        <row r="204">
          <cell r="H204" t="str">
            <v>3.1.1.3.04</v>
          </cell>
          <cell r="I204" t="str">
            <v xml:space="preserve">Seguimiento y compilación de la ejecución presupuestaria consolidada de ingresos y egresos provenientes de las diferentes fuentes de financiamiento </v>
          </cell>
          <cell r="L204">
            <v>1</v>
          </cell>
          <cell r="O204">
            <v>1</v>
          </cell>
          <cell r="R204">
            <v>1</v>
          </cell>
          <cell r="U204">
            <v>1</v>
          </cell>
          <cell r="V204">
            <v>4</v>
          </cell>
        </row>
        <row r="205">
          <cell r="H205" t="str">
            <v>3.1.1.3.05</v>
          </cell>
          <cell r="I205" t="str">
            <v xml:space="preserve">Monitoreo de las cargas financieras en los portales de transparencia (ORS y EES), verificando que estas cumplan con los criterios de calidad dispuestos por las normativas. </v>
          </cell>
          <cell r="J205">
            <v>1</v>
          </cell>
          <cell r="K205">
            <v>1</v>
          </cell>
          <cell r="L205">
            <v>1</v>
          </cell>
          <cell r="M205">
            <v>1</v>
          </cell>
          <cell r="N205">
            <v>1</v>
          </cell>
          <cell r="O205">
            <v>1</v>
          </cell>
          <cell r="P205">
            <v>1</v>
          </cell>
          <cell r="Q205">
            <v>1</v>
          </cell>
          <cell r="R205">
            <v>1</v>
          </cell>
          <cell r="S205">
            <v>1</v>
          </cell>
          <cell r="T205">
            <v>1</v>
          </cell>
          <cell r="U205">
            <v>1</v>
          </cell>
          <cell r="V205">
            <v>12</v>
          </cell>
        </row>
        <row r="206">
          <cell r="H206" t="str">
            <v>3.1.1.3.06</v>
          </cell>
          <cell r="I206" t="str">
            <v xml:space="preserve">Cumplimiento del cierre de operaciones del año fiscal de acuerdo con las normativas emitidas por la DIGECOG y dar seguimiento al cierre de los establecimientos. </v>
          </cell>
          <cell r="U206">
            <v>1</v>
          </cell>
          <cell r="V206">
            <v>1</v>
          </cell>
        </row>
        <row r="207">
          <cell r="H207" t="str">
            <v>3.1.1.3.07</v>
          </cell>
          <cell r="I207" t="str">
            <v xml:space="preserve">Seguimiento al comportamiento de la deuda en los hospitales. </v>
          </cell>
          <cell r="L207">
            <v>1</v>
          </cell>
          <cell r="O207">
            <v>1</v>
          </cell>
          <cell r="R207">
            <v>1</v>
          </cell>
          <cell r="U207">
            <v>1</v>
          </cell>
          <cell r="V207">
            <v>4</v>
          </cell>
        </row>
        <row r="208">
          <cell r="H208" t="str">
            <v>3.1.1.3.08</v>
          </cell>
          <cell r="I208" t="str">
            <v>Elaboración de Estados Financieros ORS y seguimiento a los Estados Financieros de los CEAS (con sus anexos)</v>
          </cell>
          <cell r="J208">
            <v>1</v>
          </cell>
          <cell r="K208">
            <v>1</v>
          </cell>
          <cell r="L208">
            <v>1</v>
          </cell>
          <cell r="M208">
            <v>1</v>
          </cell>
          <cell r="N208">
            <v>1</v>
          </cell>
          <cell r="O208">
            <v>1</v>
          </cell>
          <cell r="P208">
            <v>1</v>
          </cell>
          <cell r="Q208">
            <v>1</v>
          </cell>
          <cell r="R208">
            <v>1</v>
          </cell>
          <cell r="S208">
            <v>1</v>
          </cell>
          <cell r="T208">
            <v>1</v>
          </cell>
          <cell r="U208">
            <v>1</v>
          </cell>
          <cell r="V208">
            <v>12</v>
          </cell>
        </row>
        <row r="209">
          <cell r="H209" t="str">
            <v>3.1.1.4.01</v>
          </cell>
          <cell r="I209" t="str">
            <v>Actualización de inventarios CPN y ORS</v>
          </cell>
          <cell r="O209">
            <v>1</v>
          </cell>
          <cell r="U209">
            <v>1</v>
          </cell>
          <cell r="V209">
            <v>2</v>
          </cell>
        </row>
        <row r="210">
          <cell r="H210" t="str">
            <v>3.1.1.4.02</v>
          </cell>
          <cell r="I210" t="str">
            <v>Auditoría de cumplimiento del manual de administración de bienes en los  EESS</v>
          </cell>
          <cell r="R210">
            <v>1</v>
          </cell>
          <cell r="U210">
            <v>1</v>
          </cell>
          <cell r="V210">
            <v>2</v>
          </cell>
        </row>
        <row r="211">
          <cell r="H211" t="str">
            <v>3.1.1.4.03</v>
          </cell>
          <cell r="I211" t="str">
            <v>Registro de activos en el SIAB de los SRS y EESS</v>
          </cell>
          <cell r="L211">
            <v>1</v>
          </cell>
          <cell r="O211">
            <v>1</v>
          </cell>
          <cell r="R211">
            <v>1</v>
          </cell>
          <cell r="U211">
            <v>1</v>
          </cell>
          <cell r="V211">
            <v>4</v>
          </cell>
        </row>
        <row r="212">
          <cell r="H212" t="str">
            <v>3.1.1.4.04</v>
          </cell>
          <cell r="I212" t="str">
            <v>Capacitacion a los EESS en el Sistema de Administracion de Bienes (SIAB)</v>
          </cell>
          <cell r="L212">
            <v>1</v>
          </cell>
          <cell r="O212">
            <v>1</v>
          </cell>
          <cell r="R212">
            <v>1</v>
          </cell>
          <cell r="U212">
            <v>1</v>
          </cell>
          <cell r="V212">
            <v>4</v>
          </cell>
        </row>
        <row r="213">
          <cell r="H213" t="str">
            <v>3.1.1.5.01</v>
          </cell>
          <cell r="I213" t="str">
            <v>Elaboración matriz de riesgos y planes de tratamiento</v>
          </cell>
          <cell r="L213">
            <v>1</v>
          </cell>
          <cell r="V213">
            <v>1</v>
          </cell>
        </row>
        <row r="214">
          <cell r="H214" t="str">
            <v>3.1.1.5.02</v>
          </cell>
          <cell r="I214" t="str">
            <v>Carga de evidencias ejecución de los planes de tratamiento de riesgos</v>
          </cell>
          <cell r="N214">
            <v>1</v>
          </cell>
          <cell r="T214">
            <v>1</v>
          </cell>
          <cell r="V214">
            <v>2</v>
          </cell>
        </row>
        <row r="215">
          <cell r="H215" t="str">
            <v>3.1.1.5.03</v>
          </cell>
          <cell r="I215" t="str">
            <v>Implementación de acciones para implementación de las NOBACI</v>
          </cell>
          <cell r="N215">
            <v>1</v>
          </cell>
          <cell r="Q215">
            <v>1</v>
          </cell>
          <cell r="T215">
            <v>1</v>
          </cell>
          <cell r="V215">
            <v>3</v>
          </cell>
        </row>
        <row r="216">
          <cell r="H216" t="str">
            <v>3.1.1.6.01</v>
          </cell>
          <cell r="I216" t="str">
            <v>Mesa de trabajo con el equipo técnico (Director/a Regional, Administrador/a, Financiero/a, Supervisores de Área, otros)  para elaborar y direccionar los planes de desarrollo e inversión para el primer nivel.</v>
          </cell>
          <cell r="J216">
            <v>1</v>
          </cell>
          <cell r="V216">
            <v>1</v>
          </cell>
        </row>
        <row r="217">
          <cell r="H217" t="str">
            <v>3.1.1.6.02</v>
          </cell>
          <cell r="I217" t="str">
            <v>Evaluación de los avances de ejecución de los planes de inversión del PNA</v>
          </cell>
          <cell r="M217">
            <v>1</v>
          </cell>
          <cell r="P217">
            <v>1</v>
          </cell>
          <cell r="S217">
            <v>1</v>
          </cell>
          <cell r="U217">
            <v>1</v>
          </cell>
          <cell r="V217">
            <v>4</v>
          </cell>
        </row>
        <row r="218">
          <cell r="H218" t="str">
            <v>3.2.1.1.01</v>
          </cell>
          <cell r="I218" t="str">
            <v>Consolidación y validación de la plantilla SNCC F053 para el Plan Anual de Compras y Contrataciones</v>
          </cell>
          <cell r="Q218">
            <v>1</v>
          </cell>
          <cell r="V218">
            <v>1</v>
          </cell>
        </row>
        <row r="219">
          <cell r="H219" t="str">
            <v>3.2.1.1.02</v>
          </cell>
          <cell r="I219" t="str">
            <v>Codificación y carga PACC 2026</v>
          </cell>
          <cell r="T219">
            <v>1</v>
          </cell>
          <cell r="V219">
            <v>1</v>
          </cell>
        </row>
        <row r="220">
          <cell r="H220" t="str">
            <v>3.2.1.1.03</v>
          </cell>
          <cell r="I220" t="str">
            <v xml:space="preserve">Seguimiento al comportamiento del SISCOMPRA </v>
          </cell>
          <cell r="L220">
            <v>1</v>
          </cell>
          <cell r="O220">
            <v>1</v>
          </cell>
          <cell r="R220">
            <v>1</v>
          </cell>
          <cell r="U220">
            <v>1</v>
          </cell>
          <cell r="V220">
            <v>4</v>
          </cell>
        </row>
        <row r="221">
          <cell r="H221" t="str">
            <v>3.2.1.1.04</v>
          </cell>
          <cell r="I221" t="str">
            <v>Acompañamiento a los CEAS en el desempeño de los procesos de compras</v>
          </cell>
          <cell r="L221">
            <v>1</v>
          </cell>
          <cell r="O221">
            <v>1</v>
          </cell>
          <cell r="R221">
            <v>1</v>
          </cell>
          <cell r="U221">
            <v>1</v>
          </cell>
          <cell r="V221">
            <v>4</v>
          </cell>
        </row>
        <row r="222">
          <cell r="H222" t="str">
            <v>3.3.1.1.01</v>
          </cell>
          <cell r="I222" t="str">
            <v>Capacitación línea gráfica SRS y CEAS (asistencia / coordinación con DCOM SNS).</v>
          </cell>
          <cell r="L222">
            <v>3</v>
          </cell>
          <cell r="O222">
            <v>3</v>
          </cell>
          <cell r="R222">
            <v>3</v>
          </cell>
          <cell r="V222">
            <v>9</v>
          </cell>
        </row>
        <row r="223">
          <cell r="H223" t="str">
            <v>3.3.1.1.02</v>
          </cell>
          <cell r="I223" t="str">
            <v>Seguimiento al cumplimiento de la identidad institucional EES. (para el Programa Desempeño SNS).</v>
          </cell>
          <cell r="O223">
            <v>1</v>
          </cell>
          <cell r="U223">
            <v>1</v>
          </cell>
          <cell r="V223">
            <v>2</v>
          </cell>
        </row>
        <row r="224">
          <cell r="H224" t="str">
            <v>3.3.1.2.01</v>
          </cell>
          <cell r="I224" t="str">
            <v>Seguimiento Plan Interconexión Red Pública de Servicio de Salud (Etrategia de educación en Salud).</v>
          </cell>
          <cell r="L224">
            <v>1</v>
          </cell>
          <cell r="O224">
            <v>1</v>
          </cell>
          <cell r="R224">
            <v>1</v>
          </cell>
          <cell r="U224">
            <v>1</v>
          </cell>
          <cell r="V224">
            <v>4</v>
          </cell>
        </row>
        <row r="225">
          <cell r="H225" t="str">
            <v>3.3.1.3.01</v>
          </cell>
          <cell r="I225" t="str">
            <v>Campaña de promoción del consumo de energía y eficiencia energética (interna / externa).</v>
          </cell>
          <cell r="L225">
            <v>1</v>
          </cell>
          <cell r="O225">
            <v>1</v>
          </cell>
          <cell r="R225">
            <v>1</v>
          </cell>
          <cell r="V225">
            <v>3</v>
          </cell>
        </row>
        <row r="226">
          <cell r="H226" t="str">
            <v>3.3.1.3.02</v>
          </cell>
          <cell r="I226" t="str">
            <v>Campaña para promuever reducción y  uso eficiente del agua (interna / externa).</v>
          </cell>
          <cell r="M226">
            <v>1</v>
          </cell>
          <cell r="P226">
            <v>1</v>
          </cell>
          <cell r="S226">
            <v>1</v>
          </cell>
          <cell r="V226">
            <v>3</v>
          </cell>
        </row>
        <row r="227">
          <cell r="H227" t="str">
            <v>3.3.1.3.03</v>
          </cell>
          <cell r="I227" t="str">
            <v>Taller coordinado con la DCOM-SNS: Sensibilización en la Gestión de residuos peligrosos (para Hospitales / SRS).</v>
          </cell>
          <cell r="M227">
            <v>1</v>
          </cell>
          <cell r="P227">
            <v>1</v>
          </cell>
          <cell r="S227">
            <v>1</v>
          </cell>
          <cell r="V227">
            <v>3</v>
          </cell>
        </row>
        <row r="228">
          <cell r="H228" t="str">
            <v>3.3.1.3.04</v>
          </cell>
          <cell r="I228" t="str">
            <v>Jornada ambiental (reforestación / limpieza de costas/otras) coordinada con instituciones públicas, privada y ONGs.</v>
          </cell>
          <cell r="N228">
            <v>1</v>
          </cell>
          <cell r="Q228">
            <v>1</v>
          </cell>
          <cell r="T228">
            <v>1</v>
          </cell>
          <cell r="V228">
            <v>3</v>
          </cell>
        </row>
        <row r="229">
          <cell r="H229" t="str">
            <v>3.4.1.1.01</v>
          </cell>
          <cell r="I229" t="str">
            <v xml:space="preserve">Consolidación y envío de los formularios de levantamiento de necesidades de Cooperación No Reembolsable de los CEAS y ORS </v>
          </cell>
          <cell r="J229">
            <v>1</v>
          </cell>
          <cell r="V229">
            <v>1</v>
          </cell>
        </row>
        <row r="230">
          <cell r="H230" t="str">
            <v>3.5.1.1.01</v>
          </cell>
          <cell r="I230" t="str">
            <v xml:space="preserve">Actualización y manteniemiento de portales web  </v>
          </cell>
          <cell r="J230" t="str">
            <v> </v>
          </cell>
          <cell r="K230" t="str">
            <v> </v>
          </cell>
          <cell r="L230">
            <v>1</v>
          </cell>
          <cell r="M230" t="str">
            <v> </v>
          </cell>
          <cell r="N230" t="str">
            <v> </v>
          </cell>
          <cell r="O230">
            <v>1</v>
          </cell>
          <cell r="P230" t="str">
            <v> </v>
          </cell>
          <cell r="Q230" t="str">
            <v> </v>
          </cell>
          <cell r="R230">
            <v>1</v>
          </cell>
          <cell r="S230" t="str">
            <v> </v>
          </cell>
          <cell r="T230" t="str">
            <v> </v>
          </cell>
          <cell r="U230">
            <v>1</v>
          </cell>
          <cell r="V230">
            <v>4</v>
          </cell>
        </row>
        <row r="231">
          <cell r="H231" t="str">
            <v>3.5.1.1.02</v>
          </cell>
          <cell r="I231" t="str">
            <v xml:space="preserve">Soportes incidencias tecnológicas atendidas </v>
          </cell>
          <cell r="J231" t="str">
            <v> </v>
          </cell>
          <cell r="K231" t="str">
            <v> </v>
          </cell>
          <cell r="L231">
            <v>1</v>
          </cell>
          <cell r="M231" t="str">
            <v> </v>
          </cell>
          <cell r="N231" t="str">
            <v> </v>
          </cell>
          <cell r="O231">
            <v>1</v>
          </cell>
          <cell r="P231" t="str">
            <v> </v>
          </cell>
          <cell r="Q231" t="str">
            <v> </v>
          </cell>
          <cell r="R231">
            <v>1</v>
          </cell>
          <cell r="S231" t="str">
            <v> </v>
          </cell>
          <cell r="T231" t="str">
            <v> </v>
          </cell>
          <cell r="U231">
            <v>1</v>
          </cell>
          <cell r="V231">
            <v>4</v>
          </cell>
        </row>
        <row r="232">
          <cell r="H232" t="str">
            <v>3.5.1.1.03</v>
          </cell>
          <cell r="I232" t="str">
            <v xml:space="preserve">Inventario de activos tecnológicos </v>
          </cell>
          <cell r="J232" t="str">
            <v> </v>
          </cell>
          <cell r="K232" t="str">
            <v> </v>
          </cell>
          <cell r="M232" t="str">
            <v> </v>
          </cell>
          <cell r="N232" t="str">
            <v> </v>
          </cell>
          <cell r="O232">
            <v>1</v>
          </cell>
          <cell r="P232" t="str">
            <v> </v>
          </cell>
          <cell r="Q232" t="str">
            <v> </v>
          </cell>
          <cell r="S232" t="str">
            <v> </v>
          </cell>
          <cell r="T232" t="str">
            <v> </v>
          </cell>
          <cell r="U232">
            <v>1</v>
          </cell>
          <cell r="V232">
            <v>2</v>
          </cell>
        </row>
        <row r="233">
          <cell r="H233" t="str">
            <v>3.5.1.2.01</v>
          </cell>
          <cell r="I233" t="str">
            <v>Supervisión capacitante para validar el uso y funcionamiento del SALMI en los EES priorizados</v>
          </cell>
          <cell r="L233">
            <v>1</v>
          </cell>
          <cell r="O233">
            <v>1</v>
          </cell>
          <cell r="R233">
            <v>1</v>
          </cell>
          <cell r="U233">
            <v>1</v>
          </cell>
          <cell r="V233">
            <v>4</v>
          </cell>
        </row>
        <row r="234">
          <cell r="H234" t="str">
            <v>3.5.1.3.01</v>
          </cell>
          <cell r="I234" t="str">
            <v>Auditorias de calidad del dato en los EES (PNA y CEAS)</v>
          </cell>
          <cell r="J234">
            <v>1</v>
          </cell>
          <cell r="K234">
            <v>1</v>
          </cell>
          <cell r="L234">
            <v>1</v>
          </cell>
          <cell r="M234">
            <v>1</v>
          </cell>
          <cell r="N234">
            <v>1</v>
          </cell>
          <cell r="O234">
            <v>1</v>
          </cell>
          <cell r="P234">
            <v>1</v>
          </cell>
          <cell r="Q234">
            <v>1</v>
          </cell>
          <cell r="R234">
            <v>1</v>
          </cell>
          <cell r="S234">
            <v>1</v>
          </cell>
          <cell r="T234">
            <v>1</v>
          </cell>
          <cell r="U234">
            <v>1</v>
          </cell>
          <cell r="V234">
            <v>12</v>
          </cell>
        </row>
        <row r="235">
          <cell r="H235" t="str">
            <v>3.5.1.3.02</v>
          </cell>
          <cell r="I235" t="str">
            <v>Reunión de socialización de los informes de calidad del dato con el personal de  estadistica de los EES</v>
          </cell>
          <cell r="M235">
            <v>1</v>
          </cell>
          <cell r="P235">
            <v>1</v>
          </cell>
          <cell r="S235">
            <v>1</v>
          </cell>
          <cell r="V235">
            <v>3</v>
          </cell>
        </row>
        <row r="236">
          <cell r="H236" t="str">
            <v>3.6.1.1.01</v>
          </cell>
          <cell r="I236" t="str">
            <v>Elaboración del Plan de Mantenimiento Correctivo de Equipos e Infraestructura del Primer Nivel de Atención (PNA)</v>
          </cell>
          <cell r="J236">
            <v>1</v>
          </cell>
          <cell r="V236">
            <v>1</v>
          </cell>
        </row>
        <row r="237">
          <cell r="H237" t="str">
            <v>3.6.1.1.02</v>
          </cell>
          <cell r="I237" t="str">
            <v>Validación del Plan de Mantenimiento Correctivo de Equipos e Infraestructura de los hospitales del SRS</v>
          </cell>
          <cell r="J237">
            <v>1</v>
          </cell>
          <cell r="V237">
            <v>1</v>
          </cell>
        </row>
        <row r="238">
          <cell r="H238" t="str">
            <v>3.6.1.1.03</v>
          </cell>
          <cell r="I238" t="str">
            <v>Implementación del Plan de mantenimiento del PNA</v>
          </cell>
          <cell r="O238">
            <v>1</v>
          </cell>
          <cell r="R238">
            <v>1</v>
          </cell>
          <cell r="U238">
            <v>1</v>
          </cell>
          <cell r="V238">
            <v>3</v>
          </cell>
        </row>
        <row r="239">
          <cell r="H239" t="str">
            <v>3.6.1.1.04</v>
          </cell>
          <cell r="I239" t="str">
            <v>Supervisión de la ejecución del Plan de Mantenimiento Correctivo de Equipos e Infraestructura de los hospitales del SRS</v>
          </cell>
          <cell r="M239">
            <v>1</v>
          </cell>
          <cell r="P239">
            <v>1</v>
          </cell>
          <cell r="S239">
            <v>1</v>
          </cell>
          <cell r="V239">
            <v>3</v>
          </cell>
        </row>
        <row r="240">
          <cell r="H240" t="str">
            <v>3.7.1.1.01</v>
          </cell>
          <cell r="I240" t="str">
            <v>Mesa de socialización para el diseño de estrategias de defensa y posible solución de los casos legales y judiciales</v>
          </cell>
          <cell r="L240">
            <v>1</v>
          </cell>
          <cell r="O240">
            <v>1</v>
          </cell>
          <cell r="R240">
            <v>1</v>
          </cell>
          <cell r="U240">
            <v>1</v>
          </cell>
          <cell r="V240">
            <v>4</v>
          </cell>
        </row>
        <row r="241">
          <cell r="H241" t="str">
            <v>3.7.1.1.02</v>
          </cell>
          <cell r="I241" t="str">
            <v>Seguimiento a los casos litigiosos de los hospitales de su demarcación</v>
          </cell>
          <cell r="L241">
            <v>1</v>
          </cell>
          <cell r="O241">
            <v>1</v>
          </cell>
          <cell r="R241">
            <v>1</v>
          </cell>
          <cell r="U241">
            <v>1</v>
          </cell>
          <cell r="V241">
            <v>4</v>
          </cell>
        </row>
        <row r="242">
          <cell r="H242" t="str">
            <v>3.7.1.2.01</v>
          </cell>
          <cell r="I242" t="str">
            <v>Seguimiento a la implementación, renovación o actualización de CCC (Carta Compromiso al Ciudadano)</v>
          </cell>
          <cell r="J242">
            <v>1</v>
          </cell>
          <cell r="N242">
            <v>1</v>
          </cell>
          <cell r="R242">
            <v>1</v>
          </cell>
          <cell r="V242">
            <v>3</v>
          </cell>
        </row>
        <row r="243">
          <cell r="H243" t="str">
            <v>3.7.1.2.02</v>
          </cell>
          <cell r="I243" t="str">
            <v>Seguimiento a la elaboración/ actualización de autodiagnóstico CAF</v>
          </cell>
          <cell r="N243">
            <v>1</v>
          </cell>
          <cell r="Q243">
            <v>1</v>
          </cell>
          <cell r="V243">
            <v>2</v>
          </cell>
        </row>
        <row r="244">
          <cell r="H244" t="str">
            <v>3.7.1.2.03</v>
          </cell>
          <cell r="I244" t="str">
            <v>Elaboración/ actualización de autodiagnóstico CAF en la ORS</v>
          </cell>
          <cell r="N244">
            <v>1</v>
          </cell>
          <cell r="V244">
            <v>1</v>
          </cell>
        </row>
        <row r="245">
          <cell r="H245" t="str">
            <v>3.7.1.2.04</v>
          </cell>
          <cell r="I245" t="str">
            <v>Elaboración plan de mejora CAF próximo año</v>
          </cell>
          <cell r="P245">
            <v>1</v>
          </cell>
          <cell r="V245">
            <v>1</v>
          </cell>
        </row>
        <row r="246">
          <cell r="H246" t="str">
            <v>3.7.1.2.05</v>
          </cell>
          <cell r="I246" t="str">
            <v>Informe de seguimiento a plan de mejora CAF año en curso</v>
          </cell>
          <cell r="O246">
            <v>1</v>
          </cell>
          <cell r="U246">
            <v>1</v>
          </cell>
          <cell r="V246">
            <v>2</v>
          </cell>
        </row>
        <row r="247">
          <cell r="H247" t="str">
            <v>3.7.1.2.06</v>
          </cell>
          <cell r="I247" t="str">
            <v>Firma de acuerdo de evaluación de desempeño institucional (EDI) solo aplica si hay cambio de autoridad</v>
          </cell>
          <cell r="Q247">
            <v>1</v>
          </cell>
          <cell r="V247">
            <v>1</v>
          </cell>
        </row>
        <row r="248">
          <cell r="H248" t="str">
            <v>3.7.1.2.07</v>
          </cell>
          <cell r="I248" t="str">
            <v>Seguimiento a los planes de mejora de los indicadores SISMAP Salud y Programa de Desempeño</v>
          </cell>
          <cell r="R248">
            <v>1</v>
          </cell>
          <cell r="V248">
            <v>1</v>
          </cell>
        </row>
        <row r="249">
          <cell r="H249" t="str">
            <v>3.7.1.2.08</v>
          </cell>
          <cell r="I249" t="str">
            <v>Seguimiento a la ejecución de los adiestramientos de los documentos (Políticas, manuales, procedimientos, entre otros) aprobados mensualmente.</v>
          </cell>
          <cell r="L249">
            <v>1</v>
          </cell>
          <cell r="O249">
            <v>1</v>
          </cell>
          <cell r="R249">
            <v>1</v>
          </cell>
          <cell r="U249">
            <v>1</v>
          </cell>
          <cell r="V249">
            <v>4</v>
          </cell>
        </row>
        <row r="250">
          <cell r="H250" t="str">
            <v>3.7.1.2.09</v>
          </cell>
          <cell r="I250" t="str">
            <v>Mesas de trabajo para la elaboración del Plan Operativo Anual 2026 de la OR y CEAS</v>
          </cell>
          <cell r="P250">
            <v>1</v>
          </cell>
          <cell r="Q250">
            <v>1</v>
          </cell>
          <cell r="V250">
            <v>2</v>
          </cell>
        </row>
        <row r="251">
          <cell r="H251" t="str">
            <v>3.7.1.2.10</v>
          </cell>
          <cell r="I251" t="str">
            <v>Elaboración de la memoria institucional 2025</v>
          </cell>
          <cell r="O251">
            <v>1</v>
          </cell>
          <cell r="T251">
            <v>1</v>
          </cell>
          <cell r="V251">
            <v>2</v>
          </cell>
        </row>
        <row r="252">
          <cell r="H252" t="str">
            <v>3.7.1.2.11</v>
          </cell>
          <cell r="I252" t="str">
            <v>Formulación del presupuesto 2026 de la OR y coordinación de los CEAS</v>
          </cell>
          <cell r="Q252">
            <v>1</v>
          </cell>
          <cell r="V252">
            <v>1</v>
          </cell>
        </row>
        <row r="253">
          <cell r="H253" t="str">
            <v>3.7.1.3.01</v>
          </cell>
          <cell r="I253" t="str">
            <v>Seguimiento  a los CEAS en el proceso de análisis y rediseño de estructura y Manuales de Funciones para  aseguramiento del proceso.</v>
          </cell>
          <cell r="L253">
            <v>1</v>
          </cell>
          <cell r="O253">
            <v>1</v>
          </cell>
          <cell r="R253">
            <v>1</v>
          </cell>
          <cell r="U253">
            <v>1</v>
          </cell>
          <cell r="V253">
            <v>4</v>
          </cell>
        </row>
        <row r="254">
          <cell r="H254" t="str">
            <v>3.7.1.4.01</v>
          </cell>
          <cell r="I254" t="str">
            <v>Seguimiento y apoyo  a los Establecimientos de Salud  en la identificación e implementación de buenas prácticas.</v>
          </cell>
          <cell r="K254">
            <v>1</v>
          </cell>
          <cell r="L254" t="str">
            <v xml:space="preserve"> </v>
          </cell>
          <cell r="M254" t="str">
            <v xml:space="preserve"> </v>
          </cell>
          <cell r="N254">
            <v>1</v>
          </cell>
          <cell r="P254" t="str">
            <v xml:space="preserve"> </v>
          </cell>
          <cell r="Q254">
            <v>1</v>
          </cell>
          <cell r="T254">
            <v>1</v>
          </cell>
          <cell r="V254">
            <v>4</v>
          </cell>
        </row>
        <row r="255">
          <cell r="H255" t="str">
            <v>3.7.1.4.02</v>
          </cell>
          <cell r="I255" t="str">
            <v>Lanzamiento de concurso Comparte Tu Idea en los SRS</v>
          </cell>
          <cell r="P255">
            <v>1</v>
          </cell>
          <cell r="V255">
            <v>1</v>
          </cell>
        </row>
        <row r="256">
          <cell r="H256" t="str">
            <v>3.7.1.4.03</v>
          </cell>
          <cell r="I256" t="str">
            <v>Diseño y seguimiento al Plan de Innovación</v>
          </cell>
          <cell r="L256">
            <v>1</v>
          </cell>
          <cell r="O256">
            <v>1</v>
          </cell>
          <cell r="R256">
            <v>1</v>
          </cell>
          <cell r="U256">
            <v>1</v>
          </cell>
          <cell r="V256">
            <v>4</v>
          </cell>
        </row>
        <row r="257">
          <cell r="H257" t="str">
            <v>3.7.1.4.04</v>
          </cell>
          <cell r="I257" t="str">
            <v>Premiación concurso Comparte tu idea</v>
          </cell>
          <cell r="T257">
            <v>1</v>
          </cell>
          <cell r="V257">
            <v>1</v>
          </cell>
        </row>
        <row r="258">
          <cell r="H258" t="str">
            <v>3.7.1.5.01</v>
          </cell>
          <cell r="I258" t="str">
            <v>Monitoreo y evaluación del POA 2025</v>
          </cell>
          <cell r="J258">
            <v>1</v>
          </cell>
          <cell r="M258">
            <v>1</v>
          </cell>
          <cell r="P258">
            <v>1</v>
          </cell>
          <cell r="S258">
            <v>1</v>
          </cell>
          <cell r="V258">
            <v>4</v>
          </cell>
        </row>
        <row r="259">
          <cell r="H259" t="str">
            <v>3.7.1.5.02</v>
          </cell>
          <cell r="I259" t="str">
            <v>Socialización y elaboración de planes de mejora acorde a los hallazgos de los MEP</v>
          </cell>
          <cell r="L259">
            <v>1</v>
          </cell>
          <cell r="O259">
            <v>1</v>
          </cell>
          <cell r="R259">
            <v>1</v>
          </cell>
          <cell r="U259">
            <v>1</v>
          </cell>
          <cell r="V259">
            <v>4</v>
          </cell>
        </row>
        <row r="260">
          <cell r="H260" t="str">
            <v>3.7.1.5.03</v>
          </cell>
          <cell r="I260" t="str">
            <v xml:space="preserve">Evaluación y reporte de medio término (indicadores cierre de año) </v>
          </cell>
          <cell r="O260">
            <v>1</v>
          </cell>
          <cell r="U260">
            <v>1</v>
          </cell>
          <cell r="V260">
            <v>2</v>
          </cell>
        </row>
        <row r="261">
          <cell r="I261" t="str">
            <v xml:space="preserve">Ejecución Plan de Capacitación SRS-2025.  1.-El Informe trimestral se realizara en el  formulario estandarizado por el Inap 2.- Adicional presentar listados ded asistencia </v>
          </cell>
          <cell r="L261">
            <v>1</v>
          </cell>
          <cell r="O261">
            <v>1</v>
          </cell>
          <cell r="R261">
            <v>1</v>
          </cell>
          <cell r="U261">
            <v>1</v>
          </cell>
          <cell r="V261">
            <v>4</v>
          </cell>
        </row>
        <row r="262">
          <cell r="I262" t="str">
            <v>Detección necesidades capacitación por departamento SRS y primer nivel, para elaborar plan de capacitación  2026. Presentar formulario por departmanento de acuerdo a la estructura organizativa de cada dependencia</v>
          </cell>
          <cell r="R262">
            <v>1</v>
          </cell>
          <cell r="V262">
            <v>1</v>
          </cell>
        </row>
        <row r="263">
          <cell r="I263" t="str">
            <v>Elaboración del Plan de Capacitación SRS-2026. Realizar plan de capacitacion en el formulario estandarizado por el INAP</v>
          </cell>
          <cell r="S263">
            <v>1</v>
          </cell>
          <cell r="V263">
            <v>1</v>
          </cell>
        </row>
        <row r="264">
          <cell r="I264" t="str">
            <v>Seguimiento a la revisión de los acuerdos de desempeño de la Oficina Regional,  CEAS y  Primer Nivel de Atención.</v>
          </cell>
          <cell r="M264">
            <v>1</v>
          </cell>
          <cell r="Q264">
            <v>1</v>
          </cell>
          <cell r="U264">
            <v>1</v>
          </cell>
          <cell r="V264">
            <v>3</v>
          </cell>
        </row>
        <row r="265">
          <cell r="I265" t="str">
            <v>Evaluación del desempeño laboral SRS 2024.</v>
          </cell>
          <cell r="J265">
            <v>1</v>
          </cell>
          <cell r="V265">
            <v>1</v>
          </cell>
        </row>
        <row r="266">
          <cell r="I266" t="str">
            <v>Elaboración acuerdos del desempeño laboral SRS-CEAS  2025.</v>
          </cell>
          <cell r="J266">
            <v>1</v>
          </cell>
          <cell r="V266">
            <v>1</v>
          </cell>
        </row>
        <row r="267">
          <cell r="I267" t="str">
            <v>Ejecución del Plan de Seguridad y Salud Ocupacional y Plan de Gestión de Riesgos.</v>
          </cell>
          <cell r="L267">
            <v>1</v>
          </cell>
          <cell r="O267">
            <v>1</v>
          </cell>
          <cell r="R267">
            <v>1</v>
          </cell>
          <cell r="U267">
            <v>1</v>
          </cell>
          <cell r="V267">
            <v>4</v>
          </cell>
        </row>
        <row r="268">
          <cell r="I268" t="str">
            <v xml:space="preserve"> Regularización mediante seguimiento y evaluación  del personal de licencia médica recurrentes y enviado a evaluar auditoria médica.</v>
          </cell>
          <cell r="J268">
            <v>1</v>
          </cell>
          <cell r="K268">
            <v>1</v>
          </cell>
          <cell r="L268">
            <v>1</v>
          </cell>
          <cell r="M268">
            <v>1</v>
          </cell>
          <cell r="N268">
            <v>1</v>
          </cell>
          <cell r="O268">
            <v>1</v>
          </cell>
          <cell r="P268">
            <v>1</v>
          </cell>
          <cell r="Q268">
            <v>1</v>
          </cell>
          <cell r="R268">
            <v>1</v>
          </cell>
          <cell r="S268">
            <v>1</v>
          </cell>
          <cell r="T268">
            <v>1</v>
          </cell>
          <cell r="U268">
            <v>1</v>
          </cell>
          <cell r="V268">
            <v>12</v>
          </cell>
        </row>
        <row r="269">
          <cell r="I269" t="str">
            <v xml:space="preserve">Seguimiento e investigación de accidentes y enfermedades laborales. </v>
          </cell>
          <cell r="L269">
            <v>1</v>
          </cell>
          <cell r="O269">
            <v>1</v>
          </cell>
          <cell r="R269">
            <v>1</v>
          </cell>
          <cell r="U269">
            <v>1</v>
          </cell>
          <cell r="V269">
            <v>4</v>
          </cell>
        </row>
        <row r="270">
          <cell r="I270" t="str">
            <v>Gestión de subsidios por enfermedad común.</v>
          </cell>
          <cell r="J270">
            <v>1</v>
          </cell>
          <cell r="K270">
            <v>1</v>
          </cell>
          <cell r="L270">
            <v>1</v>
          </cell>
          <cell r="M270">
            <v>1</v>
          </cell>
          <cell r="N270">
            <v>1</v>
          </cell>
          <cell r="O270">
            <v>1</v>
          </cell>
          <cell r="P270">
            <v>1</v>
          </cell>
          <cell r="Q270">
            <v>1</v>
          </cell>
          <cell r="R270">
            <v>1</v>
          </cell>
          <cell r="S270">
            <v>1</v>
          </cell>
          <cell r="T270">
            <v>1</v>
          </cell>
          <cell r="U270">
            <v>1</v>
          </cell>
          <cell r="V270">
            <v>12</v>
          </cell>
        </row>
        <row r="271">
          <cell r="I271" t="str">
            <v>Reporte  trimestral de la dotación de acuerdo a las estructuras aprobadas de la ORS, establecimientos del 1er nivel y nivel especializado de atención. Si es trimestral no seria al final de cada trimestre</v>
          </cell>
          <cell r="K271">
            <v>1</v>
          </cell>
          <cell r="N271">
            <v>1</v>
          </cell>
          <cell r="Q271">
            <v>1</v>
          </cell>
          <cell r="T271">
            <v>1</v>
          </cell>
          <cell r="V271">
            <v>4</v>
          </cell>
        </row>
        <row r="272">
          <cell r="I272" t="str">
            <v>Seguimiento y Aseguramiento de los perfiles de los colaboradores nuevos y existentes en las nóminas de la ORS y sus establecimientos en los diferentes niveles de atención.</v>
          </cell>
          <cell r="K272">
            <v>1</v>
          </cell>
          <cell r="N272">
            <v>1</v>
          </cell>
          <cell r="Q272">
            <v>1</v>
          </cell>
          <cell r="T272">
            <v>1</v>
          </cell>
          <cell r="V272">
            <v>4</v>
          </cell>
        </row>
      </sheetData>
      <sheetData sheetId="3"/>
      <sheetData sheetId="4"/>
      <sheetData sheetId="5"/>
      <sheetData sheetId="6"/>
      <sheetData sheetId="7"/>
      <sheetData sheetId="8"/>
      <sheetData sheetId="9"/>
      <sheetData sheetId="10">
        <row r="2">
          <cell r="A2" t="str">
            <v>DISTRITO NACIONAL</v>
          </cell>
          <cell r="B2" t="str">
            <v>Distrito_Nacional</v>
          </cell>
          <cell r="F2" t="str">
            <v>DISTRITO NACIONAL</v>
          </cell>
        </row>
        <row r="3">
          <cell r="A3" t="str">
            <v>AZUA</v>
          </cell>
          <cell r="B3" t="str">
            <v>Azua</v>
          </cell>
          <cell r="F3" t="str">
            <v>MONTE PLATA</v>
          </cell>
        </row>
        <row r="4">
          <cell r="A4" t="str">
            <v>AZUA</v>
          </cell>
          <cell r="B4" t="str">
            <v>Azua</v>
          </cell>
          <cell r="F4" t="str">
            <v>SANTO DOMINGO</v>
          </cell>
        </row>
        <row r="5">
          <cell r="A5" t="str">
            <v>AZUA</v>
          </cell>
          <cell r="B5" t="str">
            <v>Azua</v>
          </cell>
          <cell r="F5" t="str">
            <v>PERAVIA</v>
          </cell>
        </row>
        <row r="6">
          <cell r="A6" t="str">
            <v>AZUA</v>
          </cell>
          <cell r="B6" t="str">
            <v>Azua</v>
          </cell>
          <cell r="F6" t="str">
            <v>SAN CRISTÓBAL</v>
          </cell>
        </row>
        <row r="7">
          <cell r="A7" t="str">
            <v>AZUA</v>
          </cell>
          <cell r="B7" t="str">
            <v>Azua</v>
          </cell>
          <cell r="F7" t="str">
            <v>SAN JOSÉ DE OCOA</v>
          </cell>
        </row>
        <row r="8">
          <cell r="A8" t="str">
            <v>AZUA</v>
          </cell>
          <cell r="B8" t="str">
            <v>Azua</v>
          </cell>
          <cell r="F8" t="str">
            <v>ESPAILLAT</v>
          </cell>
        </row>
        <row r="9">
          <cell r="A9" t="str">
            <v>AZUA</v>
          </cell>
          <cell r="B9" t="str">
            <v>Azua</v>
          </cell>
          <cell r="F9" t="str">
            <v>PUERTO PLATA</v>
          </cell>
        </row>
        <row r="10">
          <cell r="A10" t="str">
            <v>AZUA</v>
          </cell>
          <cell r="B10" t="str">
            <v>Azua</v>
          </cell>
          <cell r="F10" t="str">
            <v>SANTIAGO</v>
          </cell>
        </row>
        <row r="11">
          <cell r="A11" t="str">
            <v>AZUA</v>
          </cell>
          <cell r="B11" t="str">
            <v>Azua</v>
          </cell>
          <cell r="F11" t="str">
            <v>DUARTE</v>
          </cell>
        </row>
        <row r="12">
          <cell r="A12" t="str">
            <v>AZUA</v>
          </cell>
          <cell r="B12" t="str">
            <v>Azua</v>
          </cell>
          <cell r="F12" t="str">
            <v>HERMANAS MIRABAL</v>
          </cell>
        </row>
        <row r="13">
          <cell r="A13" t="str">
            <v>BAHORUCO</v>
          </cell>
          <cell r="B13" t="str">
            <v>Bahoruco</v>
          </cell>
          <cell r="F13" t="str">
            <v>MARÍA TRINIDAD SÁNCHEZ</v>
          </cell>
        </row>
        <row r="14">
          <cell r="A14" t="str">
            <v>BAHORUCO</v>
          </cell>
          <cell r="B14" t="str">
            <v>Bahoruco</v>
          </cell>
          <cell r="F14" t="str">
            <v>SAMANÁ</v>
          </cell>
        </row>
        <row r="15">
          <cell r="A15" t="str">
            <v>BAHORUCO</v>
          </cell>
          <cell r="B15" t="str">
            <v>Bahoruco</v>
          </cell>
          <cell r="F15" t="str">
            <v>BAHORUCO</v>
          </cell>
        </row>
        <row r="16">
          <cell r="A16" t="str">
            <v>BAHORUCO</v>
          </cell>
          <cell r="B16" t="str">
            <v>Bahoruco</v>
          </cell>
          <cell r="F16" t="str">
            <v>BARAHONA</v>
          </cell>
        </row>
        <row r="17">
          <cell r="A17" t="str">
            <v>BAHORUCO</v>
          </cell>
          <cell r="B17" t="str">
            <v>Bahoruco</v>
          </cell>
          <cell r="F17" t="str">
            <v>INDEPENDENCIA</v>
          </cell>
        </row>
        <row r="18">
          <cell r="A18" t="str">
            <v>BARAHONA</v>
          </cell>
          <cell r="B18" t="str">
            <v>Barahona</v>
          </cell>
          <cell r="F18" t="str">
            <v>PEDERNALES</v>
          </cell>
        </row>
        <row r="19">
          <cell r="A19" t="str">
            <v>BARAHONA</v>
          </cell>
          <cell r="B19" t="str">
            <v>Barahona</v>
          </cell>
          <cell r="F19" t="str">
            <v>EL SEIBO</v>
          </cell>
        </row>
        <row r="20">
          <cell r="A20" t="str">
            <v>BARAHONA</v>
          </cell>
          <cell r="B20" t="str">
            <v>Barahona</v>
          </cell>
          <cell r="F20" t="str">
            <v>HATO MAYOR</v>
          </cell>
        </row>
        <row r="21">
          <cell r="A21" t="str">
            <v>BARAHONA</v>
          </cell>
          <cell r="B21" t="str">
            <v>Barahona</v>
          </cell>
          <cell r="F21" t="str">
            <v>LA ALTAGRACIA</v>
          </cell>
        </row>
        <row r="22">
          <cell r="A22" t="str">
            <v>BARAHONA</v>
          </cell>
          <cell r="B22" t="str">
            <v>Barahona</v>
          </cell>
          <cell r="F22" t="str">
            <v>LA ROMANA</v>
          </cell>
        </row>
        <row r="23">
          <cell r="A23" t="str">
            <v>BARAHONA</v>
          </cell>
          <cell r="B23" t="str">
            <v>Barahona</v>
          </cell>
          <cell r="F23" t="str">
            <v>SAN PEDRO DE MACORÍS</v>
          </cell>
        </row>
        <row r="24">
          <cell r="A24" t="str">
            <v>BARAHONA</v>
          </cell>
          <cell r="B24" t="str">
            <v>Barahona</v>
          </cell>
          <cell r="F24" t="str">
            <v>AZUA</v>
          </cell>
        </row>
        <row r="25">
          <cell r="A25" t="str">
            <v>BARAHONA</v>
          </cell>
          <cell r="B25" t="str">
            <v>Barahona</v>
          </cell>
          <cell r="F25" t="str">
            <v>ELÍAS PIÑA</v>
          </cell>
        </row>
        <row r="26">
          <cell r="A26" t="str">
            <v>BARAHONA</v>
          </cell>
          <cell r="B26" t="str">
            <v>Barahona</v>
          </cell>
          <cell r="F26" t="str">
            <v>SAN JUAN</v>
          </cell>
        </row>
        <row r="27">
          <cell r="A27" t="str">
            <v>BARAHONA</v>
          </cell>
          <cell r="B27" t="str">
            <v>Barahona</v>
          </cell>
          <cell r="F27" t="str">
            <v>DAJABÓN</v>
          </cell>
        </row>
        <row r="28">
          <cell r="A28" t="str">
            <v>BARAHONA</v>
          </cell>
          <cell r="B28" t="str">
            <v>Barahona</v>
          </cell>
          <cell r="F28" t="str">
            <v>MONTECRISTI</v>
          </cell>
        </row>
        <row r="29">
          <cell r="A29" t="str">
            <v>DAJABÓN</v>
          </cell>
          <cell r="B29" t="str">
            <v>Dajabon</v>
          </cell>
          <cell r="F29" t="str">
            <v>SANTIAGO RODRÍGUEZ</v>
          </cell>
        </row>
        <row r="30">
          <cell r="A30" t="str">
            <v>DAJABÓN</v>
          </cell>
          <cell r="B30" t="str">
            <v>Dajabon</v>
          </cell>
          <cell r="F30" t="str">
            <v>VALVERDE</v>
          </cell>
        </row>
        <row r="31">
          <cell r="A31" t="str">
            <v>DAJABÓN</v>
          </cell>
          <cell r="B31" t="str">
            <v>Dajabon</v>
          </cell>
          <cell r="F31" t="str">
            <v>LA VEGA</v>
          </cell>
        </row>
        <row r="32">
          <cell r="A32" t="str">
            <v>DAJABÓN</v>
          </cell>
          <cell r="B32" t="str">
            <v>Dajabon</v>
          </cell>
          <cell r="F32" t="str">
            <v>MONSEÑOR NOUEL</v>
          </cell>
        </row>
        <row r="33">
          <cell r="A33" t="str">
            <v>DAJABÓN</v>
          </cell>
          <cell r="B33" t="str">
            <v>Dajabon</v>
          </cell>
          <cell r="F33" t="str">
            <v>SÁNCHEZ RAMÍREZ</v>
          </cell>
        </row>
        <row r="34">
          <cell r="A34" t="str">
            <v>DUARTE</v>
          </cell>
          <cell r="B34" t="str">
            <v>Duarte</v>
          </cell>
        </row>
        <row r="35">
          <cell r="A35" t="str">
            <v>DUARTE</v>
          </cell>
          <cell r="B35" t="str">
            <v>Duarte</v>
          </cell>
        </row>
        <row r="36">
          <cell r="A36" t="str">
            <v>DUARTE</v>
          </cell>
          <cell r="B36" t="str">
            <v>Duarte</v>
          </cell>
        </row>
        <row r="37">
          <cell r="A37" t="str">
            <v>DUARTE</v>
          </cell>
          <cell r="B37" t="str">
            <v>Duarte</v>
          </cell>
        </row>
        <row r="38">
          <cell r="A38" t="str">
            <v>DUARTE</v>
          </cell>
          <cell r="B38" t="str">
            <v>Duarte</v>
          </cell>
        </row>
        <row r="39">
          <cell r="A39" t="str">
            <v>DUARTE</v>
          </cell>
          <cell r="B39" t="str">
            <v>Duarte</v>
          </cell>
        </row>
        <row r="40">
          <cell r="A40" t="str">
            <v>DUARTE</v>
          </cell>
          <cell r="B40" t="str">
            <v>Duarte</v>
          </cell>
        </row>
        <row r="41">
          <cell r="A41" t="str">
            <v>EL SEIBO</v>
          </cell>
          <cell r="B41" t="str">
            <v>El_Seibo</v>
          </cell>
        </row>
        <row r="42">
          <cell r="A42" t="str">
            <v>EL SEIBO</v>
          </cell>
          <cell r="B42" t="str">
            <v>El_Seibo</v>
          </cell>
        </row>
        <row r="43">
          <cell r="A43" t="str">
            <v>ELÍAS PIÑA</v>
          </cell>
          <cell r="B43" t="str">
            <v>Elias_Pina</v>
          </cell>
        </row>
        <row r="44">
          <cell r="A44" t="str">
            <v>ELÍAS PIÑA</v>
          </cell>
          <cell r="B44" t="str">
            <v>Elias_Pina</v>
          </cell>
        </row>
        <row r="45">
          <cell r="A45" t="str">
            <v>ELÍAS PIÑA</v>
          </cell>
          <cell r="B45" t="str">
            <v>Elias_Pina</v>
          </cell>
        </row>
        <row r="46">
          <cell r="A46" t="str">
            <v>ELÍAS PIÑA</v>
          </cell>
          <cell r="B46" t="str">
            <v>Elias_Pina</v>
          </cell>
        </row>
        <row r="47">
          <cell r="A47" t="str">
            <v>ELÍAS PIÑA</v>
          </cell>
          <cell r="B47" t="str">
            <v>Elias_Pina</v>
          </cell>
        </row>
        <row r="48">
          <cell r="A48" t="str">
            <v>ELÍAS PIÑA</v>
          </cell>
          <cell r="B48" t="str">
            <v>Elias_Pina</v>
          </cell>
        </row>
        <row r="49">
          <cell r="A49" t="str">
            <v>ESPAILLAT</v>
          </cell>
          <cell r="B49" t="str">
            <v>Espaillat</v>
          </cell>
        </row>
        <row r="50">
          <cell r="A50" t="str">
            <v>ESPAILLAT</v>
          </cell>
          <cell r="B50" t="str">
            <v>Espaillat</v>
          </cell>
        </row>
        <row r="51">
          <cell r="A51" t="str">
            <v>ESPAILLAT</v>
          </cell>
          <cell r="B51" t="str">
            <v>Espaillat</v>
          </cell>
        </row>
        <row r="52">
          <cell r="A52" t="str">
            <v>ESPAILLAT</v>
          </cell>
          <cell r="B52" t="str">
            <v>Espaillat</v>
          </cell>
        </row>
        <row r="53">
          <cell r="A53" t="str">
            <v>HATO MAYOR</v>
          </cell>
          <cell r="B53" t="str">
            <v>Hato_Mayor</v>
          </cell>
        </row>
        <row r="54">
          <cell r="A54" t="str">
            <v>HATO MAYOR</v>
          </cell>
          <cell r="B54" t="str">
            <v>Hato_Mayor</v>
          </cell>
        </row>
        <row r="55">
          <cell r="A55" t="str">
            <v>HATO MAYOR</v>
          </cell>
          <cell r="B55" t="str">
            <v>Hato_Mayor</v>
          </cell>
        </row>
        <row r="56">
          <cell r="A56" t="str">
            <v>HERMANAS MIRABAL</v>
          </cell>
          <cell r="B56" t="str">
            <v>Hermanas_Mirabal</v>
          </cell>
        </row>
        <row r="57">
          <cell r="A57" t="str">
            <v>HERMANAS MIRABAL</v>
          </cell>
          <cell r="B57" t="str">
            <v>Hermanas_Mirabal</v>
          </cell>
        </row>
        <row r="58">
          <cell r="A58" t="str">
            <v>HERMANAS MIRABAL</v>
          </cell>
          <cell r="B58" t="str">
            <v>Hermanas_Mirabal</v>
          </cell>
        </row>
        <row r="59">
          <cell r="A59" t="str">
            <v>INDEPENDENCIA</v>
          </cell>
          <cell r="B59" t="str">
            <v>Independencia</v>
          </cell>
        </row>
        <row r="60">
          <cell r="A60" t="str">
            <v>INDEPENDENCIA</v>
          </cell>
          <cell r="B60" t="str">
            <v>Independencia</v>
          </cell>
        </row>
        <row r="61">
          <cell r="A61" t="str">
            <v>INDEPENDENCIA</v>
          </cell>
          <cell r="B61" t="str">
            <v>Independencia</v>
          </cell>
        </row>
        <row r="62">
          <cell r="A62" t="str">
            <v>INDEPENDENCIA</v>
          </cell>
          <cell r="B62" t="str">
            <v>Independencia</v>
          </cell>
        </row>
        <row r="63">
          <cell r="A63" t="str">
            <v>INDEPENDENCIA</v>
          </cell>
          <cell r="B63" t="str">
            <v>Independencia</v>
          </cell>
        </row>
        <row r="64">
          <cell r="A64" t="str">
            <v>INDEPENDENCIA</v>
          </cell>
          <cell r="B64" t="str">
            <v>Independencia</v>
          </cell>
        </row>
        <row r="65">
          <cell r="A65" t="str">
            <v>LA ALTAGRACIA</v>
          </cell>
          <cell r="B65" t="str">
            <v>La_Altagracia</v>
          </cell>
        </row>
        <row r="66">
          <cell r="A66" t="str">
            <v>LA ALTAGRACIA</v>
          </cell>
          <cell r="B66" t="str">
            <v>La_Altagracia</v>
          </cell>
        </row>
        <row r="67">
          <cell r="A67" t="str">
            <v>LA ROMANA</v>
          </cell>
          <cell r="B67" t="str">
            <v>La_Romana</v>
          </cell>
        </row>
        <row r="68">
          <cell r="A68" t="str">
            <v>LA ROMANA</v>
          </cell>
          <cell r="B68" t="str">
            <v>La_Romana</v>
          </cell>
        </row>
        <row r="69">
          <cell r="A69" t="str">
            <v>LA ROMANA</v>
          </cell>
          <cell r="B69" t="str">
            <v>La_Romana</v>
          </cell>
        </row>
        <row r="70">
          <cell r="A70" t="str">
            <v>LA VEGA</v>
          </cell>
          <cell r="B70" t="str">
            <v>La_Vega</v>
          </cell>
        </row>
        <row r="71">
          <cell r="A71" t="str">
            <v>LA VEGA</v>
          </cell>
          <cell r="B71" t="str">
            <v>La_Vega</v>
          </cell>
        </row>
        <row r="72">
          <cell r="A72" t="str">
            <v>LA VEGA</v>
          </cell>
          <cell r="B72" t="str">
            <v>La_Vega</v>
          </cell>
        </row>
        <row r="73">
          <cell r="A73" t="str">
            <v>LA VEGA</v>
          </cell>
          <cell r="B73" t="str">
            <v>La_Vega</v>
          </cell>
        </row>
        <row r="74">
          <cell r="A74" t="str">
            <v>MARÍA TRINIDAD SÁNCHEZ</v>
          </cell>
          <cell r="B74" t="str">
            <v>Maria_Trinidad_Sanchez</v>
          </cell>
        </row>
        <row r="75">
          <cell r="A75" t="str">
            <v>MARÍA TRINIDAD SÁNCHEZ</v>
          </cell>
          <cell r="B75" t="str">
            <v>Maria_Trinidad_Sanchez</v>
          </cell>
        </row>
        <row r="76">
          <cell r="A76" t="str">
            <v>MARÍA TRINIDAD SÁNCHEZ</v>
          </cell>
          <cell r="B76" t="str">
            <v>Maria_Trinidad_Sanchez</v>
          </cell>
        </row>
        <row r="77">
          <cell r="A77" t="str">
            <v>MARÍA TRINIDAD SÁNCHEZ</v>
          </cell>
          <cell r="B77" t="str">
            <v>Maria_Trinidad_Sanchez</v>
          </cell>
        </row>
        <row r="78">
          <cell r="A78" t="str">
            <v>MONSEÑOR NOUEL</v>
          </cell>
          <cell r="B78" t="str">
            <v>Monsenor_Nouel</v>
          </cell>
        </row>
        <row r="79">
          <cell r="A79" t="str">
            <v>MONSEÑOR NOUEL</v>
          </cell>
          <cell r="B79" t="str">
            <v>Monsenor_Nouel</v>
          </cell>
        </row>
        <row r="80">
          <cell r="A80" t="str">
            <v>MONSEÑOR NOUEL</v>
          </cell>
          <cell r="B80" t="str">
            <v>Monsenor_Nouel</v>
          </cell>
        </row>
        <row r="81">
          <cell r="A81" t="str">
            <v>MONTECRISTI</v>
          </cell>
          <cell r="B81" t="str">
            <v>Montecristi</v>
          </cell>
        </row>
        <row r="82">
          <cell r="A82" t="str">
            <v>MONTECRISTI</v>
          </cell>
          <cell r="B82" t="str">
            <v>Montecristi</v>
          </cell>
        </row>
        <row r="83">
          <cell r="A83" t="str">
            <v>MONTECRISTI</v>
          </cell>
          <cell r="B83" t="str">
            <v>Montecristi</v>
          </cell>
        </row>
        <row r="84">
          <cell r="A84" t="str">
            <v>MONTECRISTI</v>
          </cell>
          <cell r="B84" t="str">
            <v>Montecristi</v>
          </cell>
        </row>
        <row r="85">
          <cell r="A85" t="str">
            <v>MONTECRISTI</v>
          </cell>
          <cell r="B85" t="str">
            <v>Montecristi</v>
          </cell>
        </row>
        <row r="86">
          <cell r="A86" t="str">
            <v>MONTECRISTI</v>
          </cell>
          <cell r="B86" t="str">
            <v>Montecristi</v>
          </cell>
        </row>
        <row r="87">
          <cell r="A87" t="str">
            <v>MONTE PLATA</v>
          </cell>
          <cell r="B87" t="str">
            <v>Monte_Plata</v>
          </cell>
        </row>
        <row r="88">
          <cell r="A88" t="str">
            <v>MONTE PLATA</v>
          </cell>
          <cell r="B88" t="str">
            <v>Monte_Plata</v>
          </cell>
        </row>
        <row r="89">
          <cell r="A89" t="str">
            <v>MONTE PLATA</v>
          </cell>
          <cell r="B89" t="str">
            <v>Monte_Plata</v>
          </cell>
        </row>
        <row r="90">
          <cell r="A90" t="str">
            <v>MONTE PLATA</v>
          </cell>
          <cell r="B90" t="str">
            <v>Monte_Plata</v>
          </cell>
        </row>
        <row r="91">
          <cell r="A91" t="str">
            <v>MONTE PLATA</v>
          </cell>
          <cell r="B91" t="str">
            <v>Monte_Plata</v>
          </cell>
        </row>
        <row r="92">
          <cell r="A92" t="str">
            <v>PEDERNALES</v>
          </cell>
          <cell r="B92" t="str">
            <v>Pedernales</v>
          </cell>
        </row>
        <row r="93">
          <cell r="A93" t="str">
            <v>PEDERNALES</v>
          </cell>
          <cell r="B93" t="str">
            <v>Pedernales</v>
          </cell>
        </row>
        <row r="94">
          <cell r="A94" t="str">
            <v>PERAVIA</v>
          </cell>
          <cell r="B94" t="str">
            <v>Peravia</v>
          </cell>
        </row>
        <row r="95">
          <cell r="A95" t="str">
            <v>PERAVIA</v>
          </cell>
          <cell r="B95" t="str">
            <v>Peravia</v>
          </cell>
        </row>
        <row r="96">
          <cell r="A96" t="str">
            <v>PUERTO PLATA</v>
          </cell>
          <cell r="B96" t="str">
            <v>Puerto_Plata</v>
          </cell>
        </row>
        <row r="97">
          <cell r="A97" t="str">
            <v>PUERTO PLATA</v>
          </cell>
          <cell r="B97" t="str">
            <v>Puerto_Plata</v>
          </cell>
        </row>
        <row r="98">
          <cell r="A98" t="str">
            <v>PUERTO PLATA</v>
          </cell>
          <cell r="B98" t="str">
            <v>Puerto_Plata</v>
          </cell>
        </row>
        <row r="99">
          <cell r="A99" t="str">
            <v>PUERTO PLATA</v>
          </cell>
          <cell r="B99" t="str">
            <v>Puerto_Plata</v>
          </cell>
        </row>
        <row r="100">
          <cell r="A100" t="str">
            <v>PUERTO PLATA</v>
          </cell>
          <cell r="B100" t="str">
            <v>Puerto_Plata</v>
          </cell>
        </row>
        <row r="101">
          <cell r="A101" t="str">
            <v>PUERTO PLATA</v>
          </cell>
          <cell r="B101" t="str">
            <v>Puerto_Plata</v>
          </cell>
        </row>
        <row r="102">
          <cell r="A102" t="str">
            <v>PUERTO PLATA</v>
          </cell>
          <cell r="B102" t="str">
            <v>Puerto_Plata</v>
          </cell>
        </row>
        <row r="103">
          <cell r="A103" t="str">
            <v>PUERTO PLATA</v>
          </cell>
          <cell r="B103" t="str">
            <v>Puerto_Plata</v>
          </cell>
        </row>
        <row r="104">
          <cell r="A104" t="str">
            <v>PUERTO PLATA</v>
          </cell>
          <cell r="B104" t="str">
            <v>Puerto_Plata</v>
          </cell>
        </row>
        <row r="105">
          <cell r="A105" t="str">
            <v>SAMANÁ</v>
          </cell>
          <cell r="B105" t="str">
            <v>Samana</v>
          </cell>
        </row>
        <row r="106">
          <cell r="A106" t="str">
            <v>SAMANÁ</v>
          </cell>
          <cell r="B106" t="str">
            <v>Samana</v>
          </cell>
        </row>
        <row r="107">
          <cell r="A107" t="str">
            <v>SAMANÁ</v>
          </cell>
          <cell r="B107" t="str">
            <v>Samana</v>
          </cell>
        </row>
        <row r="108">
          <cell r="A108" t="str">
            <v>SAN CRISTÓBAL</v>
          </cell>
          <cell r="B108" t="str">
            <v>San_Cristobal</v>
          </cell>
        </row>
        <row r="109">
          <cell r="A109" t="str">
            <v>SAN CRISTÓBAL</v>
          </cell>
          <cell r="B109" t="str">
            <v>San_Cristobal</v>
          </cell>
        </row>
        <row r="110">
          <cell r="A110" t="str">
            <v>SAN CRISTÓBAL</v>
          </cell>
          <cell r="B110" t="str">
            <v>San_Cristobal</v>
          </cell>
        </row>
        <row r="111">
          <cell r="A111" t="str">
            <v>SAN CRISTÓBAL</v>
          </cell>
          <cell r="B111" t="str">
            <v>San_Cristobal</v>
          </cell>
        </row>
        <row r="112">
          <cell r="A112" t="str">
            <v>SAN CRISTÓBAL</v>
          </cell>
          <cell r="B112" t="str">
            <v>San_Cristobal</v>
          </cell>
        </row>
        <row r="113">
          <cell r="A113" t="str">
            <v>SAN CRISTÓBAL</v>
          </cell>
          <cell r="B113" t="str">
            <v>San_Cristobal</v>
          </cell>
        </row>
        <row r="114">
          <cell r="A114" t="str">
            <v>SAN CRISTÓBAL</v>
          </cell>
          <cell r="B114" t="str">
            <v>San_Cristobal</v>
          </cell>
        </row>
        <row r="115">
          <cell r="A115" t="str">
            <v>SAN CRISTÓBAL</v>
          </cell>
          <cell r="B115" t="str">
            <v>San_Cristobal</v>
          </cell>
        </row>
        <row r="116">
          <cell r="A116" t="str">
            <v>SAN JOSÉ DE OCOA</v>
          </cell>
          <cell r="B116" t="str">
            <v>San_Jose_de_Ocoa</v>
          </cell>
        </row>
        <row r="117">
          <cell r="A117" t="str">
            <v>SAN JOSÉ DE OCOA</v>
          </cell>
          <cell r="B117" t="str">
            <v>San_Jose_de_Ocoa</v>
          </cell>
        </row>
        <row r="118">
          <cell r="A118" t="str">
            <v>SAN JOSÉ DE OCOA</v>
          </cell>
          <cell r="B118" t="str">
            <v>San_Jose_de_Ocoa</v>
          </cell>
        </row>
        <row r="119">
          <cell r="A119" t="str">
            <v>SAN JUAN</v>
          </cell>
          <cell r="B119" t="str">
            <v>San_Juan</v>
          </cell>
        </row>
        <row r="120">
          <cell r="A120" t="str">
            <v>SAN JUAN</v>
          </cell>
          <cell r="B120" t="str">
            <v>San_Juan</v>
          </cell>
        </row>
        <row r="121">
          <cell r="A121" t="str">
            <v>SAN JUAN</v>
          </cell>
          <cell r="B121" t="str">
            <v>San_Juan</v>
          </cell>
        </row>
        <row r="122">
          <cell r="A122" t="str">
            <v>SAN JUAN</v>
          </cell>
          <cell r="B122" t="str">
            <v>San_Juan</v>
          </cell>
        </row>
        <row r="123">
          <cell r="A123" t="str">
            <v>SAN JUAN</v>
          </cell>
          <cell r="B123" t="str">
            <v>San_Juan</v>
          </cell>
        </row>
        <row r="124">
          <cell r="A124" t="str">
            <v>SAN JUAN</v>
          </cell>
          <cell r="B124" t="str">
            <v>San_Juan</v>
          </cell>
        </row>
        <row r="125">
          <cell r="A125" t="str">
            <v>SAN PEDRO DE MACORÍS</v>
          </cell>
          <cell r="B125" t="str">
            <v>San_Pedro_de_Macoris</v>
          </cell>
        </row>
        <row r="126">
          <cell r="A126" t="str">
            <v>SAN PEDRO DE MACORÍS</v>
          </cell>
          <cell r="B126" t="str">
            <v>San_Pedro_de_Macoris</v>
          </cell>
        </row>
        <row r="127">
          <cell r="A127" t="str">
            <v>SAN PEDRO DE MACORÍS</v>
          </cell>
          <cell r="B127" t="str">
            <v>San_Pedro_de_Macoris</v>
          </cell>
        </row>
        <row r="128">
          <cell r="A128" t="str">
            <v>SAN PEDRO DE MACORÍS</v>
          </cell>
          <cell r="B128" t="str">
            <v>San_Pedro_de_Macoris</v>
          </cell>
        </row>
        <row r="129">
          <cell r="A129" t="str">
            <v>SAN PEDRO DE MACORÍS</v>
          </cell>
          <cell r="B129" t="str">
            <v>San_Pedro_de_Macoris</v>
          </cell>
        </row>
        <row r="130">
          <cell r="A130" t="str">
            <v>SAN PEDRO DE MACORÍS</v>
          </cell>
          <cell r="B130" t="str">
            <v>San_Pedro_de_Macoris</v>
          </cell>
        </row>
        <row r="131">
          <cell r="A131" t="str">
            <v>SÁNCHEZ RAMÍREZ</v>
          </cell>
          <cell r="B131" t="str">
            <v>Sanchez_Ramirez</v>
          </cell>
        </row>
        <row r="132">
          <cell r="A132" t="str">
            <v>SÁNCHEZ RAMÍREZ</v>
          </cell>
          <cell r="B132" t="str">
            <v>Sanchez_Ramirez</v>
          </cell>
        </row>
        <row r="133">
          <cell r="A133" t="str">
            <v>SÁNCHEZ RAMÍREZ</v>
          </cell>
          <cell r="B133" t="str">
            <v>Sanchez_Ramirez</v>
          </cell>
        </row>
        <row r="134">
          <cell r="A134" t="str">
            <v>SÁNCHEZ RAMÍREZ</v>
          </cell>
          <cell r="B134" t="str">
            <v>Sanchez_Ramirez</v>
          </cell>
        </row>
        <row r="135">
          <cell r="A135" t="str">
            <v>SANTIAGO</v>
          </cell>
          <cell r="B135" t="str">
            <v>Santiago</v>
          </cell>
        </row>
        <row r="136">
          <cell r="A136" t="str">
            <v>SANTIAGO</v>
          </cell>
          <cell r="B136" t="str">
            <v>Santiago</v>
          </cell>
        </row>
        <row r="137">
          <cell r="A137" t="str">
            <v>SANTIAGO</v>
          </cell>
          <cell r="B137" t="str">
            <v>Santiago</v>
          </cell>
        </row>
        <row r="138">
          <cell r="A138" t="str">
            <v>SANTIAGO</v>
          </cell>
          <cell r="B138" t="str">
            <v>Santiago</v>
          </cell>
        </row>
        <row r="139">
          <cell r="A139" t="str">
            <v>SANTIAGO</v>
          </cell>
          <cell r="B139" t="str">
            <v>Santiago</v>
          </cell>
        </row>
        <row r="140">
          <cell r="A140" t="str">
            <v>SANTIAGO</v>
          </cell>
          <cell r="B140" t="str">
            <v>Santiago</v>
          </cell>
        </row>
        <row r="141">
          <cell r="A141" t="str">
            <v>SANTIAGO</v>
          </cell>
          <cell r="B141" t="str">
            <v>Santiago</v>
          </cell>
        </row>
        <row r="142">
          <cell r="A142" t="str">
            <v>SANTIAGO</v>
          </cell>
          <cell r="B142" t="str">
            <v>Santiago</v>
          </cell>
        </row>
        <row r="143">
          <cell r="A143" t="str">
            <v>SANTIAGO</v>
          </cell>
          <cell r="B143" t="str">
            <v>Santiago</v>
          </cell>
        </row>
        <row r="144">
          <cell r="A144" t="str">
            <v>SANTIAGO RODRÍGUEZ</v>
          </cell>
          <cell r="B144" t="str">
            <v>Santiago_Rodriguez</v>
          </cell>
        </row>
        <row r="145">
          <cell r="A145" t="str">
            <v>SANTIAGO RODRÍGUEZ</v>
          </cell>
          <cell r="B145" t="str">
            <v>Santiago_Rodriguez</v>
          </cell>
        </row>
        <row r="146">
          <cell r="A146" t="str">
            <v>SANTIAGO RODRÍGUEZ</v>
          </cell>
          <cell r="B146" t="str">
            <v>Santiago_Rodriguez</v>
          </cell>
        </row>
        <row r="147">
          <cell r="A147" t="str">
            <v>SANTO DOMINGO</v>
          </cell>
          <cell r="B147" t="str">
            <v>Santo_Domingo</v>
          </cell>
        </row>
        <row r="148">
          <cell r="A148" t="str">
            <v>SANTO DOMINGO</v>
          </cell>
          <cell r="B148" t="str">
            <v>Santo_Domingo</v>
          </cell>
        </row>
        <row r="149">
          <cell r="A149" t="str">
            <v>SANTO DOMINGO</v>
          </cell>
          <cell r="B149" t="str">
            <v>Santo_Domingo</v>
          </cell>
        </row>
        <row r="150">
          <cell r="A150" t="str">
            <v>SANTO DOMINGO</v>
          </cell>
          <cell r="B150" t="str">
            <v>Santo_Domingo</v>
          </cell>
        </row>
        <row r="151">
          <cell r="A151" t="str">
            <v>SANTO DOMINGO</v>
          </cell>
          <cell r="B151" t="str">
            <v>Santo_Domingo</v>
          </cell>
        </row>
        <row r="152">
          <cell r="A152" t="str">
            <v>SANTO DOMINGO</v>
          </cell>
          <cell r="B152" t="str">
            <v>Santo_Domingo</v>
          </cell>
        </row>
        <row r="153">
          <cell r="A153" t="str">
            <v>SANTO DOMINGO</v>
          </cell>
          <cell r="B153" t="str">
            <v>Santo_Domingo</v>
          </cell>
        </row>
        <row r="154">
          <cell r="A154" t="str">
            <v>VALVERDE</v>
          </cell>
          <cell r="B154" t="str">
            <v>Valverde</v>
          </cell>
        </row>
        <row r="155">
          <cell r="A155" t="str">
            <v>VALVERDE</v>
          </cell>
          <cell r="B155" t="str">
            <v>Valverde</v>
          </cell>
        </row>
        <row r="156">
          <cell r="A156" t="str">
            <v>VALVERDE</v>
          </cell>
          <cell r="B156" t="str">
            <v>Valverde</v>
          </cell>
        </row>
      </sheetData>
      <sheetData sheetId="11"/>
      <sheetData sheetId="12">
        <row r="5">
          <cell r="B5" t="str">
            <v>Acabados textiles</v>
          </cell>
          <cell r="F5" t="str">
            <v>Anticipo Financiero</v>
          </cell>
        </row>
        <row r="6">
          <cell r="B6" t="str">
            <v>Alimentos y bebidas para personas</v>
          </cell>
          <cell r="F6" t="str">
            <v>Facturación de servicios</v>
          </cell>
        </row>
        <row r="7">
          <cell r="B7" t="str">
            <v>Artículos de plástico</v>
          </cell>
          <cell r="F7" t="str">
            <v>Financiamiento externo</v>
          </cell>
        </row>
        <row r="8">
          <cell r="B8" t="str">
            <v>Electrodomésticos</v>
          </cell>
          <cell r="F8" t="str">
            <v>Presupuesto Institucional</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3">
        <row r="6">
          <cell r="B6" t="str">
            <v>LE.1 - Desarrollo y fortalecimiento de las redes integradas de servicios de salud fundamentada en el Modelo de Atención</v>
          </cell>
        </row>
        <row r="7">
          <cell r="B7" t="str">
            <v>LE.2 - Fortalecimiento de la gestión y desarrollo de los recursos humanos.</v>
          </cell>
        </row>
        <row r="8">
          <cell r="B8" t="str">
            <v>LE.3 - Fortalecimiento Institucional</v>
          </cell>
        </row>
      </sheetData>
      <sheetData sheetId="14">
        <row r="3">
          <cell r="B3">
            <v>2025</v>
          </cell>
        </row>
        <row r="4">
          <cell r="B4">
            <v>2026</v>
          </cell>
        </row>
        <row r="5">
          <cell r="B5">
            <v>2027</v>
          </cell>
        </row>
        <row r="6">
          <cell r="B6">
            <v>2028</v>
          </cell>
        </row>
        <row r="10">
          <cell r="B10" t="str">
            <v>SNS - Dirección Central</v>
          </cell>
        </row>
        <row r="11">
          <cell r="B11" t="str">
            <v>R10 - SRS Ozama</v>
          </cell>
          <cell r="D11" t="str">
            <v>Almacen</v>
          </cell>
          <cell r="G11" t="str">
            <v>Compra</v>
          </cell>
        </row>
        <row r="12">
          <cell r="B12" t="str">
            <v>R5 - SRS Valdesia</v>
          </cell>
          <cell r="D12" t="str">
            <v>Centro Primer Nivel</v>
          </cell>
          <cell r="G12" t="str">
            <v>Alquiler</v>
          </cell>
        </row>
        <row r="13">
          <cell r="B13" t="str">
            <v>R1 - SRS Cibao Norte</v>
          </cell>
          <cell r="D13" t="str">
            <v>Centro Diagnóstico</v>
          </cell>
          <cell r="G13" t="str">
            <v>Reparación</v>
          </cell>
        </row>
        <row r="14">
          <cell r="B14" t="str">
            <v>R3 - SRS Cibao Nordeste</v>
          </cell>
          <cell r="D14" t="str">
            <v>Gerencia de Área</v>
          </cell>
          <cell r="G14" t="str">
            <v>Mantenimiento</v>
          </cell>
        </row>
        <row r="15">
          <cell r="B15" t="str">
            <v>R6 - SRS Enriquillo</v>
          </cell>
          <cell r="D15" t="str">
            <v>Hospital</v>
          </cell>
        </row>
        <row r="16">
          <cell r="B16" t="str">
            <v>R8- SRS Yuma</v>
          </cell>
          <cell r="D16" t="str">
            <v>SRS</v>
          </cell>
        </row>
        <row r="17">
          <cell r="B17" t="str">
            <v>R9- SRS Higüamo</v>
          </cell>
        </row>
        <row r="18">
          <cell r="B18" t="str">
            <v>R7 - SRS El Valle</v>
          </cell>
        </row>
        <row r="19">
          <cell r="B19" t="str">
            <v>R4 - SRS Cibao Noroeste</v>
          </cell>
        </row>
        <row r="20">
          <cell r="B20" t="str">
            <v>R2 - SRS Cibao Sur</v>
          </cell>
          <cell r="G20" t="str">
            <v>Alquiler de edicficio</v>
          </cell>
          <cell r="H20" t="str">
            <v>2.2.5.1.01</v>
          </cell>
        </row>
        <row r="21">
          <cell r="G21" t="str">
            <v>Obras menores en edificaciones</v>
          </cell>
          <cell r="H21" t="str">
            <v>2.7.1.1.01</v>
          </cell>
        </row>
        <row r="22">
          <cell r="G22" t="str">
            <v>Edificaciones no residenciales</v>
          </cell>
          <cell r="H22" t="str">
            <v>2.6.9.2.01</v>
          </cell>
        </row>
        <row r="23">
          <cell r="G23" t="str">
            <v>Instalaciones eléctricas</v>
          </cell>
          <cell r="H23" t="str">
            <v>2.7.1.6.01</v>
          </cell>
        </row>
        <row r="24">
          <cell r="G24" t="str">
            <v>Servicios de pinturas y derivados con fines de higienes y embellecimiento</v>
          </cell>
          <cell r="H24" t="str">
            <v>2.7.1.7.01</v>
          </cell>
        </row>
        <row r="25">
          <cell r="G25" t="str">
            <v>Mantenimiento y reparación de obras civiles en instalaciones vacias</v>
          </cell>
          <cell r="H25" t="str">
            <v>2.7.1.4.01</v>
          </cell>
        </row>
        <row r="188">
          <cell r="B188" t="str">
            <v>Informe</v>
          </cell>
        </row>
        <row r="189">
          <cell r="B189" t="str">
            <v>Listado de participación</v>
          </cell>
        </row>
        <row r="190">
          <cell r="B190" t="str">
            <v>Fotos</v>
          </cell>
        </row>
        <row r="191">
          <cell r="B191" t="str">
            <v>Agenda</v>
          </cell>
        </row>
        <row r="192">
          <cell r="B192" t="str">
            <v>Plan</v>
          </cell>
        </row>
        <row r="193">
          <cell r="B193" t="str">
            <v>Protocolo</v>
          </cell>
        </row>
        <row r="194">
          <cell r="B194" t="str">
            <v>Manual</v>
          </cell>
        </row>
        <row r="195">
          <cell r="B195" t="str">
            <v>Resolución</v>
          </cell>
        </row>
        <row r="196">
          <cell r="B196" t="str">
            <v>Boletin</v>
          </cell>
        </row>
        <row r="197">
          <cell r="B197" t="str">
            <v>Reporte</v>
          </cell>
        </row>
        <row r="198">
          <cell r="B198" t="str">
            <v>Minuta</v>
          </cell>
        </row>
        <row r="199">
          <cell r="B199" t="str">
            <v>Hoja de supervisión</v>
          </cell>
        </row>
        <row r="200">
          <cell r="B200" t="str">
            <v>Inventario</v>
          </cell>
        </row>
        <row r="201">
          <cell r="B201" t="str">
            <v>Reglamento</v>
          </cell>
        </row>
        <row r="202">
          <cell r="B202" t="str">
            <v>Memoria</v>
          </cell>
        </row>
        <row r="203">
          <cell r="B203" t="str">
            <v>Encuesta</v>
          </cell>
        </row>
        <row r="204">
          <cell r="B204" t="str">
            <v>Registro Digital</v>
          </cell>
        </row>
        <row r="205">
          <cell r="B205" t="str">
            <v>Base de datos</v>
          </cell>
        </row>
        <row r="206">
          <cell r="B206" t="str">
            <v>Otros</v>
          </cell>
        </row>
      </sheetData>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160" headerRowDxfId="223" dataDxfId="222" totalsRowDxfId="221">
  <autoFilter ref="B8:Q160" xr:uid="{00000000-0009-0000-0100-000003000000}">
    <filterColumn colId="15">
      <filters>
        <filter val="Planificación y Desarrollo"/>
      </filters>
    </filterColumn>
  </autoFilter>
  <tableColumns count="16">
    <tableColumn id="20" xr3:uid="{00000000-0010-0000-0000-000014000000}" name="ID_Dependendencia" dataDxfId="220">
      <calculatedColumnFormula>IF('Formulario PPGR1'!$F9="","",CONCATENATE('Formulario PPGR1'!$C9,".",'Formulario PPGR1'!$D9,".",'Formulario PPGR1'!$E9,".",#REF!))</calculatedColumnFormula>
    </tableColumn>
    <tableColumn id="13" xr3:uid="{00000000-0010-0000-0000-00000D000000}" name="POA" dataDxfId="219">
      <calculatedColumnFormula>IF('Formulario PPGR1'!$F9="","",#REF!)</calculatedColumnFormula>
    </tableColumn>
    <tableColumn id="17" xr3:uid="{00000000-0010-0000-0000-000011000000}" name="SRS" dataDxfId="218">
      <calculatedColumnFormula>IF('Formulario PPGR1'!$F9="","",#REF!)</calculatedColumnFormula>
    </tableColumn>
    <tableColumn id="18" xr3:uid="{00000000-0010-0000-0000-000012000000}" name="AREA" dataDxfId="217">
      <calculatedColumnFormula>IF('Formulario PPGR1'!$F9="","",#REF!)</calculatedColumnFormula>
    </tableColumn>
    <tableColumn id="1" xr3:uid="{00000000-0010-0000-0000-000001000000}" name="Eje Estratégico" totalsRowLabel="Total" dataDxfId="216" totalsRowDxfId="215"/>
    <tableColumn id="2" xr3:uid="{00000000-0010-0000-0000-000002000000}" name="Cod_LE" dataDxfId="214">
      <calculatedColumnFormula array="1">_xlfn.XLOOKUP($F9,LE_tbl[[#All],[Ls_LinesEstategica]],LE_tbl[[#All],[Le_code]],"",0)</calculatedColumnFormula>
    </tableColumn>
    <tableColumn id="15" xr3:uid="{00000000-0010-0000-0000-00000F000000}" name="Objetivo" dataDxfId="213" totalsRowDxfId="212"/>
    <tableColumn id="16" xr3:uid="{00000000-0010-0000-0000-000010000000}" name="Cod_Obj" dataDxfId="211" totalsRowDxfId="210">
      <calculatedColumnFormula>_xlfn.XLOOKUP($H9,Obj!$D$122:$D$134,Obj!$E$122:$E$134,"",0)</calculatedColumnFormula>
    </tableColumn>
    <tableColumn id="14" xr3:uid="{00000000-0010-0000-0000-00000E000000}" name="Resultado esperado" dataDxfId="209" totalsRowDxfId="208"/>
    <tableColumn id="3" xr3:uid="{00000000-0010-0000-0000-000003000000}" name="Productos" dataDxfId="207" totalsRowDxfId="206"/>
    <tableColumn id="4" xr3:uid="{00000000-0010-0000-0000-000004000000}" name="Indicador" dataDxfId="205" totalsRowDxfId="204"/>
    <tableColumn id="5" xr3:uid="{00000000-0010-0000-0000-000005000000}" name="Unidad de medida" dataDxfId="203" totalsRowDxfId="202"/>
    <tableColumn id="22" xr3:uid="{00000000-0010-0000-0000-000016000000}" name="Línea Base" dataDxfId="201" totalsRowDxfId="200"/>
    <tableColumn id="6" xr3:uid="{00000000-0010-0000-0000-000006000000}" name="Meta" dataDxfId="199" totalsRowDxfId="198"/>
    <tableColumn id="11" xr3:uid="{00000000-0010-0000-0000-00000B000000}" name="Supuestos" dataDxfId="197" totalsRowDxfId="196"/>
    <tableColumn id="12" xr3:uid="{00000000-0010-0000-0000-00000C000000}" name="Dependencia responsable" totalsRowFunction="count" dataDxfId="195" totalsRowDxfId="19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279" totalsRowCount="1" headerRowDxfId="193" dataDxfId="192" totalsRowDxfId="191">
  <autoFilter ref="B8:Z278" xr:uid="{00000000-0009-0000-0100-000002000000}">
    <filterColumn colId="24">
      <filters>
        <filter val="Enfermería"/>
      </filters>
    </filterColumn>
  </autoFilter>
  <tableColumns count="25">
    <tableColumn id="1" xr3:uid="{00000000-0010-0000-0100-000001000000}" name="ID_Dependendencia" dataDxfId="190" totalsRowDxfId="189">
      <calculatedColumnFormula>IF('Formulario PPGR2'!$G9="","",CONCATENATE('Formulario PPGR2'!$C9,".",'Formulario PPGR2'!$D9,".",'Formulario PPGR2'!$E9,".",'Formulario PPGR2'!$F9))</calculatedColumnFormula>
    </tableColumn>
    <tableColumn id="4" xr3:uid="{00000000-0010-0000-0100-000004000000}" name="POA" dataDxfId="188" totalsRowDxfId="187"/>
    <tableColumn id="24" xr3:uid="{00000000-0010-0000-0100-000018000000}" name="SRS" dataDxfId="186" totalsRowDxfId="185">
      <calculatedColumnFormula>IF('Formulario PPGR2'!$G9="","",'Formulario PPGR1'!#REF!)</calculatedColumnFormula>
    </tableColumn>
    <tableColumn id="25" xr3:uid="{00000000-0010-0000-0100-000019000000}" name="AREA" dataDxfId="184" totalsRowDxfId="183">
      <calculatedColumnFormula>IF('Formulario PPGR2'!$G9="","",'Formulario PPGR1'!#REF!)</calculatedColumnFormula>
    </tableColumn>
    <tableColumn id="26" xr3:uid="{00000000-0010-0000-0100-00001A000000}" name="TIPO" dataDxfId="182" totalsRowDxfId="181">
      <calculatedColumnFormula>IF('Formulario PPGR2'!$G9="","",'Formulario PPGR1'!#REF!)</calculatedColumnFormula>
    </tableColumn>
    <tableColumn id="2" xr3:uid="{00000000-0010-0000-0100-000002000000}" name="Productos " dataDxfId="180" totalsRowDxfId="179"/>
    <tableColumn id="3" xr3:uid="{00000000-0010-0000-0100-000003000000}" name="Código" dataDxfId="178" totalsRowDxfId="177"/>
    <tableColumn id="23" xr3:uid="{00000000-0010-0000-0100-000017000000}" name="Actividades Programables Presupuestables" dataDxfId="176" totalsRowDxfId="175"/>
    <tableColumn id="5" xr3:uid="{00000000-0010-0000-0100-000005000000}" name="Ene" totalsRowFunction="sum" dataDxfId="174" totalsRowDxfId="173"/>
    <tableColumn id="6" xr3:uid="{00000000-0010-0000-0100-000006000000}" name="Feb" totalsRowFunction="sum" dataDxfId="172" totalsRowDxfId="171"/>
    <tableColumn id="7" xr3:uid="{00000000-0010-0000-0100-000007000000}" name="Mar" totalsRowFunction="sum" dataDxfId="170" totalsRowDxfId="169"/>
    <tableColumn id="8" xr3:uid="{00000000-0010-0000-0100-000008000000}" name="Abr" totalsRowFunction="sum" dataDxfId="168" totalsRowDxfId="167"/>
    <tableColumn id="9" xr3:uid="{00000000-0010-0000-0100-000009000000}" name="May" totalsRowFunction="sum" dataDxfId="166" totalsRowDxfId="165"/>
    <tableColumn id="10" xr3:uid="{00000000-0010-0000-0100-00000A000000}" name="Jun" totalsRowFunction="sum" dataDxfId="164" totalsRowDxfId="163"/>
    <tableColumn id="11" xr3:uid="{00000000-0010-0000-0100-00000B000000}" name="Jul" totalsRowFunction="sum" dataDxfId="162" totalsRowDxfId="161"/>
    <tableColumn id="12" xr3:uid="{00000000-0010-0000-0100-00000C000000}" name="Ago" totalsRowFunction="sum" dataDxfId="160" totalsRowDxfId="159"/>
    <tableColumn id="13" xr3:uid="{00000000-0010-0000-0100-00000D000000}" name="Sep" totalsRowFunction="sum" dataDxfId="158" totalsRowDxfId="157"/>
    <tableColumn id="14" xr3:uid="{00000000-0010-0000-0100-00000E000000}" name="Oct" totalsRowFunction="sum" dataDxfId="156" totalsRowDxfId="155"/>
    <tableColumn id="15" xr3:uid="{00000000-0010-0000-0100-00000F000000}" name="Nov" totalsRowFunction="sum" dataDxfId="154" totalsRowDxfId="153"/>
    <tableColumn id="16" xr3:uid="{00000000-0010-0000-0100-000010000000}" name="Dic" totalsRowFunction="sum" dataDxfId="152" totalsRowDxfId="151"/>
    <tableColumn id="17" xr3:uid="{00000000-0010-0000-0100-000011000000}" name="Total de Acciones " totalsRowFunction="sum" dataDxfId="150" totalsRowDxfId="149">
      <calculatedColumnFormula>SUM('Formulario PPGR2'!$J9:$U9)</calculatedColumnFormula>
    </tableColumn>
    <tableColumn id="18" xr3:uid="{00000000-0010-0000-0100-000012000000}" name="Medio de Verificación 1" dataDxfId="148" totalsRowDxfId="147"/>
    <tableColumn id="19" xr3:uid="{00000000-0010-0000-0100-000013000000}" name="Medio de Verificación 2" dataDxfId="146" totalsRowDxfId="145"/>
    <tableColumn id="20" xr3:uid="{00000000-0010-0000-0100-000014000000}" name="Medio de Verificación 3" dataDxfId="144" totalsRowDxfId="143"/>
    <tableColumn id="22" xr3:uid="{00000000-0010-0000-0100-000016000000}" name="Responsable " dataDxfId="142" totalsRowDxfId="141"/>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12" displayName="Tabla112" ref="B8:R1681" headerRowDxfId="140" dataDxfId="139" totalsRowDxfId="138">
  <autoFilter ref="B8:R1681" xr:uid="{00000000-0009-0000-0100-000001000000}"/>
  <tableColumns count="17">
    <tableColumn id="13" xr3:uid="{00000000-0010-0000-0200-00000D000000}" name="ID_Dependendencia" dataDxfId="137" totalsRowDxfId="136">
      <calculatedColumnFormula>IF('Formulario PPGR3 '!$G9="","",CONCATENATE('Formulario PPGR3 '!$C9,".",'Formulario PPGR3 '!$D9,".",'Formulario PPGR3 '!$E9,".",'Formulario PPGR3 '!$F9))</calculatedColumnFormula>
    </tableColumn>
    <tableColumn id="14" xr3:uid="{00000000-0010-0000-0200-00000E000000}" name="POA" dataDxfId="135" totalsRowDxfId="134"/>
    <tableColumn id="15" xr3:uid="{00000000-0010-0000-0200-00000F000000}" name="SRS" dataDxfId="133" totalsRowDxfId="132"/>
    <tableColumn id="16" xr3:uid="{00000000-0010-0000-0200-000010000000}" name="AREA" dataDxfId="131" totalsRowDxfId="130">
      <calculatedColumnFormula>IF('Formulario PPGR3 '!$G9="","",'[1]Formulario PPGR1'!#REF!)</calculatedColumnFormula>
    </tableColumn>
    <tableColumn id="17" xr3:uid="{00000000-0010-0000-0200-000011000000}" name="TIPO" dataDxfId="129" totalsRowDxfId="128">
      <calculatedColumnFormula>IF('Formulario PPGR3 '!$G9="","",'[1]Formulario PPGR1'!#REF!)</calculatedColumnFormula>
    </tableColumn>
    <tableColumn id="1" xr3:uid="{00000000-0010-0000-0200-000001000000}" name="Código_Actividad" totalsRowLabel="Total" dataDxfId="127" totalsRowDxfId="126"/>
    <tableColumn id="2" xr3:uid="{00000000-0010-0000-0200-000002000000}" name="Actividad" dataDxfId="125" totalsRowDxfId="124">
      <calculatedColumnFormula>IF(Tabla112[[#This Row],[Código_Actividad]]="","",_xlfn.XLOOKUP(Tabla112[[#This Row],[Código_Actividad]],[1]!Tabla2[Código],[1]!Tabla2[Actividades Programables Presupuestables],"",0))</calculatedColumnFormula>
    </tableColumn>
    <tableColumn id="10" xr3:uid="{00000000-0010-0000-0200-00000A000000}" name="Total de Actividades " totalsRowFunction="sum" dataDxfId="123">
      <calculatedColumnFormula>IFERROR(VLOOKUP('Formulario PPGR3 '!$G9,'[1]Formulario PPGR2'!$H$9:$V$272,15,FALSE),"")</calculatedColumnFormula>
    </tableColumn>
    <tableColumn id="3" xr3:uid="{00000000-0010-0000-0200-000003000000}" name="Insumos" dataDxfId="122" totalsRowDxfId="121"/>
    <tableColumn id="12" xr3:uid="{00000000-0010-0000-0200-00000C000000}" name="InsumoAbrev" dataDxfId="120">
      <calculatedColumnFormula>IF(Tabla112[[#This Row],[Insumos]]="","",_xlfn.XLOOKUP(Tabla112[[#This Row],[Insumos]],[1]!Tabla10[Insumo],[1]!Tabla10[InsumoAbrev],"",0))</calculatedColumnFormula>
    </tableColumn>
    <tableColumn id="11" xr3:uid="{00000000-0010-0000-0200-00000B000000}" name="Descripción" dataDxfId="119" totalsRowDxfId="118"/>
    <tableColumn id="4" xr3:uid="{00000000-0010-0000-0200-000004000000}" name="Unidad de Medida" dataDxfId="117">
      <calculatedColumnFormula>IF(Tabla112[[#This Row],[Descripción]]="","",_xlfn.XLOOKUP(Tabla112[[#This Row],[Descripción]],[1]!Tabla10[Descripción],[1]!Tabla10[Unidad de Medida],"",0))</calculatedColumnFormula>
    </tableColumn>
    <tableColumn id="5" xr3:uid="{00000000-0010-0000-0200-000005000000}" name="Cantidad de Insumos" dataDxfId="116" totalsRowDxfId="115"/>
    <tableColumn id="6" xr3:uid="{00000000-0010-0000-0200-000006000000}" name="Precio Unitario" dataDxfId="114">
      <calculatedColumnFormula>IF(Tabla112[[#This Row],[Descripción]]="","",_xlfn.XLOOKUP(Tabla112[[#This Row],[Descripción]],[1]!Tabla10[Descripción],[1]!Tabla10[Precio Unitario],0))</calculatedColumnFormula>
    </tableColumn>
    <tableColumn id="7" xr3:uid="{00000000-0010-0000-0200-000007000000}" name="Valor Total" totalsRowFunction="sum" dataDxfId="113">
      <calculatedColumnFormula>IF(Tabla112[[#This Row],[Cantidad de Insumos]]="","",Tabla112[[#This Row],[Precio Unitario]]*Tabla112[[#This Row],[Cantidad de Insumos]])</calculatedColumnFormula>
    </tableColumn>
    <tableColumn id="8" xr3:uid="{00000000-0010-0000-0200-000008000000}" name="Código Presupuestario" dataDxfId="112">
      <calculatedColumnFormula>IF(Tabla112[[#This Row],[Descripción]]="","",_xlfn.XLOOKUP(Tabla112[[#This Row],[Descripción]],[1]!Tabla10[Descripción],[1]!Tabla10[CODIGO PRESUPUESTARIO],0))</calculatedColumnFormula>
    </tableColumn>
    <tableColumn id="9" xr3:uid="{00000000-0010-0000-0200-000009000000}" name="Fuente de Financiamiento" dataDxfId="111" totalsRowDxfId="110"/>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68" headerRowDxfId="109" dataDxfId="108" tableBorderDxfId="107" headerRowCellStyle="Normal 2" dataCellStyle="Normal 2">
  <autoFilter ref="B8:P68" xr:uid="{00000000-0009-0000-0100-000004000000}"/>
  <tableColumns count="15">
    <tableColumn id="11" xr3:uid="{00000000-0010-0000-0300-00000B000000}" name="ID_Dependendencia" dataDxfId="106" totalsRowDxfId="105" dataCellStyle="Normal 2">
      <calculatedColumnFormula>IF('Formulario PPGR4'!$G9="","",CONCATENATE('Formulario PPGR4'!$C9,".",'Formulario PPGR4'!$D9,".",'Formulario PPGR4'!$E9,".",'Formulario PPGR4'!$F9))</calculatedColumnFormula>
    </tableColumn>
    <tableColumn id="12" xr3:uid="{00000000-0010-0000-0300-00000C000000}" name="POA" dataDxfId="104" totalsRowDxfId="103" dataCellStyle="Normal 2">
      <calculatedColumnFormula>IF('Formulario PPGR4'!$G9="","",'[1]Formulario PPGR1'!#REF!)</calculatedColumnFormula>
    </tableColumn>
    <tableColumn id="13" xr3:uid="{00000000-0010-0000-0300-00000D000000}" name="SRS" dataDxfId="102" totalsRowDxfId="101" dataCellStyle="Normal 2">
      <calculatedColumnFormula>IF('Formulario PPGR4'!$G9="","",'[1]Formulario PPGR1'!#REF!)</calculatedColumnFormula>
    </tableColumn>
    <tableColumn id="14" xr3:uid="{00000000-0010-0000-0300-00000E000000}" name="AREA" dataDxfId="100" totalsRowDxfId="99" dataCellStyle="Normal 2">
      <calculatedColumnFormula>IF('Formulario PPGR4'!$G9="","",'[1]Formulario PPGR1'!#REF!)</calculatedColumnFormula>
    </tableColumn>
    <tableColumn id="15" xr3:uid="{00000000-0010-0000-0300-00000F000000}" name="TIPO" dataDxfId="98" totalsRowDxfId="97" dataCellStyle="Normal 2">
      <calculatedColumnFormula>IF('Formulario PPGR4'!$G9="","",'[1]Formulario PPGR1'!#REF!)</calculatedColumnFormula>
    </tableColumn>
    <tableColumn id="1" xr3:uid="{00000000-0010-0000-0300-000001000000}" name="Tipo de Intervención" totalsRowLabel="Total" dataDxfId="96" totalsRowDxfId="95"/>
    <tableColumn id="2" xr3:uid="{00000000-0010-0000-0300-000002000000}" name="Tipo EESS" dataDxfId="94" totalsRowDxfId="93"/>
    <tableColumn id="3" xr3:uid="{00000000-0010-0000-0300-000003000000}" name="Nombre de establecimiento" dataDxfId="92" totalsRowDxfId="91" dataCellStyle="Normal 2"/>
    <tableColumn id="4" xr3:uid="{00000000-0010-0000-0300-000004000000}" name="Provincia" dataDxfId="90" totalsRowDxfId="89" dataCellStyle="Normal 2"/>
    <tableColumn id="6" xr3:uid="{00000000-0010-0000-0300-000006000000}" name="ListaProvincia" dataDxfId="88" totalsRowDxfId="87" dataCellStyle="Normal 2">
      <calculatedColumnFormula>IFERROR(VLOOKUP('Formulario PPGR4'!$J9,[1]Prov!$A$2:$B$156,2,FALSE),"")</calculatedColumnFormula>
    </tableColumn>
    <tableColumn id="5" xr3:uid="{00000000-0010-0000-0300-000005000000}" name="Municipio" dataDxfId="86" totalsRowDxfId="85" dataCellStyle="Normal 2"/>
    <tableColumn id="7" xr3:uid="{00000000-0010-0000-0300-000007000000}" name="Unidad de Medida" dataDxfId="84" totalsRowDxfId="83" dataCellStyle="Normal 2"/>
    <tableColumn id="8" xr3:uid="{00000000-0010-0000-0300-000008000000}" name="Monto Estimado" totalsRowFunction="sum" dataDxfId="82" totalsRowDxfId="81" dataCellStyle="Normal 2"/>
    <tableColumn id="9" xr3:uid="{00000000-0010-0000-0300-000009000000}" name="Código Presupuestario" dataDxfId="80" totalsRowDxfId="79" dataCellStyle="Normal 2">
      <calculatedColumnFormula>IFERROR(VLOOKUP($G9,[1]Catalogo!$G$20:$H$25,2,FALSE),"")</calculatedColumnFormula>
    </tableColumn>
    <tableColumn id="10" xr3:uid="{00000000-0010-0000-0300-00000A000000}" name="Fuente de Financiamiento" totalsRowFunction="count" dataDxfId="78" totalsRowDxfId="77"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71" headerRowDxfId="76" dataDxfId="75" tableBorderDxfId="74" headerRowCellStyle="Normal 2" dataCellStyle="Normal 2">
  <autoFilter ref="B8:W71" xr:uid="{00000000-0009-0000-0100-000005000000}"/>
  <tableColumns count="22">
    <tableColumn id="17" xr3:uid="{00000000-0010-0000-0400-000011000000}" name="ID_Dependendencia" dataDxfId="73" totalsRowDxfId="72" dataCellStyle="Normal 2">
      <calculatedColumnFormula>IF('Formulario PPGR5'!$G9="","",CONCATENATE('Formulario PPGR5'!$C9,".",'Formulario PPGR5'!$D9,".",'Formulario PPGR5'!$E9,".",'Formulario PPGR5'!$F9))</calculatedColumnFormula>
    </tableColumn>
    <tableColumn id="18" xr3:uid="{00000000-0010-0000-0400-000012000000}" name="POA" dataDxfId="71" totalsRowDxfId="70" dataCellStyle="Normal 2"/>
    <tableColumn id="19" xr3:uid="{00000000-0010-0000-0400-000013000000}" name="SRS" dataDxfId="69" totalsRowDxfId="68" dataCellStyle="Normal 2">
      <calculatedColumnFormula>IF('Formulario PPGR5'!$G9="","",'[1]Formulario PPGR1'!#REF!)</calculatedColumnFormula>
    </tableColumn>
    <tableColumn id="20" xr3:uid="{00000000-0010-0000-0400-000014000000}" name="AREA" dataDxfId="67" totalsRowDxfId="66" dataCellStyle="Normal 2">
      <calculatedColumnFormula>IF('Formulario PPGR5'!$G9="","",'[1]Formulario PPGR1'!#REF!)</calculatedColumnFormula>
    </tableColumn>
    <tableColumn id="21" xr3:uid="{00000000-0010-0000-0400-000015000000}" name="TIPO" dataDxfId="65" totalsRowDxfId="64" dataCellStyle="Normal 2">
      <calculatedColumnFormula>IF('Formulario PPGR5'!$G9="","",'[1]Formulario PPGR1'!#REF!)</calculatedColumnFormula>
    </tableColumn>
    <tableColumn id="1" xr3:uid="{00000000-0010-0000-0400-000001000000}" name="Tipos de Acciones" totalsRowLabel="Total" dataDxfId="63" totalsRowDxfId="62"/>
    <tableColumn id="6" xr3:uid="{00000000-0010-0000-0400-000006000000}" name="Tipo de Equipo" dataDxfId="61" totalsRowDxfId="60"/>
    <tableColumn id="16" xr3:uid="{00000000-0010-0000-0400-000010000000}" name="InsumoAbrev" dataDxfId="59" totalsRowDxfId="58"/>
    <tableColumn id="11" xr3:uid="{00000000-0010-0000-0400-00000B000000}" name="Item" dataDxfId="57" totalsRowDxfId="56"/>
    <tableColumn id="12" xr3:uid="{00000000-0010-0000-0400-00000C000000}" name="Descripción" dataDxfId="55" totalsRowDxfId="54"/>
    <tableColumn id="2" xr3:uid="{00000000-0010-0000-0400-000002000000}" name="Tipo EESS" dataDxfId="53" totalsRowDxfId="52"/>
    <tableColumn id="3" xr3:uid="{00000000-0010-0000-0400-000003000000}" name="Nombre de establecimiento" dataDxfId="51" totalsRowDxfId="50" dataCellStyle="Normal 2"/>
    <tableColumn id="4" xr3:uid="{00000000-0010-0000-0400-000004000000}" name="Provincia" dataDxfId="49" totalsRowDxfId="48" dataCellStyle="Normal 2"/>
    <tableColumn id="15" xr3:uid="{00000000-0010-0000-0400-00000F000000}" name="ListaProvincia" dataDxfId="47" totalsRowDxfId="46" dataCellStyle="Normal 2"/>
    <tableColumn id="5" xr3:uid="{00000000-0010-0000-0400-000005000000}" name="Municipio" dataDxfId="45" totalsRowDxfId="44" dataCellStyle="Normal 2"/>
    <tableColumn id="7" xr3:uid="{00000000-0010-0000-0400-000007000000}" name="Unidad de Medida" dataDxfId="43" totalsRowDxfId="42" dataCellStyle="Normal 2"/>
    <tableColumn id="14" xr3:uid="{00000000-0010-0000-0400-00000E000000}" name="Cantidad de Insumos" dataDxfId="41" totalsRowDxfId="40" dataCellStyle="Normal 2"/>
    <tableColumn id="13" xr3:uid="{00000000-0010-0000-0400-00000D000000}" name="Precio Unitario" dataDxfId="39" totalsRowDxfId="38" dataCellStyle="Normal 2"/>
    <tableColumn id="8" xr3:uid="{00000000-0010-0000-0400-000008000000}" name="Valor Total Estimado" totalsRowFunction="sum" dataDxfId="37" totalsRowDxfId="36" dataCellStyle="Normal 2"/>
    <tableColumn id="9" xr3:uid="{00000000-0010-0000-0400-000009000000}" name="Código Presupuestario" dataDxfId="35" totalsRowDxfId="34" dataCellStyle="Normal 2"/>
    <tableColumn id="10" xr3:uid="{00000000-0010-0000-0400-00000A000000}" name="Fuente de Financiamiento" totalsRowFunction="count" dataDxfId="33" totalsRowDxfId="32" dataCellStyle="Normal 2"/>
    <tableColumn id="22" xr3:uid="{00000000-0010-0000-0400-000016000000}" name="Columna1" dataDxfId="31" totalsRowDxfId="30"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Tabla10" displayName="Tabla10" ref="A1:F528" totalsRowShown="0" headerRowDxfId="29" headerRowBorderDxfId="28" tableBorderDxfId="27" headerRowCellStyle="Normal 3">
  <autoFilter ref="A1:F528" xr:uid="{00000000-0009-0000-0100-00000A000000}"/>
  <tableColumns count="6">
    <tableColumn id="1" xr3:uid="{00000000-0010-0000-0500-000001000000}" name="Insumo" dataDxfId="26" dataCellStyle="Normal 3"/>
    <tableColumn id="2" xr3:uid="{00000000-0010-0000-0500-000002000000}" name="InsumoAbrev" dataDxfId="25" dataCellStyle="Normal 3"/>
    <tableColumn id="3" xr3:uid="{00000000-0010-0000-0500-000003000000}" name="Descripción" dataDxfId="24" dataCellStyle="Normal 3"/>
    <tableColumn id="4" xr3:uid="{00000000-0010-0000-0500-000004000000}" name="Unidad de Medida" dataDxfId="23" dataCellStyle="Normal 3"/>
    <tableColumn id="5" xr3:uid="{00000000-0010-0000-0500-000005000000}" name="Precio Unitario" dataDxfId="22" dataCellStyle="Millares 3"/>
    <tableColumn id="6" xr3:uid="{00000000-0010-0000-0500-000006000000}" name="CODIGO PRESUPUESTARIO" dataDxfId="21"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6000000}" name="Tabla6" displayName="Tabla6" ref="B56:F80" totalsRowShown="0" headerRowDxfId="20" tableBorderDxfId="19">
  <autoFilter ref="B56:F80" xr:uid="{00000000-0009-0000-0100-000006000000}"/>
  <tableColumns count="5">
    <tableColumn id="1" xr3:uid="{00000000-0010-0000-0600-000001000000}" name="Línea Estratégica" dataDxfId="18"/>
    <tableColumn id="2" xr3:uid="{00000000-0010-0000-0600-000002000000}" name="LE" dataDxfId="17" dataCellStyle="Normal 5"/>
    <tableColumn id="3" xr3:uid="{00000000-0010-0000-0600-000003000000}" name="Objetivo Estratégico" dataDxfId="16"/>
    <tableColumn id="4" xr3:uid="{00000000-0010-0000-0600-000004000000}" name="Obj" dataDxfId="15" dataCellStyle="Normal 5"/>
    <tableColumn id="5" xr3:uid="{00000000-0010-0000-0600-000005000000}" name="Resultados Esperados" dataDxfId="14"/>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7000000}" name="Tabla7" displayName="Tabla7" ref="F5:H18" totalsRowShown="0" headerRowDxfId="13" headerRowBorderDxfId="12" tableBorderDxfId="11" headerRowCellStyle="Normal 5">
  <autoFilter ref="F5:H18" xr:uid="{00000000-0009-0000-0100-000007000000}"/>
  <tableColumns count="3">
    <tableColumn id="1" xr3:uid="{00000000-0010-0000-0700-000001000000}" name="Ls_ObjEstrategico" dataDxfId="10" dataCellStyle="Normal 5"/>
    <tableColumn id="2" xr3:uid="{00000000-0010-0000-0700-000002000000}" name="Cod. Obj." dataDxfId="9" dataCellStyle="Normal 5"/>
    <tableColumn id="3" xr3:uid="{00000000-0010-0000-0700-000003000000}" name="Cod: LE" dataDxfId="8" dataCellStyle="Normal 5"/>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la8" displayName="Tabla8" ref="C140:D164" totalsRowShown="0">
  <autoFilter ref="C140:D164" xr:uid="{00000000-0009-0000-0100-000008000000}"/>
  <tableColumns count="2">
    <tableColumn id="1" xr3:uid="{00000000-0010-0000-0800-000001000000}" name="# Obj." dataDxfId="7"/>
    <tableColumn id="2" xr3:uid="{00000000-0010-0000-0800-000002000000}" name="Resultados Esperados" dataDxfId="6"/>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LE_tbl" displayName="LE_tbl" ref="B5:C8" totalsRowShown="0" headerRowDxfId="5" headerRowBorderDxfId="4" tableBorderDxfId="3" totalsRowBorderDxfId="2">
  <autoFilter ref="B5:C8" xr:uid="{00000000-0009-0000-0100-000009000000}"/>
  <tableColumns count="2">
    <tableColumn id="1" xr3:uid="{00000000-0010-0000-0900-000001000000}" name="Ls_LinesEstategica" dataDxfId="1"/>
    <tableColumn id="2" xr3:uid="{00000000-0010-0000-0900-000002000000}" name="Le_code"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9.xml"/><Relationship Id="rId5" Type="http://schemas.openxmlformats.org/officeDocument/2006/relationships/table" Target="../tables/table10.xml"/><Relationship Id="rId4"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zoomScaleNormal="100" workbookViewId="0">
      <selection activeCell="D11" sqref="D11"/>
    </sheetView>
  </sheetViews>
  <sheetFormatPr baseColWidth="10" defaultColWidth="9.109375" defaultRowHeight="13.8" x14ac:dyDescent="0.3"/>
  <cols>
    <col min="1" max="1" width="39" style="250" customWidth="1"/>
    <col min="2" max="2" width="18.5546875" style="250" bestFit="1" customWidth="1"/>
    <col min="3" max="3" width="9.109375" style="250" customWidth="1"/>
    <col min="4" max="4" width="13.44140625" style="250" customWidth="1"/>
    <col min="5" max="5" width="14.5546875" style="250" customWidth="1"/>
    <col min="6" max="6" width="14" style="250" customWidth="1"/>
    <col min="7" max="7" width="13.88671875" style="250" customWidth="1"/>
    <col min="8" max="8" width="9.109375" style="250" customWidth="1"/>
    <col min="9" max="9" width="53.33203125" style="250" customWidth="1"/>
    <col min="10" max="16384" width="9.109375" style="250"/>
  </cols>
  <sheetData>
    <row r="1" spans="1:9" x14ac:dyDescent="0.3">
      <c r="I1" s="426" t="s">
        <v>0</v>
      </c>
    </row>
    <row r="2" spans="1:9" x14ac:dyDescent="0.3">
      <c r="A2" s="266" t="s">
        <v>1</v>
      </c>
      <c r="B2" s="267"/>
      <c r="C2" s="267"/>
      <c r="D2" s="268"/>
      <c r="E2" s="268"/>
      <c r="F2" s="268"/>
      <c r="G2" s="268"/>
      <c r="I2" s="427" t="s">
        <v>2</v>
      </c>
    </row>
    <row r="3" spans="1:9" x14ac:dyDescent="0.3">
      <c r="A3" s="269" t="s">
        <v>3</v>
      </c>
      <c r="B3" s="270"/>
      <c r="C3" s="270"/>
      <c r="D3" s="268"/>
      <c r="E3" s="268"/>
      <c r="F3" s="268"/>
      <c r="G3" s="268"/>
      <c r="I3" s="427" t="s">
        <v>4</v>
      </c>
    </row>
    <row r="4" spans="1:9" ht="14.4" thickBot="1" x14ac:dyDescent="0.35">
      <c r="A4" s="269"/>
      <c r="B4" s="270"/>
      <c r="C4" s="270"/>
      <c r="D4" s="268"/>
      <c r="E4" s="268"/>
      <c r="F4" s="268"/>
      <c r="G4" s="268"/>
      <c r="I4" s="427" t="s">
        <v>5</v>
      </c>
    </row>
    <row r="5" spans="1:9" ht="14.4" thickBot="1" x14ac:dyDescent="0.35">
      <c r="A5" s="819" t="s">
        <v>6</v>
      </c>
      <c r="B5" s="820"/>
      <c r="I5" s="427" t="s">
        <v>7</v>
      </c>
    </row>
    <row r="6" spans="1:9" x14ac:dyDescent="0.3">
      <c r="A6" s="330" t="s">
        <v>8</v>
      </c>
      <c r="B6" s="331">
        <f>+'Formulario PPGR2'!$J$279+'Formulario PPGR2'!$K$279+'Formulario PPGR2'!$L$279</f>
        <v>2</v>
      </c>
      <c r="I6" s="427" t="s">
        <v>9</v>
      </c>
    </row>
    <row r="7" spans="1:9" x14ac:dyDescent="0.3">
      <c r="A7" s="330" t="s">
        <v>10</v>
      </c>
      <c r="B7" s="331">
        <f>+'Formulario PPGR2'!$M$279+'Formulario PPGR2'!$N$279+'Formulario PPGR2'!$O$279</f>
        <v>7</v>
      </c>
      <c r="I7" s="427" t="s">
        <v>11</v>
      </c>
    </row>
    <row r="8" spans="1:9" x14ac:dyDescent="0.3">
      <c r="A8" s="330" t="s">
        <v>12</v>
      </c>
      <c r="B8" s="331">
        <f>+'Formulario PPGR2'!$P$279+'Formulario PPGR2'!$Q$279+'Formulario PPGR2'!$R$279</f>
        <v>5</v>
      </c>
      <c r="I8" s="427" t="s">
        <v>13</v>
      </c>
    </row>
    <row r="9" spans="1:9" x14ac:dyDescent="0.3">
      <c r="A9" s="330" t="s">
        <v>14</v>
      </c>
      <c r="B9" s="331">
        <f>+'Formulario PPGR2'!$S$279+'Formulario PPGR2'!$T$279+'Formulario PPGR2'!$U$279</f>
        <v>6</v>
      </c>
      <c r="I9" s="427" t="s">
        <v>15</v>
      </c>
    </row>
    <row r="10" spans="1:9" ht="14.4" thickBot="1" x14ac:dyDescent="0.35">
      <c r="A10" s="332" t="s">
        <v>16</v>
      </c>
      <c r="B10" s="333">
        <f>SUM(B6:B9)</f>
        <v>20</v>
      </c>
      <c r="I10" s="427" t="s">
        <v>17</v>
      </c>
    </row>
    <row r="11" spans="1:9" x14ac:dyDescent="0.3">
      <c r="I11" s="427" t="s">
        <v>18</v>
      </c>
    </row>
    <row r="12" spans="1:9" x14ac:dyDescent="0.3">
      <c r="I12" s="427" t="s">
        <v>19</v>
      </c>
    </row>
    <row r="13" spans="1:9" x14ac:dyDescent="0.3">
      <c r="I13" s="427" t="s">
        <v>20</v>
      </c>
    </row>
    <row r="14" spans="1:9" x14ac:dyDescent="0.3">
      <c r="I14" s="427" t="s">
        <v>21</v>
      </c>
    </row>
    <row r="15" spans="1:9" x14ac:dyDescent="0.3">
      <c r="I15" s="427" t="s">
        <v>22</v>
      </c>
    </row>
    <row r="16" spans="1:9" x14ac:dyDescent="0.3">
      <c r="I16" s="427" t="s">
        <v>23</v>
      </c>
    </row>
    <row r="17" spans="1:9" ht="14.4" thickBot="1" x14ac:dyDescent="0.35">
      <c r="A17" s="337" t="s">
        <v>24</v>
      </c>
      <c r="B17" s="270">
        <f t="array" ref="B17:D17">+'Formulario PPGR1'!M2:O2</f>
        <v>2025</v>
      </c>
      <c r="C17" s="339">
        <v>0</v>
      </c>
      <c r="D17" s="338">
        <v>0</v>
      </c>
      <c r="E17" s="268"/>
      <c r="F17" s="268"/>
      <c r="G17" s="268"/>
      <c r="I17" s="427" t="s">
        <v>25</v>
      </c>
    </row>
    <row r="18" spans="1:9" ht="27" thickBot="1" x14ac:dyDescent="0.35">
      <c r="A18" s="271" t="s">
        <v>26</v>
      </c>
      <c r="B18" s="272" t="s">
        <v>27</v>
      </c>
      <c r="C18" s="272" t="s">
        <v>28</v>
      </c>
      <c r="D18" s="272" t="s">
        <v>29</v>
      </c>
      <c r="E18" s="272" t="s">
        <v>30</v>
      </c>
      <c r="F18" s="272" t="s">
        <v>31</v>
      </c>
      <c r="G18" s="273" t="s">
        <v>32</v>
      </c>
      <c r="I18" s="427" t="s">
        <v>33</v>
      </c>
    </row>
    <row r="19" spans="1:9" x14ac:dyDescent="0.3">
      <c r="A19" s="311"/>
      <c r="B19" s="312"/>
      <c r="C19" s="313"/>
      <c r="D19" s="313"/>
      <c r="E19" s="274" t="e">
        <f t="shared" ref="E19:E36" si="0">+C19/$C$37</f>
        <v>#DIV/0!</v>
      </c>
      <c r="F19" s="275" t="e">
        <f t="shared" ref="F19:F36" si="1">+D19/$D$37</f>
        <v>#DIV/0!</v>
      </c>
      <c r="G19" s="334" t="e">
        <f t="shared" ref="G19:G36" si="2">+B19/$B$37</f>
        <v>#DIV/0!</v>
      </c>
      <c r="I19" s="427" t="s">
        <v>34</v>
      </c>
    </row>
    <row r="20" spans="1:9" x14ac:dyDescent="0.3">
      <c r="A20" s="311"/>
      <c r="B20" s="312"/>
      <c r="C20" s="313"/>
      <c r="D20" s="314"/>
      <c r="E20" s="276" t="e">
        <f t="shared" si="0"/>
        <v>#DIV/0!</v>
      </c>
      <c r="F20" s="277" t="e">
        <f t="shared" si="1"/>
        <v>#DIV/0!</v>
      </c>
      <c r="G20" s="335" t="e">
        <f t="shared" si="2"/>
        <v>#DIV/0!</v>
      </c>
      <c r="I20" s="427" t="s">
        <v>35</v>
      </c>
    </row>
    <row r="21" spans="1:9" x14ac:dyDescent="0.3">
      <c r="A21" s="311"/>
      <c r="B21" s="312"/>
      <c r="C21" s="313"/>
      <c r="D21" s="314"/>
      <c r="E21" s="276" t="e">
        <f t="shared" si="0"/>
        <v>#DIV/0!</v>
      </c>
      <c r="F21" s="277" t="e">
        <f t="shared" si="1"/>
        <v>#DIV/0!</v>
      </c>
      <c r="G21" s="335" t="e">
        <f t="shared" si="2"/>
        <v>#DIV/0!</v>
      </c>
      <c r="I21" s="427" t="s">
        <v>36</v>
      </c>
    </row>
    <row r="22" spans="1:9" x14ac:dyDescent="0.3">
      <c r="A22" s="311"/>
      <c r="B22" s="312"/>
      <c r="C22" s="313"/>
      <c r="D22" s="314"/>
      <c r="E22" s="276" t="e">
        <f t="shared" si="0"/>
        <v>#DIV/0!</v>
      </c>
      <c r="F22" s="277" t="e">
        <f t="shared" si="1"/>
        <v>#DIV/0!</v>
      </c>
      <c r="G22" s="335" t="e">
        <f t="shared" si="2"/>
        <v>#DIV/0!</v>
      </c>
      <c r="I22" s="427" t="s">
        <v>37</v>
      </c>
    </row>
    <row r="23" spans="1:9" x14ac:dyDescent="0.3">
      <c r="A23" s="311"/>
      <c r="B23" s="312"/>
      <c r="C23" s="313"/>
      <c r="D23" s="314"/>
      <c r="E23" s="276" t="e">
        <f t="shared" si="0"/>
        <v>#DIV/0!</v>
      </c>
      <c r="F23" s="277" t="e">
        <f t="shared" si="1"/>
        <v>#DIV/0!</v>
      </c>
      <c r="G23" s="335" t="e">
        <f t="shared" si="2"/>
        <v>#DIV/0!</v>
      </c>
      <c r="I23" s="427" t="s">
        <v>38</v>
      </c>
    </row>
    <row r="24" spans="1:9" x14ac:dyDescent="0.3">
      <c r="A24" s="311"/>
      <c r="B24" s="312"/>
      <c r="C24" s="313"/>
      <c r="D24" s="314"/>
      <c r="E24" s="276" t="e">
        <f t="shared" si="0"/>
        <v>#DIV/0!</v>
      </c>
      <c r="F24" s="277" t="e">
        <f t="shared" si="1"/>
        <v>#DIV/0!</v>
      </c>
      <c r="G24" s="335" t="e">
        <f t="shared" si="2"/>
        <v>#DIV/0!</v>
      </c>
      <c r="I24" s="427" t="s">
        <v>39</v>
      </c>
    </row>
    <row r="25" spans="1:9" x14ac:dyDescent="0.3">
      <c r="A25" s="311"/>
      <c r="B25" s="312"/>
      <c r="C25" s="313"/>
      <c r="D25" s="314"/>
      <c r="E25" s="276" t="e">
        <f t="shared" si="0"/>
        <v>#DIV/0!</v>
      </c>
      <c r="F25" s="277" t="e">
        <f t="shared" si="1"/>
        <v>#DIV/0!</v>
      </c>
      <c r="G25" s="335" t="e">
        <f t="shared" si="2"/>
        <v>#DIV/0!</v>
      </c>
      <c r="I25" s="427" t="s">
        <v>40</v>
      </c>
    </row>
    <row r="26" spans="1:9" x14ac:dyDescent="0.3">
      <c r="A26" s="311"/>
      <c r="B26" s="312"/>
      <c r="C26" s="313"/>
      <c r="D26" s="314"/>
      <c r="E26" s="276" t="e">
        <f t="shared" si="0"/>
        <v>#DIV/0!</v>
      </c>
      <c r="F26" s="277" t="e">
        <f t="shared" si="1"/>
        <v>#DIV/0!</v>
      </c>
      <c r="G26" s="335" t="e">
        <f t="shared" si="2"/>
        <v>#DIV/0!</v>
      </c>
      <c r="I26" s="427" t="s">
        <v>41</v>
      </c>
    </row>
    <row r="27" spans="1:9" x14ac:dyDescent="0.3">
      <c r="A27" s="311"/>
      <c r="B27" s="312"/>
      <c r="C27" s="313"/>
      <c r="D27" s="314"/>
      <c r="E27" s="276" t="e">
        <f t="shared" si="0"/>
        <v>#DIV/0!</v>
      </c>
      <c r="F27" s="277" t="e">
        <f t="shared" si="1"/>
        <v>#DIV/0!</v>
      </c>
      <c r="G27" s="335" t="e">
        <f t="shared" si="2"/>
        <v>#DIV/0!</v>
      </c>
      <c r="I27" s="427" t="s">
        <v>42</v>
      </c>
    </row>
    <row r="28" spans="1:9" x14ac:dyDescent="0.3">
      <c r="A28" s="311"/>
      <c r="B28" s="312"/>
      <c r="C28" s="313"/>
      <c r="D28" s="314"/>
      <c r="E28" s="276" t="e">
        <f t="shared" si="0"/>
        <v>#DIV/0!</v>
      </c>
      <c r="F28" s="277" t="e">
        <f t="shared" si="1"/>
        <v>#DIV/0!</v>
      </c>
      <c r="G28" s="335" t="e">
        <f t="shared" si="2"/>
        <v>#DIV/0!</v>
      </c>
      <c r="I28" s="427" t="s">
        <v>43</v>
      </c>
    </row>
    <row r="29" spans="1:9" x14ac:dyDescent="0.3">
      <c r="A29" s="315"/>
      <c r="B29" s="316"/>
      <c r="C29" s="314"/>
      <c r="D29" s="314"/>
      <c r="E29" s="276" t="e">
        <f t="shared" si="0"/>
        <v>#DIV/0!</v>
      </c>
      <c r="F29" s="277" t="e">
        <f t="shared" si="1"/>
        <v>#DIV/0!</v>
      </c>
      <c r="G29" s="335" t="e">
        <f t="shared" si="2"/>
        <v>#DIV/0!</v>
      </c>
      <c r="I29" s="427" t="s">
        <v>44</v>
      </c>
    </row>
    <row r="30" spans="1:9" x14ac:dyDescent="0.3">
      <c r="A30" s="315"/>
      <c r="B30" s="316"/>
      <c r="C30" s="314"/>
      <c r="D30" s="314"/>
      <c r="E30" s="276" t="e">
        <f t="shared" si="0"/>
        <v>#DIV/0!</v>
      </c>
      <c r="F30" s="277" t="e">
        <f t="shared" si="1"/>
        <v>#DIV/0!</v>
      </c>
      <c r="G30" s="335" t="e">
        <f t="shared" si="2"/>
        <v>#DIV/0!</v>
      </c>
      <c r="I30" s="427" t="s">
        <v>45</v>
      </c>
    </row>
    <row r="31" spans="1:9" x14ac:dyDescent="0.3">
      <c r="A31" s="315"/>
      <c r="B31" s="316"/>
      <c r="C31" s="314"/>
      <c r="D31" s="314"/>
      <c r="E31" s="276" t="e">
        <f t="shared" si="0"/>
        <v>#DIV/0!</v>
      </c>
      <c r="F31" s="277" t="e">
        <f t="shared" si="1"/>
        <v>#DIV/0!</v>
      </c>
      <c r="G31" s="335" t="e">
        <f t="shared" si="2"/>
        <v>#DIV/0!</v>
      </c>
      <c r="I31" s="427" t="s">
        <v>46</v>
      </c>
    </row>
    <row r="32" spans="1:9" x14ac:dyDescent="0.3">
      <c r="A32" s="315"/>
      <c r="B32" s="316"/>
      <c r="C32" s="314"/>
      <c r="D32" s="314"/>
      <c r="E32" s="276" t="e">
        <f t="shared" si="0"/>
        <v>#DIV/0!</v>
      </c>
      <c r="F32" s="277" t="e">
        <f t="shared" si="1"/>
        <v>#DIV/0!</v>
      </c>
      <c r="G32" s="335" t="e">
        <f t="shared" si="2"/>
        <v>#DIV/0!</v>
      </c>
      <c r="I32" s="428" t="s">
        <v>47</v>
      </c>
    </row>
    <row r="33" spans="1:9" x14ac:dyDescent="0.3">
      <c r="A33" s="317"/>
      <c r="B33" s="316"/>
      <c r="C33" s="318"/>
      <c r="D33" s="318"/>
      <c r="E33" s="276" t="e">
        <f t="shared" si="0"/>
        <v>#DIV/0!</v>
      </c>
      <c r="F33" s="277" t="e">
        <f t="shared" si="1"/>
        <v>#DIV/0!</v>
      </c>
      <c r="G33" s="335" t="e">
        <f t="shared" si="2"/>
        <v>#DIV/0!</v>
      </c>
      <c r="I33" s="428" t="s">
        <v>48</v>
      </c>
    </row>
    <row r="34" spans="1:9" x14ac:dyDescent="0.3">
      <c r="A34" s="317"/>
      <c r="B34" s="316"/>
      <c r="C34" s="318"/>
      <c r="D34" s="318"/>
      <c r="E34" s="276" t="e">
        <f t="shared" si="0"/>
        <v>#DIV/0!</v>
      </c>
      <c r="F34" s="277" t="e">
        <f t="shared" si="1"/>
        <v>#DIV/0!</v>
      </c>
      <c r="G34" s="335" t="e">
        <f t="shared" si="2"/>
        <v>#DIV/0!</v>
      </c>
      <c r="I34" s="428" t="s">
        <v>49</v>
      </c>
    </row>
    <row r="35" spans="1:9" x14ac:dyDescent="0.3">
      <c r="A35" s="317"/>
      <c r="B35" s="316"/>
      <c r="C35" s="318"/>
      <c r="D35" s="318"/>
      <c r="E35" s="278" t="e">
        <f t="shared" si="0"/>
        <v>#DIV/0!</v>
      </c>
      <c r="F35" s="279" t="e">
        <f t="shared" si="1"/>
        <v>#DIV/0!</v>
      </c>
      <c r="G35" s="336" t="e">
        <f t="shared" si="2"/>
        <v>#DIV/0!</v>
      </c>
      <c r="I35" s="428" t="s">
        <v>50</v>
      </c>
    </row>
    <row r="36" spans="1:9" ht="14.4" thickBot="1" x14ac:dyDescent="0.35">
      <c r="A36" s="319"/>
      <c r="B36" s="316"/>
      <c r="C36" s="318"/>
      <c r="D36" s="318"/>
      <c r="E36" s="278" t="e">
        <f t="shared" si="0"/>
        <v>#DIV/0!</v>
      </c>
      <c r="F36" s="279" t="e">
        <f t="shared" si="1"/>
        <v>#DIV/0!</v>
      </c>
      <c r="G36" s="336" t="e">
        <f t="shared" si="2"/>
        <v>#DIV/0!</v>
      </c>
      <c r="I36" s="428" t="s">
        <v>51</v>
      </c>
    </row>
    <row r="37" spans="1:9" ht="14.4" thickBot="1" x14ac:dyDescent="0.35">
      <c r="A37" s="320" t="s">
        <v>52</v>
      </c>
      <c r="B37" s="321">
        <f t="shared" ref="B37:G37" si="3">SUM(B19:B36)</f>
        <v>0</v>
      </c>
      <c r="C37" s="322">
        <f t="shared" si="3"/>
        <v>0</v>
      </c>
      <c r="D37" s="322">
        <f t="shared" si="3"/>
        <v>0</v>
      </c>
      <c r="E37" s="323" t="e">
        <f t="shared" si="3"/>
        <v>#DIV/0!</v>
      </c>
      <c r="F37" s="324" t="e">
        <f t="shared" si="3"/>
        <v>#DIV/0!</v>
      </c>
      <c r="G37" s="325" t="e">
        <f t="shared" si="3"/>
        <v>#DIV/0!</v>
      </c>
      <c r="I37" s="428" t="s">
        <v>53</v>
      </c>
    </row>
    <row r="38" spans="1:9" x14ac:dyDescent="0.3">
      <c r="I38" s="428" t="s">
        <v>54</v>
      </c>
    </row>
    <row r="39" spans="1:9" x14ac:dyDescent="0.3">
      <c r="I39" s="428" t="s">
        <v>55</v>
      </c>
    </row>
    <row r="40" spans="1:9" x14ac:dyDescent="0.3">
      <c r="I40" s="428" t="s">
        <v>56</v>
      </c>
    </row>
    <row r="41" spans="1:9" x14ac:dyDescent="0.3">
      <c r="I41" s="428" t="s">
        <v>57</v>
      </c>
    </row>
    <row r="42" spans="1:9" x14ac:dyDescent="0.3">
      <c r="I42" s="428" t="s">
        <v>58</v>
      </c>
    </row>
    <row r="43" spans="1:9" x14ac:dyDescent="0.3">
      <c r="I43" s="428" t="s">
        <v>59</v>
      </c>
    </row>
    <row r="44" spans="1:9" x14ac:dyDescent="0.3">
      <c r="I44" s="428" t="s">
        <v>60</v>
      </c>
    </row>
    <row r="45" spans="1:9" x14ac:dyDescent="0.3">
      <c r="I45" s="428" t="s">
        <v>61</v>
      </c>
    </row>
    <row r="46" spans="1:9" x14ac:dyDescent="0.3">
      <c r="I46" s="428" t="s">
        <v>62</v>
      </c>
    </row>
    <row r="47" spans="1:9" x14ac:dyDescent="0.3">
      <c r="I47" s="428" t="s">
        <v>63</v>
      </c>
    </row>
    <row r="48" spans="1:9" x14ac:dyDescent="0.3">
      <c r="I48" s="428" t="s">
        <v>64</v>
      </c>
    </row>
    <row r="49" spans="9:9" x14ac:dyDescent="0.3">
      <c r="I49" s="428" t="s">
        <v>65</v>
      </c>
    </row>
    <row r="50" spans="9:9" x14ac:dyDescent="0.3">
      <c r="I50" s="428" t="s">
        <v>66</v>
      </c>
    </row>
    <row r="51" spans="9:9" x14ac:dyDescent="0.3">
      <c r="I51" s="428" t="s">
        <v>67</v>
      </c>
    </row>
    <row r="52" spans="9:9" x14ac:dyDescent="0.3">
      <c r="I52" s="428" t="s">
        <v>68</v>
      </c>
    </row>
    <row r="53" spans="9:9" x14ac:dyDescent="0.3">
      <c r="I53" s="428" t="s">
        <v>69</v>
      </c>
    </row>
    <row r="54" spans="9:9" x14ac:dyDescent="0.3">
      <c r="I54" s="428" t="s">
        <v>70</v>
      </c>
    </row>
    <row r="55" spans="9:9" x14ac:dyDescent="0.3">
      <c r="I55" s="428" t="s">
        <v>71</v>
      </c>
    </row>
    <row r="56" spans="9:9" x14ac:dyDescent="0.3">
      <c r="I56" s="428" t="s">
        <v>72</v>
      </c>
    </row>
    <row r="57" spans="9:9" x14ac:dyDescent="0.3">
      <c r="I57" s="428" t="s">
        <v>73</v>
      </c>
    </row>
    <row r="58" spans="9:9" x14ac:dyDescent="0.3">
      <c r="I58" s="428" t="s">
        <v>74</v>
      </c>
    </row>
    <row r="59" spans="9:9" x14ac:dyDescent="0.3">
      <c r="I59" s="428" t="s">
        <v>75</v>
      </c>
    </row>
    <row r="60" spans="9:9" x14ac:dyDescent="0.3">
      <c r="I60" s="428" t="s">
        <v>76</v>
      </c>
    </row>
    <row r="61" spans="9:9" x14ac:dyDescent="0.3">
      <c r="I61" s="428" t="s">
        <v>77</v>
      </c>
    </row>
    <row r="62" spans="9:9" x14ac:dyDescent="0.3">
      <c r="I62" s="428" t="s">
        <v>78</v>
      </c>
    </row>
    <row r="63" spans="9:9" x14ac:dyDescent="0.3">
      <c r="I63" s="428" t="s">
        <v>79</v>
      </c>
    </row>
    <row r="64" spans="9:9" x14ac:dyDescent="0.3">
      <c r="I64" s="428" t="s">
        <v>80</v>
      </c>
    </row>
    <row r="65" spans="9:9" x14ac:dyDescent="0.3">
      <c r="I65" s="428" t="s">
        <v>81</v>
      </c>
    </row>
    <row r="66" spans="9:9" x14ac:dyDescent="0.3">
      <c r="I66" s="428" t="s">
        <v>82</v>
      </c>
    </row>
    <row r="67" spans="9:9" x14ac:dyDescent="0.3">
      <c r="I67" s="428" t="s">
        <v>83</v>
      </c>
    </row>
    <row r="68" spans="9:9" x14ac:dyDescent="0.3">
      <c r="I68" s="428" t="s">
        <v>84</v>
      </c>
    </row>
    <row r="69" spans="9:9" x14ac:dyDescent="0.3">
      <c r="I69" s="428" t="s">
        <v>85</v>
      </c>
    </row>
    <row r="70" spans="9:9" x14ac:dyDescent="0.3">
      <c r="I70" s="428"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162"/>
  <sheetViews>
    <sheetView showGridLines="0" view="pageBreakPreview" topLeftCell="F1" zoomScale="99" zoomScaleNormal="80" zoomScaleSheetLayoutView="100" workbookViewId="0">
      <selection activeCell="J50" sqref="J50"/>
    </sheetView>
  </sheetViews>
  <sheetFormatPr baseColWidth="10" defaultColWidth="9.109375" defaultRowHeight="13.8" x14ac:dyDescent="0.3"/>
  <cols>
    <col min="1" max="1" width="3.44140625" style="236" customWidth="1"/>
    <col min="2" max="2" width="19.6640625" style="236" hidden="1" customWidth="1"/>
    <col min="3" max="3" width="8.5546875" style="236" hidden="1" customWidth="1"/>
    <col min="4" max="4" width="7" style="236" hidden="1" customWidth="1"/>
    <col min="5" max="5" width="10.5546875" style="236" hidden="1" customWidth="1"/>
    <col min="6" max="6" width="35.88671875" style="237" customWidth="1"/>
    <col min="7" max="7" width="9.88671875" style="237" hidden="1" customWidth="1"/>
    <col min="8" max="8" width="37.5546875" style="237" customWidth="1"/>
    <col min="9" max="9" width="11.5546875" style="237" hidden="1" customWidth="1"/>
    <col min="10" max="10" width="30" style="237" customWidth="1"/>
    <col min="11" max="11" width="20.88671875" style="237" customWidth="1"/>
    <col min="12" max="12" width="21.33203125" style="237" customWidth="1"/>
    <col min="13" max="13" width="14.44140625" style="237" customWidth="1"/>
    <col min="14" max="14" width="14.44140625" style="253" customWidth="1"/>
    <col min="15" max="15" width="13.5546875" style="237" customWidth="1"/>
    <col min="16" max="16" width="15.33203125" style="239" bestFit="1" customWidth="1"/>
    <col min="17" max="17" width="28.6640625" style="239" customWidth="1"/>
    <col min="18" max="30" width="9.109375" style="239" customWidth="1"/>
    <col min="31" max="34" width="9.109375" style="240" customWidth="1"/>
    <col min="35" max="42" width="9.109375" style="241" customWidth="1"/>
    <col min="43" max="16384" width="9.109375" style="236"/>
  </cols>
  <sheetData>
    <row r="1" spans="1:42" x14ac:dyDescent="0.3">
      <c r="K1" s="121"/>
      <c r="L1" s="121"/>
      <c r="M1" s="121"/>
      <c r="N1" s="238"/>
      <c r="O1" s="121"/>
    </row>
    <row r="2" spans="1:42" x14ac:dyDescent="0.3">
      <c r="A2" s="237"/>
      <c r="B2" s="237"/>
      <c r="C2" s="237"/>
      <c r="D2" s="237"/>
      <c r="E2" s="237"/>
      <c r="F2" s="118"/>
      <c r="G2" s="121" t="s">
        <v>1</v>
      </c>
      <c r="K2" s="121"/>
      <c r="L2" s="242" t="s">
        <v>87</v>
      </c>
      <c r="M2" s="821">
        <v>2025</v>
      </c>
      <c r="N2" s="821"/>
      <c r="O2" s="821"/>
      <c r="Q2" s="240"/>
    </row>
    <row r="3" spans="1:42" x14ac:dyDescent="0.3">
      <c r="A3" s="237"/>
      <c r="B3" s="237"/>
      <c r="C3" s="237"/>
      <c r="D3" s="237"/>
      <c r="E3" s="237"/>
      <c r="F3" s="118"/>
      <c r="G3" s="121" t="s">
        <v>3</v>
      </c>
      <c r="K3" s="121"/>
      <c r="L3" s="242" t="s">
        <v>88</v>
      </c>
      <c r="M3" s="823" t="s">
        <v>89</v>
      </c>
      <c r="N3" s="823"/>
      <c r="O3" s="823"/>
      <c r="Q3" s="243" t="str">
        <f>VLOOKUP(M3,Catalogo!$B$10:$C$20,2,FALSE)</f>
        <v>Ls_Estructura</v>
      </c>
    </row>
    <row r="4" spans="1:42" x14ac:dyDescent="0.3">
      <c r="A4" s="237"/>
      <c r="B4" s="237"/>
      <c r="C4" s="237"/>
      <c r="D4" s="237"/>
      <c r="E4" s="237"/>
      <c r="F4" s="118"/>
      <c r="G4" s="121" t="s">
        <v>90</v>
      </c>
      <c r="K4" s="121"/>
      <c r="L4" s="242" t="s">
        <v>91</v>
      </c>
      <c r="M4" s="823" t="s">
        <v>92</v>
      </c>
      <c r="N4" s="823"/>
      <c r="O4" s="823"/>
      <c r="Q4" s="243" t="str">
        <f>IF(Q3="Ls_Estructura",VLOOKUP(M4,Catalogo!B24:C28,2,FALSE),VLOOKUP(M4,Catalogo!$B$137:$C$141,2,FALSE))</f>
        <v>Ls_Direccion</v>
      </c>
    </row>
    <row r="5" spans="1:42" x14ac:dyDescent="0.3">
      <c r="A5" s="237"/>
      <c r="B5" s="237"/>
      <c r="C5" s="237"/>
      <c r="D5" s="237"/>
      <c r="E5" s="237"/>
      <c r="F5" s="118"/>
      <c r="G5" s="121" t="s">
        <v>93</v>
      </c>
      <c r="K5" s="121"/>
      <c r="L5" s="242" t="str">
        <f>IF(Q3="Ls_Estructura",VLOOKUP($M$4,Catalogo!$B$24:$D$29,3,FALSE),VLOOKUP($M$4,Catalogo!$B$137:$D$141,3,FALSE))</f>
        <v xml:space="preserve">Dirección: </v>
      </c>
      <c r="M5" s="822" t="s">
        <v>89</v>
      </c>
      <c r="N5" s="822"/>
      <c r="O5" s="822"/>
      <c r="Q5" s="240"/>
    </row>
    <row r="6" spans="1:42" x14ac:dyDescent="0.3">
      <c r="A6" s="237"/>
      <c r="B6" s="237"/>
      <c r="C6" s="237"/>
      <c r="D6" s="237"/>
      <c r="E6" s="237"/>
      <c r="F6" s="118"/>
      <c r="G6" s="118"/>
      <c r="H6" s="118"/>
      <c r="I6" s="118"/>
      <c r="J6" s="118"/>
      <c r="K6" s="118"/>
      <c r="L6" s="118"/>
      <c r="M6" s="239"/>
      <c r="N6" s="244"/>
      <c r="O6" s="239"/>
    </row>
    <row r="7" spans="1:42" x14ac:dyDescent="0.3">
      <c r="A7" s="237"/>
      <c r="B7" s="237"/>
      <c r="C7" s="237"/>
      <c r="D7" s="237"/>
      <c r="E7" s="237"/>
      <c r="F7" s="239"/>
      <c r="G7" s="239"/>
      <c r="H7" s="239"/>
      <c r="I7" s="239"/>
      <c r="J7" s="239"/>
      <c r="K7" s="239"/>
      <c r="L7" s="239"/>
      <c r="M7" s="239"/>
      <c r="N7" s="244"/>
      <c r="O7" s="239"/>
    </row>
    <row r="8" spans="1:42" s="245" customFormat="1" ht="27.6" x14ac:dyDescent="0.3">
      <c r="B8" s="246" t="s">
        <v>94</v>
      </c>
      <c r="C8" s="246" t="s">
        <v>95</v>
      </c>
      <c r="D8" s="246" t="s">
        <v>96</v>
      </c>
      <c r="E8" s="246" t="s">
        <v>97</v>
      </c>
      <c r="F8" s="246" t="s">
        <v>98</v>
      </c>
      <c r="G8" s="246" t="s">
        <v>99</v>
      </c>
      <c r="H8" s="246" t="s">
        <v>100</v>
      </c>
      <c r="I8" s="246" t="s">
        <v>101</v>
      </c>
      <c r="J8" s="246" t="s">
        <v>102</v>
      </c>
      <c r="K8" s="246" t="s">
        <v>103</v>
      </c>
      <c r="L8" s="246" t="s">
        <v>104</v>
      </c>
      <c r="M8" s="246" t="s">
        <v>105</v>
      </c>
      <c r="N8" s="246" t="s">
        <v>106</v>
      </c>
      <c r="O8" s="246" t="s">
        <v>107</v>
      </c>
      <c r="P8" s="246" t="s">
        <v>108</v>
      </c>
      <c r="Q8" s="246" t="s">
        <v>109</v>
      </c>
      <c r="R8" s="247"/>
      <c r="S8" s="247"/>
      <c r="T8" s="247"/>
      <c r="U8" s="247"/>
      <c r="V8" s="247"/>
      <c r="W8" s="247"/>
      <c r="X8" s="247"/>
      <c r="Y8" s="247"/>
      <c r="Z8" s="247"/>
      <c r="AA8" s="247"/>
      <c r="AB8" s="247"/>
      <c r="AC8" s="247"/>
      <c r="AD8" s="247"/>
      <c r="AE8" s="248"/>
      <c r="AF8" s="248"/>
      <c r="AG8" s="248"/>
      <c r="AH8" s="248"/>
      <c r="AI8" s="249"/>
      <c r="AJ8" s="249"/>
      <c r="AK8" s="249"/>
      <c r="AL8" s="249"/>
      <c r="AM8" s="249"/>
      <c r="AN8" s="249"/>
      <c r="AO8" s="249"/>
      <c r="AP8" s="249"/>
    </row>
    <row r="9" spans="1:42" s="250" customFormat="1" ht="118.8" hidden="1" x14ac:dyDescent="0.3">
      <c r="B9" s="207" t="e">
        <f>IF('Formulario PPGR1'!$F9="","",CONCATENATE('Formulario PPGR1'!$C9,".",'Formulario PPGR1'!$D9,".",'Formulario PPGR1'!$E9,".",#REF!))</f>
        <v>#REF!</v>
      </c>
      <c r="C9" s="207" t="e">
        <f>IF('Formulario PPGR1'!$F9="","",#REF!)</f>
        <v>#REF!</v>
      </c>
      <c r="D9" s="207" t="e">
        <f>IF('Formulario PPGR1'!$F9="","",#REF!)</f>
        <v>#REF!</v>
      </c>
      <c r="E9" s="207" t="e">
        <f>IF('Formulario PPGR1'!$F9="","",#REF!)</f>
        <v>#REF!</v>
      </c>
      <c r="F9" s="231" t="s">
        <v>110</v>
      </c>
      <c r="G9" s="232" t="str" cm="1">
        <f t="array" ref="G9">_xlfn.XLOOKUP($F9,LE_tbl[[#All],[Ls_LinesEstategica]],LE_tbl[[#All],[Le_code]],"",0)</f>
        <v>LE.1</v>
      </c>
      <c r="H9" s="231" t="s">
        <v>111</v>
      </c>
      <c r="I9" s="232" t="str">
        <f>_xlfn.XLOOKUP($H9,Obj!$D$122:$D$134,Obj!$E$122:$E$134,"",0)</f>
        <v>Obj1.1</v>
      </c>
      <c r="J9" s="234" t="s">
        <v>112</v>
      </c>
      <c r="K9" s="285" t="s">
        <v>113</v>
      </c>
      <c r="L9" s="231"/>
      <c r="M9" s="231"/>
      <c r="N9" s="286"/>
      <c r="O9" s="286"/>
      <c r="P9" s="233"/>
      <c r="Q9" s="233" t="s">
        <v>114</v>
      </c>
      <c r="R9" s="239"/>
      <c r="S9" s="239"/>
      <c r="T9" s="239"/>
      <c r="U9" s="239"/>
      <c r="V9" s="239"/>
      <c r="W9" s="239"/>
      <c r="X9" s="239"/>
      <c r="Y9" s="239"/>
      <c r="Z9" s="239"/>
      <c r="AA9" s="239"/>
      <c r="AB9" s="239"/>
      <c r="AC9" s="239"/>
      <c r="AD9" s="239"/>
      <c r="AE9" s="240"/>
      <c r="AF9" s="240"/>
      <c r="AG9" s="240"/>
      <c r="AH9" s="240"/>
      <c r="AI9" s="240"/>
      <c r="AJ9" s="240"/>
      <c r="AK9" s="240"/>
      <c r="AL9" s="240"/>
      <c r="AM9" s="240"/>
      <c r="AN9" s="240"/>
      <c r="AO9" s="240"/>
      <c r="AP9" s="240"/>
    </row>
    <row r="10" spans="1:42" s="250" customFormat="1" ht="66" hidden="1" x14ac:dyDescent="0.3">
      <c r="B10" s="645" t="str">
        <f>IF('Formulario PPGR1'!$F10="","",CONCATENATE('Formulario PPGR1'!$C10,".",'Formulario PPGR1'!$D10,".",'Formulario PPGR1'!$E10,".",#REF!))</f>
        <v/>
      </c>
      <c r="C10" s="645" t="str">
        <f>IF('Formulario PPGR1'!$F10="","",#REF!)</f>
        <v/>
      </c>
      <c r="D10" s="645" t="str">
        <f>IF('Formulario PPGR1'!$F10="","",#REF!)</f>
        <v/>
      </c>
      <c r="E10" s="645" t="str">
        <f>IF('Formulario PPGR1'!$F10="","",#REF!)</f>
        <v/>
      </c>
      <c r="F10" s="641"/>
      <c r="G10" s="646" t="str" cm="1">
        <f t="array" ref="G10">_xlfn.XLOOKUP($F10,LE_tbl[[#All],[Ls_LinesEstategica]],LE_tbl[[#All],[Le_code]],"",0)</f>
        <v/>
      </c>
      <c r="H10" s="641"/>
      <c r="I10" s="232" t="str">
        <f>_xlfn.XLOOKUP($H10,Obj!$D$122:$D$134,Obj!$E$122:$E$134,"",0)</f>
        <v/>
      </c>
      <c r="J10" s="641"/>
      <c r="K10" s="649" t="s">
        <v>115</v>
      </c>
      <c r="L10" s="641"/>
      <c r="M10" s="641"/>
      <c r="N10" s="648"/>
      <c r="O10" s="648"/>
      <c r="P10" s="645"/>
      <c r="Q10" s="647" t="s">
        <v>114</v>
      </c>
      <c r="R10" s="239"/>
      <c r="S10" s="239"/>
      <c r="T10" s="239"/>
      <c r="U10" s="239"/>
      <c r="V10" s="239"/>
      <c r="W10" s="239"/>
      <c r="X10" s="239"/>
      <c r="Y10" s="239"/>
      <c r="Z10" s="239"/>
      <c r="AA10" s="239"/>
      <c r="AB10" s="239"/>
      <c r="AC10" s="239"/>
      <c r="AD10" s="239"/>
      <c r="AE10" s="240"/>
      <c r="AF10" s="240"/>
      <c r="AG10" s="240"/>
      <c r="AH10" s="240"/>
      <c r="AI10" s="240"/>
      <c r="AJ10" s="240"/>
      <c r="AK10" s="240"/>
      <c r="AL10" s="240"/>
      <c r="AM10" s="240"/>
      <c r="AN10" s="240"/>
      <c r="AO10" s="240"/>
      <c r="AP10" s="240"/>
    </row>
    <row r="11" spans="1:42" s="250" customFormat="1" ht="26.4" hidden="1" x14ac:dyDescent="0.3">
      <c r="B11" s="645" t="str">
        <f>IF('Formulario PPGR1'!$F11="","",CONCATENATE('Formulario PPGR1'!$C11,".",'Formulario PPGR1'!$D11,".",'Formulario PPGR1'!$E11,".",#REF!))</f>
        <v/>
      </c>
      <c r="C11" s="645" t="str">
        <f>IF('Formulario PPGR1'!$F11="","",#REF!)</f>
        <v/>
      </c>
      <c r="D11" s="645" t="str">
        <f>IF('Formulario PPGR1'!$F11="","",#REF!)</f>
        <v/>
      </c>
      <c r="E11" s="645" t="str">
        <f>IF('Formulario PPGR1'!$F11="","",#REF!)</f>
        <v/>
      </c>
      <c r="F11" s="641"/>
      <c r="G11" s="646" t="str" cm="1">
        <f t="array" ref="G11">_xlfn.XLOOKUP($F11,LE_tbl[[#All],[Ls_LinesEstategica]],LE_tbl[[#All],[Le_code]],"",0)</f>
        <v/>
      </c>
      <c r="H11" s="641"/>
      <c r="I11" s="232" t="str">
        <f>_xlfn.XLOOKUP($H11,Obj!$D$122:$D$134,Obj!$E$122:$E$134,"",0)</f>
        <v/>
      </c>
      <c r="J11" s="641"/>
      <c r="K11" s="649" t="s">
        <v>116</v>
      </c>
      <c r="L11" s="641"/>
      <c r="M11" s="641"/>
      <c r="N11" s="648"/>
      <c r="O11" s="648"/>
      <c r="P11" s="645"/>
      <c r="Q11" s="647" t="s">
        <v>114</v>
      </c>
      <c r="R11" s="239"/>
      <c r="S11" s="239"/>
      <c r="T11" s="239"/>
      <c r="U11" s="239"/>
      <c r="V11" s="239"/>
      <c r="W11" s="239"/>
      <c r="X11" s="239"/>
      <c r="Y11" s="239"/>
      <c r="Z11" s="239"/>
      <c r="AA11" s="239"/>
      <c r="AB11" s="239"/>
      <c r="AC11" s="239"/>
      <c r="AD11" s="239"/>
      <c r="AE11" s="240"/>
      <c r="AF11" s="240"/>
      <c r="AG11" s="240"/>
      <c r="AH11" s="240"/>
      <c r="AI11" s="240"/>
      <c r="AJ11" s="240"/>
      <c r="AK11" s="240"/>
      <c r="AL11" s="240"/>
      <c r="AM11" s="240"/>
      <c r="AN11" s="240"/>
      <c r="AO11" s="240"/>
      <c r="AP11" s="240"/>
    </row>
    <row r="12" spans="1:42" s="250" customFormat="1" ht="145.19999999999999" hidden="1" x14ac:dyDescent="0.3">
      <c r="B12" s="645" t="e">
        <f>IF('Formulario PPGR1'!$F12="","",CONCATENATE('Formulario PPGR1'!$C12,".",'Formulario PPGR1'!$D12,".",'Formulario PPGR1'!$E12,".",#REF!))</f>
        <v>#REF!</v>
      </c>
      <c r="C12" s="645" t="e">
        <f>IF('Formulario PPGR1'!$F12="","",#REF!)</f>
        <v>#REF!</v>
      </c>
      <c r="D12" s="645" t="e">
        <f>IF('Formulario PPGR1'!$F12="","",#REF!)</f>
        <v>#REF!</v>
      </c>
      <c r="E12" s="645" t="e">
        <f>IF('Formulario PPGR1'!$F12="","",#REF!)</f>
        <v>#REF!</v>
      </c>
      <c r="F12" s="641" t="s">
        <v>110</v>
      </c>
      <c r="G12" s="646" t="str" cm="1">
        <f t="array" ref="G12">_xlfn.XLOOKUP($F12,LE_tbl[[#All],[Ls_LinesEstategica]],LE_tbl[[#All],[Le_code]],"",0)</f>
        <v>LE.1</v>
      </c>
      <c r="H12" s="641" t="s">
        <v>111</v>
      </c>
      <c r="I12" s="232" t="str">
        <f>_xlfn.XLOOKUP($H12,Obj!$D$122:$D$134,Obj!$E$122:$E$134,"",0)</f>
        <v>Obj1.1</v>
      </c>
      <c r="J12" s="234" t="s">
        <v>117</v>
      </c>
      <c r="K12" s="285" t="s">
        <v>118</v>
      </c>
      <c r="L12" s="641"/>
      <c r="M12" s="641"/>
      <c r="N12" s="648"/>
      <c r="O12" s="648"/>
      <c r="P12" s="645"/>
      <c r="Q12" s="647" t="s">
        <v>119</v>
      </c>
      <c r="R12" s="239"/>
      <c r="S12" s="239"/>
      <c r="T12" s="239"/>
      <c r="U12" s="239"/>
      <c r="V12" s="239"/>
      <c r="W12" s="239"/>
      <c r="X12" s="239"/>
      <c r="Y12" s="239"/>
      <c r="Z12" s="239"/>
      <c r="AA12" s="239"/>
      <c r="AB12" s="239"/>
      <c r="AC12" s="239"/>
      <c r="AD12" s="239"/>
      <c r="AE12" s="240"/>
      <c r="AF12" s="240"/>
      <c r="AG12" s="240"/>
      <c r="AH12" s="240"/>
      <c r="AI12" s="240"/>
      <c r="AJ12" s="240"/>
      <c r="AK12" s="240"/>
      <c r="AL12" s="240"/>
      <c r="AM12" s="240"/>
      <c r="AN12" s="240"/>
      <c r="AO12" s="240"/>
      <c r="AP12" s="240"/>
    </row>
    <row r="13" spans="1:42" s="250" customFormat="1" ht="39.6" hidden="1" x14ac:dyDescent="0.3">
      <c r="B13" s="645" t="str">
        <f>IF('Formulario PPGR1'!$F13="","",CONCATENATE('Formulario PPGR1'!$C13,".",'Formulario PPGR1'!$D13,".",'Formulario PPGR1'!$E13,".",#REF!))</f>
        <v/>
      </c>
      <c r="C13" s="645" t="str">
        <f>IF('Formulario PPGR1'!$F13="","",#REF!)</f>
        <v/>
      </c>
      <c r="D13" s="645" t="str">
        <f>IF('Formulario PPGR1'!$F13="","",#REF!)</f>
        <v/>
      </c>
      <c r="E13" s="645" t="str">
        <f>IF('Formulario PPGR1'!$F13="","",#REF!)</f>
        <v/>
      </c>
      <c r="F13" s="641"/>
      <c r="G13" s="646" t="str" cm="1">
        <f t="array" ref="G13">_xlfn.XLOOKUP($F13,LE_tbl[[#All],[Ls_LinesEstategica]],LE_tbl[[#All],[Le_code]],"",0)</f>
        <v/>
      </c>
      <c r="H13" s="641"/>
      <c r="I13" s="232" t="str">
        <f>_xlfn.XLOOKUP($H13,Obj!$D$122:$D$134,Obj!$E$122:$E$134,"",0)</f>
        <v/>
      </c>
      <c r="J13" s="641"/>
      <c r="K13" s="649" t="s">
        <v>120</v>
      </c>
      <c r="L13" s="641"/>
      <c r="M13" s="641"/>
      <c r="N13" s="648"/>
      <c r="O13" s="648"/>
      <c r="P13" s="645"/>
      <c r="Q13" s="647" t="s">
        <v>119</v>
      </c>
      <c r="R13" s="239"/>
      <c r="S13" s="239"/>
      <c r="T13" s="239"/>
      <c r="U13" s="239"/>
      <c r="V13" s="239"/>
      <c r="W13" s="239"/>
      <c r="X13" s="239"/>
      <c r="Y13" s="239"/>
      <c r="Z13" s="239"/>
      <c r="AA13" s="239"/>
      <c r="AB13" s="239"/>
      <c r="AC13" s="239"/>
      <c r="AD13" s="239"/>
      <c r="AE13" s="240"/>
      <c r="AF13" s="240"/>
      <c r="AG13" s="240"/>
      <c r="AH13" s="240"/>
      <c r="AI13" s="240"/>
      <c r="AJ13" s="240"/>
      <c r="AK13" s="240"/>
      <c r="AL13" s="240"/>
      <c r="AM13" s="240"/>
      <c r="AN13" s="240"/>
      <c r="AO13" s="240"/>
      <c r="AP13" s="240"/>
    </row>
    <row r="14" spans="1:42" s="250" customFormat="1" ht="105.6" hidden="1" x14ac:dyDescent="0.3">
      <c r="B14" s="645" t="str">
        <f>IF('Formulario PPGR1'!$F14="","",CONCATENATE('Formulario PPGR1'!$C14,".",'Formulario PPGR1'!$D14,".",'Formulario PPGR1'!$E14,".",#REF!))</f>
        <v/>
      </c>
      <c r="C14" s="645" t="str">
        <f>IF('Formulario PPGR1'!$F14="","",#REF!)</f>
        <v/>
      </c>
      <c r="D14" s="645" t="str">
        <f>IF('Formulario PPGR1'!$F14="","",#REF!)</f>
        <v/>
      </c>
      <c r="E14" s="645" t="str">
        <f>IF('Formulario PPGR1'!$F14="","",#REF!)</f>
        <v/>
      </c>
      <c r="F14" s="641"/>
      <c r="G14" s="646" t="str" cm="1">
        <f t="array" ref="G14">_xlfn.XLOOKUP($F14,LE_tbl[[#All],[Ls_LinesEstategica]],LE_tbl[[#All],[Le_code]],"",0)</f>
        <v/>
      </c>
      <c r="H14" s="641"/>
      <c r="I14" s="232" t="str">
        <f>_xlfn.XLOOKUP($H14,Obj!$D$122:$D$134,Obj!$E$122:$E$134,"",0)</f>
        <v/>
      </c>
      <c r="J14" s="641"/>
      <c r="K14" s="649" t="s">
        <v>121</v>
      </c>
      <c r="L14" s="641"/>
      <c r="M14" s="641"/>
      <c r="N14" s="648"/>
      <c r="O14" s="648"/>
      <c r="P14" s="645"/>
      <c r="Q14" s="647" t="s">
        <v>114</v>
      </c>
      <c r="R14" s="239"/>
      <c r="S14" s="239"/>
      <c r="T14" s="239"/>
      <c r="U14" s="239"/>
      <c r="V14" s="239"/>
      <c r="W14" s="239"/>
      <c r="X14" s="239"/>
      <c r="Y14" s="239"/>
      <c r="Z14" s="239"/>
      <c r="AA14" s="239"/>
      <c r="AB14" s="239"/>
      <c r="AC14" s="239"/>
      <c r="AD14" s="239"/>
      <c r="AE14" s="240"/>
      <c r="AF14" s="240"/>
      <c r="AG14" s="240"/>
      <c r="AH14" s="240"/>
      <c r="AI14" s="240"/>
      <c r="AJ14" s="240"/>
      <c r="AK14" s="240"/>
      <c r="AL14" s="240"/>
      <c r="AM14" s="240"/>
      <c r="AN14" s="240"/>
      <c r="AO14" s="240"/>
      <c r="AP14" s="240"/>
    </row>
    <row r="15" spans="1:42" s="250" customFormat="1" ht="39.6" hidden="1" x14ac:dyDescent="0.3">
      <c r="B15" s="645" t="str">
        <f>IF('Formulario PPGR1'!$F15="","",CONCATENATE('Formulario PPGR1'!$C15,".",'Formulario PPGR1'!$D15,".",'Formulario PPGR1'!$E15,".",#REF!))</f>
        <v/>
      </c>
      <c r="C15" s="645" t="str">
        <f>IF('Formulario PPGR1'!$F15="","",#REF!)</f>
        <v/>
      </c>
      <c r="D15" s="645" t="str">
        <f>IF('Formulario PPGR1'!$F15="","",#REF!)</f>
        <v/>
      </c>
      <c r="E15" s="645" t="str">
        <f>IF('Formulario PPGR1'!$F15="","",#REF!)</f>
        <v/>
      </c>
      <c r="F15" s="641"/>
      <c r="G15" s="646" t="str" cm="1">
        <f t="array" ref="G15">_xlfn.XLOOKUP($F15,LE_tbl[[#All],[Ls_LinesEstategica]],LE_tbl[[#All],[Le_code]],"",0)</f>
        <v/>
      </c>
      <c r="H15" s="641"/>
      <c r="I15" s="232" t="str">
        <f>_xlfn.XLOOKUP($H15,Obj!$D$122:$D$134,Obj!$E$122:$E$134,"",0)</f>
        <v/>
      </c>
      <c r="J15" s="641"/>
      <c r="K15" s="649" t="s">
        <v>122</v>
      </c>
      <c r="L15" s="641"/>
      <c r="M15" s="641"/>
      <c r="N15" s="648"/>
      <c r="O15" s="648"/>
      <c r="P15" s="645"/>
      <c r="Q15" s="647" t="s">
        <v>123</v>
      </c>
      <c r="R15" s="239"/>
      <c r="S15" s="239"/>
      <c r="T15" s="239"/>
      <c r="U15" s="239"/>
      <c r="V15" s="239"/>
      <c r="W15" s="239"/>
      <c r="X15" s="239"/>
      <c r="Y15" s="239"/>
      <c r="Z15" s="239"/>
      <c r="AA15" s="239"/>
      <c r="AB15" s="239"/>
      <c r="AC15" s="239"/>
      <c r="AD15" s="239"/>
      <c r="AE15" s="240"/>
      <c r="AF15" s="240"/>
      <c r="AG15" s="240"/>
      <c r="AH15" s="240"/>
      <c r="AI15" s="240"/>
      <c r="AJ15" s="240"/>
      <c r="AK15" s="240"/>
      <c r="AL15" s="240"/>
      <c r="AM15" s="240"/>
      <c r="AN15" s="240"/>
      <c r="AO15" s="240"/>
      <c r="AP15" s="240"/>
    </row>
    <row r="16" spans="1:42" s="250" customFormat="1" ht="52.8" hidden="1" x14ac:dyDescent="0.3">
      <c r="B16" s="645" t="str">
        <f>IF('Formulario PPGR1'!$F16="","",CONCATENATE('Formulario PPGR1'!$C16,".",'Formulario PPGR1'!$D16,".",'Formulario PPGR1'!$E16,".",#REF!))</f>
        <v/>
      </c>
      <c r="C16" s="645" t="str">
        <f>IF('Formulario PPGR1'!$F16="","",#REF!)</f>
        <v/>
      </c>
      <c r="D16" s="645" t="str">
        <f>IF('Formulario PPGR1'!$F16="","",#REF!)</f>
        <v/>
      </c>
      <c r="E16" s="645" t="str">
        <f>IF('Formulario PPGR1'!$F16="","",#REF!)</f>
        <v/>
      </c>
      <c r="F16" s="641"/>
      <c r="G16" s="646" t="str" cm="1">
        <f t="array" ref="G16">_xlfn.XLOOKUP($F16,LE_tbl[[#All],[Ls_LinesEstategica]],LE_tbl[[#All],[Le_code]],"",0)</f>
        <v/>
      </c>
      <c r="H16" s="641"/>
      <c r="I16" s="232" t="str">
        <f>_xlfn.XLOOKUP($H16,Obj!$D$122:$D$134,Obj!$E$122:$E$134,"",0)</f>
        <v/>
      </c>
      <c r="J16" s="641"/>
      <c r="K16" s="649" t="s">
        <v>124</v>
      </c>
      <c r="L16" s="641"/>
      <c r="M16" s="641"/>
      <c r="N16" s="648"/>
      <c r="O16" s="648"/>
      <c r="P16" s="645"/>
      <c r="Q16" s="647" t="s">
        <v>125</v>
      </c>
      <c r="R16" s="239"/>
      <c r="S16" s="239"/>
      <c r="T16" s="239"/>
      <c r="U16" s="239"/>
      <c r="V16" s="239"/>
      <c r="W16" s="239"/>
      <c r="X16" s="239"/>
      <c r="Y16" s="239"/>
      <c r="Z16" s="239"/>
      <c r="AA16" s="239"/>
      <c r="AB16" s="239"/>
      <c r="AC16" s="239"/>
      <c r="AD16" s="239"/>
      <c r="AE16" s="240"/>
      <c r="AF16" s="240"/>
      <c r="AG16" s="240"/>
      <c r="AH16" s="240"/>
      <c r="AI16" s="240"/>
      <c r="AJ16" s="240"/>
      <c r="AK16" s="240"/>
      <c r="AL16" s="240"/>
      <c r="AM16" s="240"/>
      <c r="AN16" s="240"/>
      <c r="AO16" s="240"/>
      <c r="AP16" s="240"/>
    </row>
    <row r="17" spans="2:42" s="250" customFormat="1" ht="66" hidden="1" x14ac:dyDescent="0.3">
      <c r="B17" s="645" t="str">
        <f>IF('Formulario PPGR1'!$F17="","",CONCATENATE('Formulario PPGR1'!$C17,".",'Formulario PPGR1'!$D17,".",'Formulario PPGR1'!$E17,".",#REF!))</f>
        <v/>
      </c>
      <c r="C17" s="645" t="str">
        <f>IF('Formulario PPGR1'!$F17="","",#REF!)</f>
        <v/>
      </c>
      <c r="D17" s="645" t="str">
        <f>IF('Formulario PPGR1'!$F17="","",#REF!)</f>
        <v/>
      </c>
      <c r="E17" s="645" t="str">
        <f>IF('Formulario PPGR1'!$F17="","",#REF!)</f>
        <v/>
      </c>
      <c r="F17" s="641"/>
      <c r="G17" s="646" t="str" cm="1">
        <f t="array" ref="G17">_xlfn.XLOOKUP($F17,LE_tbl[[#All],[Ls_LinesEstategica]],LE_tbl[[#All],[Le_code]],"",0)</f>
        <v/>
      </c>
      <c r="H17" s="641"/>
      <c r="I17" s="232" t="str">
        <f>_xlfn.XLOOKUP($H17,Obj!$D$122:$D$134,Obj!$E$122:$E$134,"",0)</f>
        <v/>
      </c>
      <c r="J17" s="641"/>
      <c r="K17" s="649" t="s">
        <v>126</v>
      </c>
      <c r="L17" s="641"/>
      <c r="M17" s="641"/>
      <c r="N17" s="648"/>
      <c r="O17" s="648"/>
      <c r="P17" s="645"/>
      <c r="Q17" s="647" t="s">
        <v>125</v>
      </c>
      <c r="R17" s="239"/>
      <c r="S17" s="239"/>
      <c r="T17" s="239"/>
      <c r="U17" s="239"/>
      <c r="V17" s="239"/>
      <c r="W17" s="239"/>
      <c r="X17" s="239"/>
      <c r="Y17" s="239"/>
      <c r="Z17" s="239"/>
      <c r="AA17" s="239"/>
      <c r="AB17" s="239"/>
      <c r="AC17" s="239"/>
      <c r="AD17" s="239"/>
      <c r="AE17" s="240"/>
      <c r="AF17" s="240"/>
      <c r="AG17" s="240"/>
      <c r="AH17" s="240"/>
      <c r="AI17" s="240"/>
      <c r="AJ17" s="240"/>
      <c r="AK17" s="240"/>
      <c r="AL17" s="240"/>
      <c r="AM17" s="240"/>
      <c r="AN17" s="240"/>
      <c r="AO17" s="240"/>
      <c r="AP17" s="240"/>
    </row>
    <row r="18" spans="2:42" s="250" customFormat="1" ht="158.4" hidden="1" x14ac:dyDescent="0.3">
      <c r="B18" s="645" t="e">
        <f>IF('Formulario PPGR1'!$F18="","",CONCATENATE('Formulario PPGR1'!$C18,".",'Formulario PPGR1'!$D18,".",'Formulario PPGR1'!$E18,".",#REF!))</f>
        <v>#REF!</v>
      </c>
      <c r="C18" s="645" t="e">
        <f>IF('Formulario PPGR1'!$F18="","",#REF!)</f>
        <v>#REF!</v>
      </c>
      <c r="D18" s="645" t="e">
        <f>IF('Formulario PPGR1'!$F18="","",#REF!)</f>
        <v>#REF!</v>
      </c>
      <c r="E18" s="645" t="e">
        <f>IF('Formulario PPGR1'!$F18="","",#REF!)</f>
        <v>#REF!</v>
      </c>
      <c r="F18" s="641" t="s">
        <v>110</v>
      </c>
      <c r="G18" s="646" t="str" cm="1">
        <f t="array" ref="G18">_xlfn.XLOOKUP($F18,LE_tbl[[#All],[Ls_LinesEstategica]],LE_tbl[[#All],[Le_code]],"",0)</f>
        <v>LE.1</v>
      </c>
      <c r="H18" s="641" t="s">
        <v>111</v>
      </c>
      <c r="I18" s="232" t="str">
        <f>_xlfn.XLOOKUP($H18,Obj!$D$122:$D$134,Obj!$E$122:$E$134,"",0)</f>
        <v>Obj1.1</v>
      </c>
      <c r="J18" s="651" t="s">
        <v>127</v>
      </c>
      <c r="K18" s="649" t="s">
        <v>128</v>
      </c>
      <c r="L18" s="641"/>
      <c r="M18" s="641"/>
      <c r="N18" s="648"/>
      <c r="O18" s="648"/>
      <c r="P18" s="645"/>
      <c r="Q18" s="647" t="s">
        <v>129</v>
      </c>
      <c r="R18" s="239"/>
      <c r="S18" s="239"/>
      <c r="T18" s="239"/>
      <c r="U18" s="239"/>
      <c r="V18" s="239"/>
      <c r="W18" s="239"/>
      <c r="X18" s="239"/>
      <c r="Y18" s="239"/>
      <c r="Z18" s="239"/>
      <c r="AA18" s="239"/>
      <c r="AB18" s="239"/>
      <c r="AC18" s="239"/>
      <c r="AD18" s="239"/>
      <c r="AE18" s="240"/>
      <c r="AF18" s="240"/>
      <c r="AG18" s="240"/>
      <c r="AH18" s="240"/>
      <c r="AI18" s="240"/>
      <c r="AJ18" s="240"/>
      <c r="AK18" s="240"/>
      <c r="AL18" s="240"/>
      <c r="AM18" s="240"/>
      <c r="AN18" s="240"/>
      <c r="AO18" s="240"/>
      <c r="AP18" s="240"/>
    </row>
    <row r="19" spans="2:42" s="250" customFormat="1" ht="52.8" hidden="1" x14ac:dyDescent="0.3">
      <c r="B19" s="645" t="str">
        <f>IF('Formulario PPGR1'!$F19="","",CONCATENATE('Formulario PPGR1'!$C19,".",'Formulario PPGR1'!$D19,".",'Formulario PPGR1'!$E19,".",#REF!))</f>
        <v/>
      </c>
      <c r="C19" s="645" t="str">
        <f>IF('Formulario PPGR1'!$F19="","",#REF!)</f>
        <v/>
      </c>
      <c r="D19" s="645" t="str">
        <f>IF('Formulario PPGR1'!$F19="","",#REF!)</f>
        <v/>
      </c>
      <c r="E19" s="645" t="str">
        <f>IF('Formulario PPGR1'!$F19="","",#REF!)</f>
        <v/>
      </c>
      <c r="F19" s="641"/>
      <c r="G19" s="646" t="str" cm="1">
        <f t="array" ref="G19">_xlfn.XLOOKUP($F19,LE_tbl[[#All],[Ls_LinesEstategica]],LE_tbl[[#All],[Le_code]],"",0)</f>
        <v/>
      </c>
      <c r="H19" s="641"/>
      <c r="I19" s="232" t="str">
        <f>_xlfn.XLOOKUP($H19,Obj!$D$122:$D$134,Obj!$E$122:$E$134,"",0)</f>
        <v/>
      </c>
      <c r="J19" s="641"/>
      <c r="K19" s="649" t="s">
        <v>130</v>
      </c>
      <c r="L19" s="641"/>
      <c r="M19" s="641"/>
      <c r="N19" s="648"/>
      <c r="O19" s="648"/>
      <c r="P19" s="645"/>
      <c r="Q19" s="647" t="s">
        <v>131</v>
      </c>
      <c r="R19" s="239"/>
      <c r="S19" s="239"/>
      <c r="T19" s="239"/>
      <c r="U19" s="239"/>
      <c r="V19" s="239"/>
      <c r="W19" s="239"/>
      <c r="X19" s="239"/>
      <c r="Y19" s="239"/>
      <c r="Z19" s="239"/>
      <c r="AA19" s="239"/>
      <c r="AB19" s="239"/>
      <c r="AC19" s="239"/>
      <c r="AD19" s="239"/>
      <c r="AE19" s="240"/>
      <c r="AF19" s="240"/>
      <c r="AG19" s="240"/>
      <c r="AH19" s="240"/>
      <c r="AI19" s="240"/>
      <c r="AJ19" s="240"/>
      <c r="AK19" s="240"/>
      <c r="AL19" s="240"/>
      <c r="AM19" s="240"/>
      <c r="AN19" s="240"/>
      <c r="AO19" s="240"/>
      <c r="AP19" s="240"/>
    </row>
    <row r="20" spans="2:42" s="250" customFormat="1" ht="118.8" hidden="1" x14ac:dyDescent="0.3">
      <c r="B20" s="645" t="str">
        <f>IF('Formulario PPGR1'!$F20="","",CONCATENATE('Formulario PPGR1'!$C20,".",'Formulario PPGR1'!$D20,".",'Formulario PPGR1'!$E20,".",#REF!))</f>
        <v/>
      </c>
      <c r="C20" s="645" t="str">
        <f>IF('Formulario PPGR1'!$F20="","",#REF!)</f>
        <v/>
      </c>
      <c r="D20" s="645" t="str">
        <f>IF('Formulario PPGR1'!$F20="","",#REF!)</f>
        <v/>
      </c>
      <c r="E20" s="645" t="str">
        <f>IF('Formulario PPGR1'!$F20="","",#REF!)</f>
        <v/>
      </c>
      <c r="F20" s="641"/>
      <c r="G20" s="646" t="str" cm="1">
        <f t="array" ref="G20">_xlfn.XLOOKUP($F20,LE_tbl[[#All],[Ls_LinesEstategica]],LE_tbl[[#All],[Le_code]],"",0)</f>
        <v/>
      </c>
      <c r="H20" s="641"/>
      <c r="I20" s="232" t="str">
        <f>_xlfn.XLOOKUP($H20,Obj!$D$122:$D$134,Obj!$E$122:$E$134,"",0)</f>
        <v/>
      </c>
      <c r="J20" s="641"/>
      <c r="K20" s="649" t="s">
        <v>132</v>
      </c>
      <c r="L20" s="641"/>
      <c r="M20" s="641"/>
      <c r="N20" s="648"/>
      <c r="O20" s="648"/>
      <c r="P20" s="645"/>
      <c r="Q20" s="647" t="s">
        <v>125</v>
      </c>
      <c r="R20" s="239"/>
      <c r="S20" s="239"/>
      <c r="T20" s="239"/>
      <c r="U20" s="239"/>
      <c r="V20" s="239"/>
      <c r="W20" s="239"/>
      <c r="X20" s="239"/>
      <c r="Y20" s="239"/>
      <c r="Z20" s="239"/>
      <c r="AA20" s="239"/>
      <c r="AB20" s="239"/>
      <c r="AC20" s="239"/>
      <c r="AD20" s="239"/>
      <c r="AE20" s="240"/>
      <c r="AF20" s="240"/>
      <c r="AG20" s="240"/>
      <c r="AH20" s="240"/>
      <c r="AI20" s="240"/>
      <c r="AJ20" s="240"/>
      <c r="AK20" s="240"/>
      <c r="AL20" s="240"/>
      <c r="AM20" s="240"/>
      <c r="AN20" s="240"/>
      <c r="AO20" s="240"/>
      <c r="AP20" s="240"/>
    </row>
    <row r="21" spans="2:42" s="250" customFormat="1" ht="132" hidden="1" x14ac:dyDescent="0.3">
      <c r="B21" s="645" t="str">
        <f>IF('Formulario PPGR1'!$F21="","",CONCATENATE('Formulario PPGR1'!$C21,".",'Formulario PPGR1'!$D21,".",'Formulario PPGR1'!$E21,".",#REF!))</f>
        <v/>
      </c>
      <c r="C21" s="645" t="str">
        <f>IF('Formulario PPGR1'!$F21="","",#REF!)</f>
        <v/>
      </c>
      <c r="D21" s="645" t="str">
        <f>IF('Formulario PPGR1'!$F21="","",#REF!)</f>
        <v/>
      </c>
      <c r="E21" s="645" t="str">
        <f>IF('Formulario PPGR1'!$F21="","",#REF!)</f>
        <v/>
      </c>
      <c r="F21" s="641"/>
      <c r="G21" s="646" t="str" cm="1">
        <f t="array" ref="G21">_xlfn.XLOOKUP($F21,LE_tbl[[#All],[Ls_LinesEstategica]],LE_tbl[[#All],[Le_code]],"",0)</f>
        <v/>
      </c>
      <c r="H21" s="641"/>
      <c r="I21" s="232" t="str">
        <f>_xlfn.XLOOKUP($H21,Obj!$D$122:$D$134,Obj!$E$122:$E$134,"",0)</f>
        <v/>
      </c>
      <c r="J21" s="641"/>
      <c r="K21" s="649" t="s">
        <v>133</v>
      </c>
      <c r="L21" s="641"/>
      <c r="M21" s="641"/>
      <c r="N21" s="648"/>
      <c r="O21" s="648"/>
      <c r="P21" s="645"/>
      <c r="Q21" s="647" t="s">
        <v>125</v>
      </c>
      <c r="R21" s="239"/>
      <c r="S21" s="239"/>
      <c r="T21" s="239"/>
      <c r="U21" s="239"/>
      <c r="V21" s="239"/>
      <c r="W21" s="239"/>
      <c r="X21" s="239"/>
      <c r="Y21" s="239"/>
      <c r="Z21" s="239"/>
      <c r="AA21" s="239"/>
      <c r="AB21" s="239"/>
      <c r="AC21" s="239"/>
      <c r="AD21" s="239"/>
      <c r="AE21" s="240"/>
      <c r="AF21" s="240"/>
      <c r="AG21" s="240"/>
      <c r="AH21" s="240"/>
      <c r="AI21" s="240"/>
      <c r="AJ21" s="240"/>
      <c r="AK21" s="240"/>
      <c r="AL21" s="240"/>
      <c r="AM21" s="240"/>
      <c r="AN21" s="240"/>
      <c r="AO21" s="240"/>
      <c r="AP21" s="240"/>
    </row>
    <row r="22" spans="2:42" s="250" customFormat="1" ht="158.4" hidden="1" x14ac:dyDescent="0.3">
      <c r="B22" s="207" t="e">
        <f>IF('Formulario PPGR1'!$F22="","",CONCATENATE('Formulario PPGR1'!$C22,".",'Formulario PPGR1'!$D22,".",'Formulario PPGR1'!$E22,".",#REF!))</f>
        <v>#REF!</v>
      </c>
      <c r="C22" s="207" t="e">
        <f>IF('Formulario PPGR1'!$F22="","",#REF!)</f>
        <v>#REF!</v>
      </c>
      <c r="D22" s="207" t="e">
        <f>IF('Formulario PPGR1'!$F22="","",#REF!)</f>
        <v>#REF!</v>
      </c>
      <c r="E22" s="207" t="e">
        <f>IF('Formulario PPGR1'!$F22="","",#REF!)</f>
        <v>#REF!</v>
      </c>
      <c r="F22" s="231" t="s">
        <v>110</v>
      </c>
      <c r="G22" s="232" t="str" cm="1">
        <f t="array" ref="G22">_xlfn.XLOOKUP($F22,LE_tbl[[#All],[Ls_LinesEstategica]],LE_tbl[[#All],[Le_code]],"",0)</f>
        <v>LE.1</v>
      </c>
      <c r="H22" s="231" t="s">
        <v>134</v>
      </c>
      <c r="I22" s="232" t="str">
        <f>_xlfn.XLOOKUP($H22,Obj!$D$122:$D$134,Obj!$E$122:$E$134,"",0)</f>
        <v>Obj1.2</v>
      </c>
      <c r="J22" s="231" t="s">
        <v>135</v>
      </c>
      <c r="K22" s="285" t="s">
        <v>136</v>
      </c>
      <c r="L22" s="231"/>
      <c r="M22" s="231"/>
      <c r="N22" s="286"/>
      <c r="O22" s="286"/>
      <c r="P22" s="233"/>
      <c r="Q22" s="233" t="s">
        <v>137</v>
      </c>
      <c r="R22" s="239"/>
      <c r="S22" s="239"/>
      <c r="T22" s="239"/>
      <c r="U22" s="239"/>
      <c r="V22" s="239"/>
      <c r="W22" s="239"/>
      <c r="X22" s="239"/>
      <c r="Y22" s="239"/>
      <c r="Z22" s="239"/>
      <c r="AA22" s="239"/>
      <c r="AB22" s="239"/>
      <c r="AC22" s="239"/>
      <c r="AD22" s="239"/>
      <c r="AE22" s="240"/>
      <c r="AF22" s="240"/>
      <c r="AG22" s="240"/>
      <c r="AH22" s="240"/>
      <c r="AI22" s="240"/>
      <c r="AJ22" s="240"/>
      <c r="AK22" s="240"/>
      <c r="AL22" s="240"/>
      <c r="AM22" s="240"/>
      <c r="AN22" s="240"/>
      <c r="AO22" s="240"/>
      <c r="AP22" s="240"/>
    </row>
    <row r="23" spans="2:42" s="250" customFormat="1" ht="52.8" hidden="1" x14ac:dyDescent="0.3">
      <c r="B23" s="207" t="str">
        <f>IF('Formulario PPGR1'!$F23="","",CONCATENATE('Formulario PPGR1'!$C23,".",'Formulario PPGR1'!$D23,".",'Formulario PPGR1'!$E23,".",#REF!))</f>
        <v/>
      </c>
      <c r="C23" s="207" t="str">
        <f>IF('Formulario PPGR1'!$F23="","",#REF!)</f>
        <v/>
      </c>
      <c r="D23" s="207" t="str">
        <f>IF('Formulario PPGR1'!$F23="","",#REF!)</f>
        <v/>
      </c>
      <c r="E23" s="207" t="str">
        <f>IF('Formulario PPGR1'!$F23="","",#REF!)</f>
        <v/>
      </c>
      <c r="F23" s="231"/>
      <c r="G23" s="232" t="str" cm="1">
        <f t="array" ref="G23">_xlfn.XLOOKUP($F23,LE_tbl[[#All],[Ls_LinesEstategica]],LE_tbl[[#All],[Le_code]],"",0)</f>
        <v/>
      </c>
      <c r="H23" s="231"/>
      <c r="I23" s="232" t="str">
        <f>_xlfn.XLOOKUP($H23,Obj!$D$122:$D$134,Obj!$E$122:$E$134,"",0)</f>
        <v/>
      </c>
      <c r="J23" s="231"/>
      <c r="K23" s="303" t="s">
        <v>138</v>
      </c>
      <c r="L23" s="231"/>
      <c r="M23" s="231"/>
      <c r="N23" s="286"/>
      <c r="O23" s="286"/>
      <c r="P23" s="206"/>
      <c r="Q23" s="233" t="s">
        <v>139</v>
      </c>
      <c r="R23" s="239"/>
      <c r="S23" s="239"/>
      <c r="T23" s="239"/>
      <c r="U23" s="239"/>
      <c r="V23" s="239"/>
      <c r="W23" s="239"/>
      <c r="X23" s="239"/>
      <c r="Y23" s="239"/>
      <c r="Z23" s="239"/>
      <c r="AA23" s="239"/>
      <c r="AB23" s="239"/>
      <c r="AC23" s="239"/>
      <c r="AD23" s="239"/>
      <c r="AE23" s="240"/>
      <c r="AF23" s="240"/>
      <c r="AG23" s="240"/>
      <c r="AH23" s="240"/>
      <c r="AI23" s="240"/>
      <c r="AJ23" s="240"/>
      <c r="AK23" s="240"/>
      <c r="AL23" s="240"/>
      <c r="AM23" s="240"/>
      <c r="AN23" s="240"/>
      <c r="AO23" s="240"/>
      <c r="AP23" s="240"/>
    </row>
    <row r="24" spans="2:42" s="250" customFormat="1" ht="66" hidden="1" x14ac:dyDescent="0.3">
      <c r="B24" s="645" t="str">
        <f>IF('Formulario PPGR1'!$F24="","",CONCATENATE('Formulario PPGR1'!$C24,".",'Formulario PPGR1'!$D24,".",'Formulario PPGR1'!$E24,".",#REF!))</f>
        <v/>
      </c>
      <c r="C24" s="645" t="str">
        <f>IF('Formulario PPGR1'!$F24="","",#REF!)</f>
        <v/>
      </c>
      <c r="D24" s="645" t="str">
        <f>IF('Formulario PPGR1'!$F24="","",#REF!)</f>
        <v/>
      </c>
      <c r="E24" s="645" t="str">
        <f>IF('Formulario PPGR1'!$F24="","",#REF!)</f>
        <v/>
      </c>
      <c r="F24" s="641"/>
      <c r="G24" s="646" t="str" cm="1">
        <f t="array" ref="G24">_xlfn.XLOOKUP($F24,LE_tbl[[#All],[Ls_LinesEstategica]],LE_tbl[[#All],[Le_code]],"",0)</f>
        <v/>
      </c>
      <c r="H24" s="641"/>
      <c r="I24" s="232" t="str">
        <f>_xlfn.XLOOKUP($H24,Obj!$D$122:$D$134,Obj!$E$122:$E$134,"",0)</f>
        <v/>
      </c>
      <c r="J24" s="641"/>
      <c r="K24" s="649" t="s">
        <v>140</v>
      </c>
      <c r="L24" s="641"/>
      <c r="M24" s="641"/>
      <c r="N24" s="648"/>
      <c r="O24" s="648"/>
      <c r="P24" s="645"/>
      <c r="Q24" s="647" t="s">
        <v>141</v>
      </c>
      <c r="R24" s="239"/>
      <c r="S24" s="239"/>
      <c r="T24" s="239"/>
      <c r="U24" s="239"/>
      <c r="V24" s="239"/>
      <c r="W24" s="239"/>
      <c r="X24" s="239"/>
      <c r="Y24" s="239"/>
      <c r="Z24" s="239"/>
      <c r="AA24" s="239"/>
      <c r="AB24" s="239"/>
      <c r="AC24" s="239"/>
      <c r="AD24" s="239"/>
      <c r="AE24" s="240"/>
      <c r="AF24" s="240"/>
      <c r="AG24" s="240"/>
      <c r="AH24" s="240"/>
      <c r="AI24" s="240"/>
      <c r="AJ24" s="240"/>
      <c r="AK24" s="240"/>
      <c r="AL24" s="240"/>
      <c r="AM24" s="240"/>
      <c r="AN24" s="240"/>
      <c r="AO24" s="240"/>
      <c r="AP24" s="240"/>
    </row>
    <row r="25" spans="2:42" s="250" customFormat="1" ht="66" hidden="1" x14ac:dyDescent="0.3">
      <c r="B25" s="645" t="e">
        <f>IF('Formulario PPGR1'!$F25="","",CONCATENATE('Formulario PPGR1'!$C25,".",'Formulario PPGR1'!$D25,".",'Formulario PPGR1'!$E25,".",#REF!))</f>
        <v>#REF!</v>
      </c>
      <c r="C25" s="645" t="e">
        <f>IF('Formulario PPGR1'!$F25="","",#REF!)</f>
        <v>#REF!</v>
      </c>
      <c r="D25" s="645" t="e">
        <f>IF('Formulario PPGR1'!$F25="","",#REF!)</f>
        <v>#REF!</v>
      </c>
      <c r="E25" s="645" t="e">
        <f>IF('Formulario PPGR1'!$F25="","",#REF!)</f>
        <v>#REF!</v>
      </c>
      <c r="F25" s="641" t="s">
        <v>110</v>
      </c>
      <c r="G25" s="646" t="str" cm="1">
        <f t="array" ref="G25">_xlfn.XLOOKUP($F25,LE_tbl[[#All],[Ls_LinesEstategica]],LE_tbl[[#All],[Le_code]],"",0)</f>
        <v>LE.1</v>
      </c>
      <c r="H25" s="641" t="s">
        <v>134</v>
      </c>
      <c r="I25" s="232" t="str">
        <f>_xlfn.XLOOKUP($H25,Obj!$D$122:$D$134,Obj!$E$122:$E$134,"",0)</f>
        <v>Obj1.2</v>
      </c>
      <c r="J25" s="641" t="s">
        <v>142</v>
      </c>
      <c r="K25" s="649" t="s">
        <v>143</v>
      </c>
      <c r="L25" s="641"/>
      <c r="M25" s="641"/>
      <c r="N25" s="648"/>
      <c r="O25" s="648"/>
      <c r="P25" s="645"/>
      <c r="Q25" s="647" t="s">
        <v>119</v>
      </c>
      <c r="R25" s="239"/>
      <c r="S25" s="239"/>
      <c r="T25" s="239"/>
      <c r="U25" s="239"/>
      <c r="V25" s="239"/>
      <c r="W25" s="239"/>
      <c r="X25" s="239"/>
      <c r="Y25" s="239"/>
      <c r="Z25" s="239"/>
      <c r="AA25" s="239"/>
      <c r="AB25" s="239"/>
      <c r="AC25" s="239"/>
      <c r="AD25" s="239"/>
      <c r="AE25" s="240"/>
      <c r="AF25" s="240"/>
      <c r="AG25" s="240"/>
      <c r="AH25" s="240"/>
      <c r="AI25" s="240"/>
      <c r="AJ25" s="240"/>
      <c r="AK25" s="240"/>
      <c r="AL25" s="240"/>
      <c r="AM25" s="240"/>
      <c r="AN25" s="240"/>
      <c r="AO25" s="240"/>
      <c r="AP25" s="240"/>
    </row>
    <row r="26" spans="2:42" s="250" customFormat="1" ht="52.8" hidden="1" x14ac:dyDescent="0.3">
      <c r="B26" s="645" t="str">
        <f>IF('Formulario PPGR1'!$F26="","",CONCATENATE('Formulario PPGR1'!$C26,".",'Formulario PPGR1'!$D26,".",'Formulario PPGR1'!$E26,".",#REF!))</f>
        <v/>
      </c>
      <c r="C26" s="645" t="str">
        <f>IF('Formulario PPGR1'!$F26="","",#REF!)</f>
        <v/>
      </c>
      <c r="D26" s="645" t="str">
        <f>IF('Formulario PPGR1'!$F26="","",#REF!)</f>
        <v/>
      </c>
      <c r="E26" s="645" t="str">
        <f>IF('Formulario PPGR1'!$F26="","",#REF!)</f>
        <v/>
      </c>
      <c r="F26" s="641"/>
      <c r="G26" s="646" t="str" cm="1">
        <f t="array" ref="G26">_xlfn.XLOOKUP($F26,LE_tbl[[#All],[Ls_LinesEstategica]],LE_tbl[[#All],[Le_code]],"",0)</f>
        <v/>
      </c>
      <c r="H26" s="641"/>
      <c r="I26" s="232" t="str">
        <f>_xlfn.XLOOKUP($H26,Obj!$D$122:$D$134,Obj!$E$122:$E$134,"",0)</f>
        <v/>
      </c>
      <c r="J26" s="641"/>
      <c r="K26" s="649" t="s">
        <v>144</v>
      </c>
      <c r="L26" s="641"/>
      <c r="M26" s="641"/>
      <c r="N26" s="648"/>
      <c r="O26" s="648"/>
      <c r="P26" s="645"/>
      <c r="Q26" s="647" t="s">
        <v>125</v>
      </c>
      <c r="R26" s="239"/>
      <c r="S26" s="239"/>
      <c r="T26" s="239"/>
      <c r="U26" s="239"/>
      <c r="V26" s="239"/>
      <c r="W26" s="239"/>
      <c r="X26" s="239"/>
      <c r="Y26" s="239"/>
      <c r="Z26" s="239"/>
      <c r="AA26" s="239"/>
      <c r="AB26" s="239"/>
      <c r="AC26" s="239"/>
      <c r="AD26" s="239"/>
      <c r="AE26" s="240"/>
      <c r="AF26" s="240"/>
      <c r="AG26" s="240"/>
      <c r="AH26" s="240"/>
      <c r="AI26" s="240"/>
      <c r="AJ26" s="240"/>
      <c r="AK26" s="240"/>
      <c r="AL26" s="240"/>
      <c r="AM26" s="240"/>
      <c r="AN26" s="240"/>
      <c r="AO26" s="240"/>
      <c r="AP26" s="240"/>
    </row>
    <row r="27" spans="2:42" s="250" customFormat="1" ht="52.8" hidden="1" x14ac:dyDescent="0.3">
      <c r="B27" s="207" t="e">
        <f>IF('Formulario PPGR1'!$F27="","",CONCATENATE('Formulario PPGR1'!$C27,".",'Formulario PPGR1'!$D27,".",'Formulario PPGR1'!$E27,".",#REF!))</f>
        <v>#REF!</v>
      </c>
      <c r="C27" s="207" t="e">
        <f>IF('Formulario PPGR1'!$F27="","",#REF!)</f>
        <v>#REF!</v>
      </c>
      <c r="D27" s="207" t="e">
        <f>IF('Formulario PPGR1'!$F27="","",#REF!)</f>
        <v>#REF!</v>
      </c>
      <c r="E27" s="207" t="e">
        <f>IF('Formulario PPGR1'!$F27="","",#REF!)</f>
        <v>#REF!</v>
      </c>
      <c r="F27" s="231" t="s">
        <v>110</v>
      </c>
      <c r="G27" s="232" t="str" cm="1">
        <f t="array" ref="G27">_xlfn.XLOOKUP($F27,LE_tbl[[#All],[Ls_LinesEstategica]],LE_tbl[[#All],[Le_code]],"",0)</f>
        <v>LE.1</v>
      </c>
      <c r="H27" s="231" t="s">
        <v>134</v>
      </c>
      <c r="I27" s="232" t="str">
        <f>_xlfn.XLOOKUP($H27,Obj!$D$122:$D$134,Obj!$E$122:$E$134,"",0)</f>
        <v>Obj1.2</v>
      </c>
      <c r="J27" s="231" t="s">
        <v>145</v>
      </c>
      <c r="K27" s="285" t="s">
        <v>146</v>
      </c>
      <c r="L27" s="231"/>
      <c r="M27" s="231"/>
      <c r="N27" s="286"/>
      <c r="O27" s="286"/>
      <c r="P27" s="233"/>
      <c r="Q27" s="233" t="s">
        <v>147</v>
      </c>
      <c r="R27" s="239"/>
      <c r="S27" s="239"/>
      <c r="T27" s="239"/>
      <c r="U27" s="239"/>
      <c r="V27" s="239"/>
      <c r="W27" s="239"/>
      <c r="X27" s="239"/>
      <c r="Y27" s="239"/>
      <c r="Z27" s="239"/>
      <c r="AA27" s="239"/>
      <c r="AB27" s="239"/>
      <c r="AC27" s="239"/>
      <c r="AD27" s="239"/>
      <c r="AE27" s="240"/>
      <c r="AF27" s="240"/>
      <c r="AG27" s="240"/>
      <c r="AH27" s="240"/>
      <c r="AI27" s="240"/>
      <c r="AJ27" s="240"/>
      <c r="AK27" s="240"/>
      <c r="AL27" s="240"/>
      <c r="AM27" s="240"/>
      <c r="AN27" s="240"/>
      <c r="AO27" s="240"/>
      <c r="AP27" s="240"/>
    </row>
    <row r="28" spans="2:42" s="250" customFormat="1" ht="66" hidden="1" x14ac:dyDescent="0.3">
      <c r="B28" s="645" t="str">
        <f>IF('Formulario PPGR1'!$F28="","",CONCATENATE('Formulario PPGR1'!$C28,".",'Formulario PPGR1'!$D28,".",'Formulario PPGR1'!$E28,".",#REF!))</f>
        <v/>
      </c>
      <c r="C28" s="645" t="str">
        <f>IF('Formulario PPGR1'!$F28="","",#REF!)</f>
        <v/>
      </c>
      <c r="D28" s="645" t="str">
        <f>IF('Formulario PPGR1'!$F28="","",#REF!)</f>
        <v/>
      </c>
      <c r="E28" s="645" t="str">
        <f>IF('Formulario PPGR1'!$F28="","",#REF!)</f>
        <v/>
      </c>
      <c r="F28" s="641"/>
      <c r="G28" s="646" t="str" cm="1">
        <f t="array" ref="G28">_xlfn.XLOOKUP($F28,LE_tbl[[#All],[Ls_LinesEstategica]],LE_tbl[[#All],[Le_code]],"",0)</f>
        <v/>
      </c>
      <c r="H28" s="641"/>
      <c r="I28" s="232" t="str">
        <f>_xlfn.XLOOKUP($H28,Obj!$D$122:$D$134,Obj!$E$122:$E$134,"",0)</f>
        <v/>
      </c>
      <c r="J28" s="641"/>
      <c r="K28" s="649" t="s">
        <v>148</v>
      </c>
      <c r="L28" s="641"/>
      <c r="M28" s="641"/>
      <c r="N28" s="648"/>
      <c r="O28" s="648"/>
      <c r="P28" s="645"/>
      <c r="Q28" s="647"/>
      <c r="R28" s="239"/>
      <c r="S28" s="239"/>
      <c r="T28" s="239"/>
      <c r="U28" s="239"/>
      <c r="V28" s="239"/>
      <c r="W28" s="239"/>
      <c r="X28" s="239"/>
      <c r="Y28" s="239"/>
      <c r="Z28" s="239"/>
      <c r="AA28" s="239"/>
      <c r="AB28" s="239"/>
      <c r="AC28" s="239"/>
      <c r="AD28" s="239"/>
      <c r="AE28" s="240"/>
      <c r="AF28" s="240"/>
      <c r="AG28" s="240"/>
      <c r="AH28" s="240"/>
      <c r="AI28" s="240"/>
      <c r="AJ28" s="240"/>
      <c r="AK28" s="240"/>
      <c r="AL28" s="240"/>
      <c r="AM28" s="240"/>
      <c r="AN28" s="240"/>
      <c r="AO28" s="240"/>
      <c r="AP28" s="240"/>
    </row>
    <row r="29" spans="2:42" s="250" customFormat="1" ht="132" hidden="1" x14ac:dyDescent="0.3">
      <c r="B29" s="207" t="e">
        <f>IF('Formulario PPGR1'!$F29="","",CONCATENATE('Formulario PPGR1'!$C29,".",'Formulario PPGR1'!$D29,".",'Formulario PPGR1'!$E29,".",#REF!))</f>
        <v>#REF!</v>
      </c>
      <c r="C29" s="207" t="e">
        <f>IF('Formulario PPGR1'!$F29="","",#REF!)</f>
        <v>#REF!</v>
      </c>
      <c r="D29" s="207" t="e">
        <f>IF('Formulario PPGR1'!$F29="","",#REF!)</f>
        <v>#REF!</v>
      </c>
      <c r="E29" s="207" t="e">
        <f>IF('Formulario PPGR1'!$F29="","",#REF!)</f>
        <v>#REF!</v>
      </c>
      <c r="F29" s="231" t="s">
        <v>110</v>
      </c>
      <c r="G29" s="232" t="str" cm="1">
        <f t="array" ref="G29">_xlfn.XLOOKUP($F29,LE_tbl[[#All],[Ls_LinesEstategica]],LE_tbl[[#All],[Le_code]],"",0)</f>
        <v>LE.1</v>
      </c>
      <c r="H29" s="231" t="s">
        <v>134</v>
      </c>
      <c r="I29" s="232" t="str">
        <f>_xlfn.XLOOKUP($H29,Obj!$D$122:$D$134,Obj!$E$122:$E$134,"",0)</f>
        <v>Obj1.2</v>
      </c>
      <c r="J29" s="231" t="s">
        <v>149</v>
      </c>
      <c r="K29" s="285" t="s">
        <v>150</v>
      </c>
      <c r="L29" s="231"/>
      <c r="M29" s="231"/>
      <c r="N29" s="288"/>
      <c r="O29" s="288"/>
      <c r="P29" s="206"/>
      <c r="Q29" s="233" t="s">
        <v>151</v>
      </c>
      <c r="R29" s="239"/>
      <c r="S29" s="239"/>
      <c r="T29" s="239"/>
      <c r="U29" s="239"/>
      <c r="V29" s="239"/>
      <c r="W29" s="239"/>
      <c r="X29" s="239"/>
      <c r="Y29" s="239"/>
      <c r="Z29" s="239"/>
      <c r="AA29" s="239"/>
      <c r="AB29" s="239"/>
      <c r="AC29" s="239"/>
      <c r="AD29" s="239"/>
      <c r="AE29" s="240"/>
      <c r="AF29" s="240"/>
      <c r="AG29" s="240"/>
      <c r="AH29" s="240"/>
      <c r="AI29" s="240"/>
      <c r="AJ29" s="240"/>
      <c r="AK29" s="240"/>
      <c r="AL29" s="240"/>
      <c r="AM29" s="240"/>
      <c r="AN29" s="240"/>
      <c r="AO29" s="240"/>
      <c r="AP29" s="240"/>
    </row>
    <row r="30" spans="2:42" s="250" customFormat="1" ht="145.19999999999999" hidden="1" x14ac:dyDescent="0.3">
      <c r="B30" s="207" t="e">
        <f>IF('Formulario PPGR1'!$F30="","",CONCATENATE('Formulario PPGR1'!$C30,".",'Formulario PPGR1'!$D30,".",'Formulario PPGR1'!$E30,".",#REF!))</f>
        <v>#REF!</v>
      </c>
      <c r="C30" s="207" t="e">
        <f>IF('Formulario PPGR1'!$F30="","",#REF!)</f>
        <v>#REF!</v>
      </c>
      <c r="D30" s="207" t="e">
        <f>IF('Formulario PPGR1'!$F30="","",#REF!)</f>
        <v>#REF!</v>
      </c>
      <c r="E30" s="207" t="e">
        <f>IF('Formulario PPGR1'!$F30="","",#REF!)</f>
        <v>#REF!</v>
      </c>
      <c r="F30" s="231" t="s">
        <v>110</v>
      </c>
      <c r="G30" s="232" t="str" cm="1">
        <f t="array" ref="G30">_xlfn.XLOOKUP($F30,LE_tbl[[#All],[Ls_LinesEstategica]],LE_tbl[[#All],[Le_code]],"",0)</f>
        <v>LE.1</v>
      </c>
      <c r="H30" s="231" t="s">
        <v>152</v>
      </c>
      <c r="I30" s="232" t="str">
        <f>_xlfn.XLOOKUP($H30,Obj!$D$122:$D$134,Obj!$E$122:$E$134,"",0)</f>
        <v>Obj1.3</v>
      </c>
      <c r="J30" s="234" t="s">
        <v>153</v>
      </c>
      <c r="K30" s="285" t="s">
        <v>154</v>
      </c>
      <c r="L30" s="231"/>
      <c r="M30" s="231"/>
      <c r="N30" s="288"/>
      <c r="O30" s="288"/>
      <c r="P30" s="233"/>
      <c r="Q30" s="233" t="s">
        <v>147</v>
      </c>
      <c r="R30" s="239"/>
      <c r="S30" s="239"/>
      <c r="T30" s="239"/>
      <c r="U30" s="239"/>
      <c r="V30" s="240" t="s">
        <v>155</v>
      </c>
      <c r="W30" s="239"/>
      <c r="X30" s="239"/>
      <c r="Y30" s="239"/>
      <c r="Z30" s="239"/>
      <c r="AA30" s="239"/>
      <c r="AB30" s="239"/>
      <c r="AC30" s="239"/>
      <c r="AD30" s="239"/>
      <c r="AE30" s="240"/>
      <c r="AF30" s="240"/>
      <c r="AG30" s="240"/>
      <c r="AH30" s="240"/>
      <c r="AI30" s="240"/>
      <c r="AJ30" s="240"/>
      <c r="AK30" s="240"/>
      <c r="AL30" s="240"/>
      <c r="AM30" s="240"/>
      <c r="AN30" s="240"/>
      <c r="AO30" s="240"/>
      <c r="AP30" s="240"/>
    </row>
    <row r="31" spans="2:42" s="250" customFormat="1" ht="26.4" hidden="1" x14ac:dyDescent="0.3">
      <c r="B31" s="207" t="str">
        <f>IF('Formulario PPGR1'!$F31="","",CONCATENATE('Formulario PPGR1'!$C31,".",'Formulario PPGR1'!$D31,".",'Formulario PPGR1'!$E31,".",#REF!))</f>
        <v/>
      </c>
      <c r="C31" s="207" t="str">
        <f>IF('Formulario PPGR1'!$F31="","",#REF!)</f>
        <v/>
      </c>
      <c r="D31" s="207" t="str">
        <f>IF('Formulario PPGR1'!$F31="","",#REF!)</f>
        <v/>
      </c>
      <c r="E31" s="207" t="str">
        <f>IF('Formulario PPGR1'!$F31="","",#REF!)</f>
        <v/>
      </c>
      <c r="F31" s="231"/>
      <c r="G31" s="232" t="str" cm="1">
        <f t="array" ref="G31">_xlfn.XLOOKUP($F31,LE_tbl[[#All],[Ls_LinesEstategica]],LE_tbl[[#All],[Le_code]],"",0)</f>
        <v/>
      </c>
      <c r="H31" s="231"/>
      <c r="I31" s="232" t="str">
        <f>_xlfn.XLOOKUP($H31,Obj!$D$122:$D$134,Obj!$E$122:$E$134,"",0)</f>
        <v/>
      </c>
      <c r="J31" s="231"/>
      <c r="K31" s="285" t="s">
        <v>156</v>
      </c>
      <c r="L31" s="231"/>
      <c r="M31" s="231"/>
      <c r="N31" s="288"/>
      <c r="O31" s="288"/>
      <c r="P31" s="206"/>
      <c r="Q31" s="233" t="s">
        <v>151</v>
      </c>
      <c r="R31" s="239"/>
      <c r="S31" s="239"/>
      <c r="T31" s="239"/>
      <c r="U31" s="239"/>
      <c r="V31" s="240"/>
      <c r="W31" s="239"/>
      <c r="X31" s="239"/>
      <c r="Y31" s="239"/>
      <c r="Z31" s="239"/>
      <c r="AA31" s="239"/>
      <c r="AB31" s="239"/>
      <c r="AC31" s="239"/>
      <c r="AD31" s="239"/>
      <c r="AE31" s="240"/>
      <c r="AF31" s="240"/>
      <c r="AG31" s="240"/>
      <c r="AH31" s="240"/>
      <c r="AI31" s="240"/>
      <c r="AJ31" s="240"/>
      <c r="AK31" s="240"/>
      <c r="AL31" s="240"/>
      <c r="AM31" s="240"/>
      <c r="AN31" s="240"/>
      <c r="AO31" s="240"/>
      <c r="AP31" s="240"/>
    </row>
    <row r="32" spans="2:42" s="250" customFormat="1" ht="79.2" hidden="1" x14ac:dyDescent="0.3">
      <c r="B32" s="645" t="str">
        <f>IF('Formulario PPGR1'!$F32="","",CONCATENATE('Formulario PPGR1'!$C32,".",'Formulario PPGR1'!$D32,".",'Formulario PPGR1'!$E32,".",#REF!))</f>
        <v/>
      </c>
      <c r="C32" s="645" t="str">
        <f>IF('Formulario PPGR1'!$F32="","",#REF!)</f>
        <v/>
      </c>
      <c r="D32" s="645" t="str">
        <f>IF('Formulario PPGR1'!$F32="","",#REF!)</f>
        <v/>
      </c>
      <c r="E32" s="645" t="str">
        <f>IF('Formulario PPGR1'!$F32="","",#REF!)</f>
        <v/>
      </c>
      <c r="F32" s="641"/>
      <c r="G32" s="646" t="str" cm="1">
        <f t="array" ref="G32">_xlfn.XLOOKUP($F32,LE_tbl[[#All],[Ls_LinesEstategica]],LE_tbl[[#All],[Le_code]],"",0)</f>
        <v/>
      </c>
      <c r="H32" s="641"/>
      <c r="I32" s="232" t="str">
        <f>_xlfn.XLOOKUP($H32,Obj!$D$122:$D$134,Obj!$E$122:$E$134,"",0)</f>
        <v/>
      </c>
      <c r="J32" s="641"/>
      <c r="K32" s="649" t="s">
        <v>157</v>
      </c>
      <c r="L32" s="641"/>
      <c r="M32" s="641"/>
      <c r="N32" s="650"/>
      <c r="O32" s="650"/>
      <c r="P32" s="645"/>
      <c r="Q32" s="647" t="s">
        <v>125</v>
      </c>
      <c r="R32" s="239"/>
      <c r="S32" s="239"/>
      <c r="T32" s="239"/>
      <c r="U32" s="239"/>
      <c r="V32" s="240"/>
      <c r="W32" s="239"/>
      <c r="X32" s="239"/>
      <c r="Y32" s="239"/>
      <c r="Z32" s="239"/>
      <c r="AA32" s="239"/>
      <c r="AB32" s="239"/>
      <c r="AC32" s="239"/>
      <c r="AD32" s="239"/>
      <c r="AE32" s="240"/>
      <c r="AF32" s="240"/>
      <c r="AG32" s="240"/>
      <c r="AH32" s="240"/>
      <c r="AI32" s="240"/>
      <c r="AJ32" s="240"/>
      <c r="AK32" s="240"/>
      <c r="AL32" s="240"/>
      <c r="AM32" s="240"/>
      <c r="AN32" s="240"/>
      <c r="AO32" s="240"/>
      <c r="AP32" s="240"/>
    </row>
    <row r="33" spans="2:42" s="250" customFormat="1" ht="52.8" hidden="1" x14ac:dyDescent="0.3">
      <c r="B33" s="645" t="str">
        <f>IF('Formulario PPGR1'!$F33="","",CONCATENATE('Formulario PPGR1'!$C33,".",'Formulario PPGR1'!$D33,".",'Formulario PPGR1'!$E33,".",#REF!))</f>
        <v/>
      </c>
      <c r="C33" s="645" t="str">
        <f>IF('Formulario PPGR1'!$F33="","",#REF!)</f>
        <v/>
      </c>
      <c r="D33" s="645" t="str">
        <f>IF('Formulario PPGR1'!$F33="","",#REF!)</f>
        <v/>
      </c>
      <c r="E33" s="645" t="str">
        <f>IF('Formulario PPGR1'!$F33="","",#REF!)</f>
        <v/>
      </c>
      <c r="F33" s="641"/>
      <c r="G33" s="646" t="str" cm="1">
        <f t="array" ref="G33">_xlfn.XLOOKUP($F33,LE_tbl[[#All],[Ls_LinesEstategica]],LE_tbl[[#All],[Le_code]],"",0)</f>
        <v/>
      </c>
      <c r="H33" s="641"/>
      <c r="I33" s="232" t="str">
        <f>_xlfn.XLOOKUP($H33,Obj!$D$122:$D$134,Obj!$E$122:$E$134,"",0)</f>
        <v/>
      </c>
      <c r="J33" s="641"/>
      <c r="K33" s="649" t="s">
        <v>158</v>
      </c>
      <c r="L33" s="641"/>
      <c r="M33" s="641"/>
      <c r="N33" s="650"/>
      <c r="O33" s="650"/>
      <c r="P33" s="645"/>
      <c r="Q33" s="647"/>
      <c r="R33" s="239"/>
      <c r="S33" s="239"/>
      <c r="T33" s="239"/>
      <c r="U33" s="239"/>
      <c r="V33" s="240"/>
      <c r="W33" s="239"/>
      <c r="X33" s="239"/>
      <c r="Y33" s="239"/>
      <c r="Z33" s="239"/>
      <c r="AA33" s="239"/>
      <c r="AB33" s="239"/>
      <c r="AC33" s="239"/>
      <c r="AD33" s="239"/>
      <c r="AE33" s="240"/>
      <c r="AF33" s="240"/>
      <c r="AG33" s="240"/>
      <c r="AH33" s="240"/>
      <c r="AI33" s="240"/>
      <c r="AJ33" s="240"/>
      <c r="AK33" s="240"/>
      <c r="AL33" s="240"/>
      <c r="AM33" s="240"/>
      <c r="AN33" s="240"/>
      <c r="AO33" s="240"/>
      <c r="AP33" s="240"/>
    </row>
    <row r="34" spans="2:42" s="250" customFormat="1" ht="92.4" hidden="1" x14ac:dyDescent="0.3">
      <c r="B34" s="645" t="e">
        <f>IF('Formulario PPGR1'!$F34="","",CONCATENATE('Formulario PPGR1'!$C34,".",'Formulario PPGR1'!$D34,".",'Formulario PPGR1'!$E34,".",#REF!))</f>
        <v>#REF!</v>
      </c>
      <c r="C34" s="645" t="e">
        <f>IF('Formulario PPGR1'!$F34="","",#REF!)</f>
        <v>#REF!</v>
      </c>
      <c r="D34" s="645" t="e">
        <f>IF('Formulario PPGR1'!$F34="","",#REF!)</f>
        <v>#REF!</v>
      </c>
      <c r="E34" s="645" t="e">
        <f>IF('Formulario PPGR1'!$F34="","",#REF!)</f>
        <v>#REF!</v>
      </c>
      <c r="F34" s="641" t="s">
        <v>110</v>
      </c>
      <c r="G34" s="646" t="str" cm="1">
        <f t="array" ref="G34">_xlfn.XLOOKUP($F34,LE_tbl[[#All],[Ls_LinesEstategica]],LE_tbl[[#All],[Le_code]],"",0)</f>
        <v>LE.1</v>
      </c>
      <c r="H34" s="641" t="s">
        <v>152</v>
      </c>
      <c r="I34" s="232" t="str">
        <f>_xlfn.XLOOKUP($H34,Obj!$D$122:$D$134,Obj!$E$122:$E$134,"",0)</f>
        <v>Obj1.3</v>
      </c>
      <c r="J34" s="641" t="s">
        <v>159</v>
      </c>
      <c r="K34" s="649" t="s">
        <v>160</v>
      </c>
      <c r="L34" s="641"/>
      <c r="M34" s="641"/>
      <c r="N34" s="650"/>
      <c r="O34" s="650"/>
      <c r="P34" s="645"/>
      <c r="Q34" s="647" t="s">
        <v>161</v>
      </c>
      <c r="R34" s="239"/>
      <c r="S34" s="239"/>
      <c r="T34" s="239"/>
      <c r="U34" s="239"/>
      <c r="V34" s="240"/>
      <c r="W34" s="239"/>
      <c r="X34" s="239"/>
      <c r="Y34" s="239"/>
      <c r="Z34" s="239"/>
      <c r="AA34" s="239"/>
      <c r="AB34" s="239"/>
      <c r="AC34" s="239"/>
      <c r="AD34" s="239"/>
      <c r="AE34" s="240"/>
      <c r="AF34" s="240"/>
      <c r="AG34" s="240"/>
      <c r="AH34" s="240"/>
      <c r="AI34" s="240"/>
      <c r="AJ34" s="240"/>
      <c r="AK34" s="240"/>
      <c r="AL34" s="240"/>
      <c r="AM34" s="240"/>
      <c r="AN34" s="240"/>
      <c r="AO34" s="240"/>
      <c r="AP34" s="240"/>
    </row>
    <row r="35" spans="2:42" s="250" customFormat="1" ht="39.6" hidden="1" x14ac:dyDescent="0.3">
      <c r="B35" s="207" t="str">
        <f>IF('Formulario PPGR1'!$F35="","",CONCATENATE('Formulario PPGR1'!$C35,".",'Formulario PPGR1'!$D35,".",'Formulario PPGR1'!$E35,".",#REF!))</f>
        <v/>
      </c>
      <c r="C35" s="207" t="str">
        <f>IF('Formulario PPGR1'!$F35="","",#REF!)</f>
        <v/>
      </c>
      <c r="D35" s="207" t="str">
        <f>IF('Formulario PPGR1'!$F35="","",#REF!)</f>
        <v/>
      </c>
      <c r="E35" s="207" t="str">
        <f>IF('Formulario PPGR1'!$F35="","",#REF!)</f>
        <v/>
      </c>
      <c r="F35" s="231"/>
      <c r="G35" s="232" t="str" cm="1">
        <f t="array" ref="G35">_xlfn.XLOOKUP($F35,LE_tbl[[#All],[Ls_LinesEstategica]],LE_tbl[[#All],[Le_code]],"",0)</f>
        <v/>
      </c>
      <c r="H35" s="231"/>
      <c r="I35" s="232" t="str">
        <f>_xlfn.XLOOKUP($H35,Obj!$D$122:$D$134,Obj!$E$122:$E$134,"",0)</f>
        <v/>
      </c>
      <c r="J35" s="231"/>
      <c r="K35" s="285" t="s">
        <v>162</v>
      </c>
      <c r="L35" s="231"/>
      <c r="M35" s="231"/>
      <c r="N35" s="287"/>
      <c r="O35" s="287"/>
      <c r="P35" s="233"/>
      <c r="Q35" s="647" t="s">
        <v>161</v>
      </c>
      <c r="R35" s="239"/>
      <c r="S35" s="239"/>
      <c r="T35" s="239"/>
      <c r="U35" s="239"/>
      <c r="V35" s="240" t="s">
        <v>163</v>
      </c>
      <c r="W35" s="239"/>
      <c r="X35" s="239"/>
      <c r="Y35" s="239"/>
      <c r="Z35" s="239"/>
      <c r="AA35" s="239"/>
      <c r="AB35" s="239"/>
      <c r="AC35" s="239"/>
      <c r="AD35" s="239"/>
      <c r="AE35" s="240"/>
      <c r="AF35" s="240"/>
      <c r="AG35" s="240"/>
      <c r="AH35" s="240"/>
      <c r="AI35" s="240"/>
      <c r="AJ35" s="240"/>
      <c r="AK35" s="240"/>
      <c r="AL35" s="240"/>
      <c r="AM35" s="240"/>
      <c r="AN35" s="240"/>
      <c r="AO35" s="240"/>
      <c r="AP35" s="240"/>
    </row>
    <row r="36" spans="2:42" s="250" customFormat="1" ht="39.6" hidden="1" x14ac:dyDescent="0.3">
      <c r="B36" s="645" t="str">
        <f>IF('Formulario PPGR1'!$F36="","",CONCATENATE('Formulario PPGR1'!$C36,".",'Formulario PPGR1'!$D36,".",'Formulario PPGR1'!$E36,".",#REF!))</f>
        <v/>
      </c>
      <c r="C36" s="645" t="str">
        <f>IF('Formulario PPGR1'!$F36="","",#REF!)</f>
        <v/>
      </c>
      <c r="D36" s="645" t="str">
        <f>IF('Formulario PPGR1'!$F36="","",#REF!)</f>
        <v/>
      </c>
      <c r="E36" s="645" t="str">
        <f>IF('Formulario PPGR1'!$F36="","",#REF!)</f>
        <v/>
      </c>
      <c r="F36" s="641"/>
      <c r="G36" s="646" t="str" cm="1">
        <f t="array" ref="G36">_xlfn.XLOOKUP($F36,LE_tbl[[#All],[Ls_LinesEstategica]],LE_tbl[[#All],[Le_code]],"",0)</f>
        <v/>
      </c>
      <c r="H36" s="641"/>
      <c r="I36" s="232" t="str">
        <f>_xlfn.XLOOKUP($H36,Obj!$D$122:$D$134,Obj!$E$122:$E$134,"",0)</f>
        <v/>
      </c>
      <c r="J36" s="641"/>
      <c r="K36" s="649" t="s">
        <v>164</v>
      </c>
      <c r="L36" s="641"/>
      <c r="M36" s="641"/>
      <c r="N36" s="646"/>
      <c r="O36" s="646"/>
      <c r="P36" s="645"/>
      <c r="Q36" s="647" t="s">
        <v>161</v>
      </c>
      <c r="R36" s="239"/>
      <c r="S36" s="239"/>
      <c r="T36" s="239"/>
      <c r="U36" s="239"/>
      <c r="V36" s="240"/>
      <c r="W36" s="239"/>
      <c r="X36" s="239"/>
      <c r="Y36" s="239"/>
      <c r="Z36" s="239"/>
      <c r="AA36" s="239"/>
      <c r="AB36" s="239"/>
      <c r="AC36" s="239"/>
      <c r="AD36" s="239"/>
      <c r="AE36" s="240"/>
      <c r="AF36" s="240"/>
      <c r="AG36" s="240"/>
      <c r="AH36" s="240"/>
      <c r="AI36" s="240"/>
      <c r="AJ36" s="240"/>
      <c r="AK36" s="240"/>
      <c r="AL36" s="240"/>
      <c r="AM36" s="240"/>
      <c r="AN36" s="240"/>
      <c r="AO36" s="240"/>
      <c r="AP36" s="240"/>
    </row>
    <row r="37" spans="2:42" s="250" customFormat="1" ht="79.2" hidden="1" x14ac:dyDescent="0.3">
      <c r="B37" s="645" t="str">
        <f>IF('Formulario PPGR1'!$F37="","",CONCATENATE('Formulario PPGR1'!$C37,".",'Formulario PPGR1'!$D37,".",'Formulario PPGR1'!$E37,".",#REF!))</f>
        <v/>
      </c>
      <c r="C37" s="645" t="str">
        <f>IF('Formulario PPGR1'!$F37="","",#REF!)</f>
        <v/>
      </c>
      <c r="D37" s="645" t="str">
        <f>IF('Formulario PPGR1'!$F37="","",#REF!)</f>
        <v/>
      </c>
      <c r="E37" s="645" t="str">
        <f>IF('Formulario PPGR1'!$F37="","",#REF!)</f>
        <v/>
      </c>
      <c r="F37" s="641"/>
      <c r="G37" s="646" t="str" cm="1">
        <f t="array" ref="G37">_xlfn.XLOOKUP($F37,LE_tbl[[#All],[Ls_LinesEstategica]],LE_tbl[[#All],[Le_code]],"",0)</f>
        <v/>
      </c>
      <c r="H37" s="641"/>
      <c r="I37" s="232" t="str">
        <f>_xlfn.XLOOKUP($H37,Obj!$D$122:$D$134,Obj!$E$122:$E$134,"",0)</f>
        <v/>
      </c>
      <c r="J37" s="641"/>
      <c r="K37" s="649" t="s">
        <v>165</v>
      </c>
      <c r="L37" s="641"/>
      <c r="M37" s="641"/>
      <c r="N37" s="646"/>
      <c r="O37" s="646"/>
      <c r="P37" s="645"/>
      <c r="Q37" s="647" t="s">
        <v>166</v>
      </c>
      <c r="R37" s="239"/>
      <c r="S37" s="239"/>
      <c r="T37" s="239"/>
      <c r="U37" s="239"/>
      <c r="V37" s="240"/>
      <c r="W37" s="239"/>
      <c r="X37" s="239"/>
      <c r="Y37" s="239"/>
      <c r="Z37" s="239"/>
      <c r="AA37" s="239"/>
      <c r="AB37" s="239"/>
      <c r="AC37" s="239"/>
      <c r="AD37" s="239"/>
      <c r="AE37" s="240"/>
      <c r="AF37" s="240"/>
      <c r="AG37" s="240"/>
      <c r="AH37" s="240"/>
      <c r="AI37" s="240"/>
      <c r="AJ37" s="240"/>
      <c r="AK37" s="240"/>
      <c r="AL37" s="240"/>
      <c r="AM37" s="240"/>
      <c r="AN37" s="240"/>
      <c r="AO37" s="240"/>
      <c r="AP37" s="240"/>
    </row>
    <row r="38" spans="2:42" s="250" customFormat="1" ht="39.6" hidden="1" x14ac:dyDescent="0.3">
      <c r="B38" s="645" t="str">
        <f>IF('Formulario PPGR1'!$F38="","",CONCATENATE('Formulario PPGR1'!$C38,".",'Formulario PPGR1'!$D38,".",'Formulario PPGR1'!$E38,".",#REF!))</f>
        <v/>
      </c>
      <c r="C38" s="645" t="str">
        <f>IF('Formulario PPGR1'!$F38="","",#REF!)</f>
        <v/>
      </c>
      <c r="D38" s="645" t="str">
        <f>IF('Formulario PPGR1'!$F38="","",#REF!)</f>
        <v/>
      </c>
      <c r="E38" s="645" t="str">
        <f>IF('Formulario PPGR1'!$F38="","",#REF!)</f>
        <v/>
      </c>
      <c r="F38" s="641"/>
      <c r="G38" s="646" t="str" cm="1">
        <f t="array" ref="G38">_xlfn.XLOOKUP($F38,LE_tbl[[#All],[Ls_LinesEstategica]],LE_tbl[[#All],[Le_code]],"",0)</f>
        <v/>
      </c>
      <c r="H38" s="641"/>
      <c r="I38" s="232" t="str">
        <f>_xlfn.XLOOKUP($H38,Obj!$D$122:$D$134,Obj!$E$122:$E$134,"",0)</f>
        <v/>
      </c>
      <c r="J38" s="641"/>
      <c r="K38" s="649" t="s">
        <v>167</v>
      </c>
      <c r="L38" s="641"/>
      <c r="M38" s="641"/>
      <c r="N38" s="646"/>
      <c r="O38" s="646"/>
      <c r="P38" s="645"/>
      <c r="Q38" s="647" t="s">
        <v>168</v>
      </c>
      <c r="R38" s="239"/>
      <c r="S38" s="239"/>
      <c r="T38" s="239"/>
      <c r="U38" s="239"/>
      <c r="V38" s="240"/>
      <c r="W38" s="239"/>
      <c r="X38" s="239"/>
      <c r="Y38" s="239"/>
      <c r="Z38" s="239"/>
      <c r="AA38" s="239"/>
      <c r="AB38" s="239"/>
      <c r="AC38" s="239"/>
      <c r="AD38" s="239"/>
      <c r="AE38" s="240"/>
      <c r="AF38" s="240"/>
      <c r="AG38" s="240"/>
      <c r="AH38" s="240"/>
      <c r="AI38" s="240"/>
      <c r="AJ38" s="240"/>
      <c r="AK38" s="240"/>
      <c r="AL38" s="240"/>
      <c r="AM38" s="240"/>
      <c r="AN38" s="240"/>
      <c r="AO38" s="240"/>
      <c r="AP38" s="240"/>
    </row>
    <row r="39" spans="2:42" s="250" customFormat="1" ht="79.2" hidden="1" x14ac:dyDescent="0.3">
      <c r="B39" s="645" t="e">
        <f>IF('Formulario PPGR1'!$F39="","",CONCATENATE('Formulario PPGR1'!$C39,".",'Formulario PPGR1'!$D39,".",'Formulario PPGR1'!$E39,".",#REF!))</f>
        <v>#REF!</v>
      </c>
      <c r="C39" s="645" t="e">
        <f>IF('Formulario PPGR1'!$F39="","",#REF!)</f>
        <v>#REF!</v>
      </c>
      <c r="D39" s="645" t="e">
        <f>IF('Formulario PPGR1'!$F39="","",#REF!)</f>
        <v>#REF!</v>
      </c>
      <c r="E39" s="645" t="e">
        <f>IF('Formulario PPGR1'!$F39="","",#REF!)</f>
        <v>#REF!</v>
      </c>
      <c r="F39" s="641" t="s">
        <v>169</v>
      </c>
      <c r="G39" s="646" t="str" cm="1">
        <f t="array" ref="G39">_xlfn.XLOOKUP($F39,LE_tbl[[#All],[Ls_LinesEstategica]],LE_tbl[[#All],[Le_code]],"",0)</f>
        <v>LE.2</v>
      </c>
      <c r="H39" s="641" t="s">
        <v>170</v>
      </c>
      <c r="I39" s="232" t="str">
        <f>_xlfn.XLOOKUP($H39,Obj!$D$122:$D$134,Obj!$E$122:$E$134,"",0)</f>
        <v>Obj2.1</v>
      </c>
      <c r="J39" s="641" t="s">
        <v>171</v>
      </c>
      <c r="K39" s="649" t="s">
        <v>172</v>
      </c>
      <c r="L39" s="641"/>
      <c r="M39" s="641"/>
      <c r="N39" s="646"/>
      <c r="O39" s="646"/>
      <c r="P39" s="645"/>
      <c r="Q39" s="647" t="s">
        <v>166</v>
      </c>
      <c r="R39" s="239"/>
      <c r="S39" s="239"/>
      <c r="T39" s="239"/>
      <c r="U39" s="239"/>
      <c r="V39" s="240"/>
      <c r="W39" s="239"/>
      <c r="X39" s="239"/>
      <c r="Y39" s="239"/>
      <c r="Z39" s="239"/>
      <c r="AA39" s="239"/>
      <c r="AB39" s="239"/>
      <c r="AC39" s="239"/>
      <c r="AD39" s="239"/>
      <c r="AE39" s="240"/>
      <c r="AF39" s="240"/>
      <c r="AG39" s="240"/>
      <c r="AH39" s="240"/>
      <c r="AI39" s="240"/>
      <c r="AJ39" s="240"/>
      <c r="AK39" s="240"/>
      <c r="AL39" s="240"/>
      <c r="AM39" s="240"/>
      <c r="AN39" s="240"/>
      <c r="AO39" s="240"/>
      <c r="AP39" s="240"/>
    </row>
    <row r="40" spans="2:42" s="250" customFormat="1" ht="66" hidden="1" x14ac:dyDescent="0.3">
      <c r="B40" s="207" t="e">
        <f>IF('Formulario PPGR1'!$F40="","",CONCATENATE('Formulario PPGR1'!$C40,".",'Formulario PPGR1'!$D40,".",'Formulario PPGR1'!$E40,".",#REF!))</f>
        <v>#REF!</v>
      </c>
      <c r="C40" s="207" t="e">
        <f>IF('Formulario PPGR1'!$F40="","",#REF!)</f>
        <v>#REF!</v>
      </c>
      <c r="D40" s="207" t="e">
        <f>IF('Formulario PPGR1'!$F40="","",#REF!)</f>
        <v>#REF!</v>
      </c>
      <c r="E40" s="207" t="e">
        <f>IF('Formulario PPGR1'!$F40="","",#REF!)</f>
        <v>#REF!</v>
      </c>
      <c r="F40" s="231" t="s">
        <v>173</v>
      </c>
      <c r="G40" s="232" t="str" cm="1">
        <f t="array" ref="G40">_xlfn.XLOOKUP($F40,LE_tbl[[#All],[Ls_LinesEstategica]],LE_tbl[[#All],[Le_code]],"",0)</f>
        <v>LE.3</v>
      </c>
      <c r="H40" s="231" t="s">
        <v>174</v>
      </c>
      <c r="I40" s="232" t="str">
        <f>_xlfn.XLOOKUP($H40,Obj!$D$122:$D$134,Obj!$E$122:$E$134,"",0)</f>
        <v>Obj3.1</v>
      </c>
      <c r="J40" s="231" t="s">
        <v>175</v>
      </c>
      <c r="K40" s="285" t="s">
        <v>176</v>
      </c>
      <c r="L40" s="231"/>
      <c r="M40" s="231"/>
      <c r="N40" s="287"/>
      <c r="O40" s="288"/>
      <c r="P40" s="206"/>
      <c r="Q40" s="233" t="s">
        <v>177</v>
      </c>
      <c r="R40" s="239"/>
      <c r="S40" s="239"/>
      <c r="T40" s="239"/>
      <c r="U40" s="239"/>
      <c r="V40" s="240"/>
      <c r="W40" s="239"/>
      <c r="X40" s="239"/>
      <c r="Y40" s="239"/>
      <c r="Z40" s="239"/>
      <c r="AA40" s="239"/>
      <c r="AB40" s="239"/>
      <c r="AC40" s="239"/>
      <c r="AD40" s="239"/>
      <c r="AE40" s="240"/>
      <c r="AF40" s="240"/>
      <c r="AG40" s="240"/>
      <c r="AH40" s="240"/>
      <c r="AI40" s="240"/>
      <c r="AJ40" s="240"/>
      <c r="AK40" s="240"/>
      <c r="AL40" s="240"/>
      <c r="AM40" s="240"/>
      <c r="AN40" s="240"/>
      <c r="AO40" s="240"/>
      <c r="AP40" s="240"/>
    </row>
    <row r="41" spans="2:42" s="250" customFormat="1" ht="52.8" hidden="1" x14ac:dyDescent="0.3">
      <c r="B41" s="207" t="str">
        <f>IF('Formulario PPGR1'!$F41="","",CONCATENATE('Formulario PPGR1'!$C41,".",'Formulario PPGR1'!$D41,".",'Formulario PPGR1'!$E41,".",#REF!))</f>
        <v/>
      </c>
      <c r="C41" s="207" t="str">
        <f>IF('Formulario PPGR1'!$F41="","",#REF!)</f>
        <v/>
      </c>
      <c r="D41" s="207" t="str">
        <f>IF('Formulario PPGR1'!$F41="","",#REF!)</f>
        <v/>
      </c>
      <c r="E41" s="207" t="str">
        <f>IF('Formulario PPGR1'!$F41="","",#REF!)</f>
        <v/>
      </c>
      <c r="F41" s="231"/>
      <c r="G41" s="232" t="str" cm="1">
        <f t="array" ref="G41">_xlfn.XLOOKUP($F41,LE_tbl[[#All],[Ls_LinesEstategica]],LE_tbl[[#All],[Le_code]],"",0)</f>
        <v/>
      </c>
      <c r="H41" s="231"/>
      <c r="I41" s="232" t="str">
        <f>_xlfn.XLOOKUP($H41,Obj!$D$122:$D$134,Obj!$E$122:$E$134,"",0)</f>
        <v/>
      </c>
      <c r="J41" s="231"/>
      <c r="K41" s="285" t="s">
        <v>178</v>
      </c>
      <c r="L41" s="231"/>
      <c r="M41" s="231"/>
      <c r="N41" s="288"/>
      <c r="O41" s="288"/>
      <c r="P41" s="233"/>
      <c r="Q41" s="233" t="s">
        <v>179</v>
      </c>
      <c r="R41" s="239"/>
      <c r="S41" s="239"/>
      <c r="T41" s="239"/>
      <c r="U41" s="239"/>
      <c r="V41" s="240" t="s">
        <v>180</v>
      </c>
      <c r="W41" s="239"/>
      <c r="X41" s="239"/>
      <c r="Y41" s="239"/>
      <c r="Z41" s="239"/>
      <c r="AA41" s="239"/>
      <c r="AB41" s="239"/>
      <c r="AC41" s="239"/>
      <c r="AD41" s="239"/>
      <c r="AE41" s="240"/>
      <c r="AF41" s="240"/>
      <c r="AG41" s="240"/>
      <c r="AH41" s="240"/>
      <c r="AI41" s="240"/>
      <c r="AJ41" s="240"/>
      <c r="AK41" s="240"/>
      <c r="AL41" s="240"/>
      <c r="AM41" s="240"/>
      <c r="AN41" s="240"/>
      <c r="AO41" s="240"/>
      <c r="AP41" s="240"/>
    </row>
    <row r="42" spans="2:42" s="250" customFormat="1" ht="52.8" hidden="1" x14ac:dyDescent="0.3">
      <c r="B42" s="207" t="str">
        <f>IF('Formulario PPGR1'!$F42="","",CONCATENATE('Formulario PPGR1'!$C42,".",'Formulario PPGR1'!$D42,".",'Formulario PPGR1'!$E42,".",#REF!))</f>
        <v/>
      </c>
      <c r="C42" s="207" t="str">
        <f>IF('Formulario PPGR1'!$F42="","",#REF!)</f>
        <v/>
      </c>
      <c r="D42" s="207" t="str">
        <f>IF('Formulario PPGR1'!$F42="","",#REF!)</f>
        <v/>
      </c>
      <c r="E42" s="207" t="str">
        <f>IF('Formulario PPGR1'!$F42="","",#REF!)</f>
        <v/>
      </c>
      <c r="F42" s="231"/>
      <c r="G42" s="232" t="str" cm="1">
        <f t="array" ref="G42">_xlfn.XLOOKUP($F42,LE_tbl[[#All],[Ls_LinesEstategica]],LE_tbl[[#All],[Le_code]],"",0)</f>
        <v/>
      </c>
      <c r="H42" s="231"/>
      <c r="I42" s="232" t="str">
        <f>_xlfn.XLOOKUP($H42,Obj!$D$122:$D$134,Obj!$E$122:$E$134,"",0)</f>
        <v/>
      </c>
      <c r="J42" s="231"/>
      <c r="K42" s="285" t="s">
        <v>181</v>
      </c>
      <c r="L42" s="231"/>
      <c r="M42" s="231"/>
      <c r="N42" s="288"/>
      <c r="O42" s="288"/>
      <c r="P42" s="206"/>
      <c r="Q42" s="233" t="s">
        <v>182</v>
      </c>
      <c r="R42" s="239"/>
      <c r="S42" s="239"/>
      <c r="T42" s="239"/>
      <c r="U42" s="239"/>
      <c r="V42" s="240"/>
      <c r="W42" s="239"/>
      <c r="X42" s="239"/>
      <c r="Y42" s="239"/>
      <c r="Z42" s="239"/>
      <c r="AA42" s="239"/>
      <c r="AB42" s="239"/>
      <c r="AC42" s="239"/>
      <c r="AD42" s="239"/>
      <c r="AE42" s="240"/>
      <c r="AF42" s="240"/>
      <c r="AG42" s="240"/>
      <c r="AH42" s="240"/>
      <c r="AI42" s="240"/>
      <c r="AJ42" s="240"/>
      <c r="AK42" s="240"/>
      <c r="AL42" s="240"/>
      <c r="AM42" s="240"/>
      <c r="AN42" s="240"/>
      <c r="AO42" s="240"/>
      <c r="AP42" s="240"/>
    </row>
    <row r="43" spans="2:42" s="250" customFormat="1" ht="52.8" hidden="1" x14ac:dyDescent="0.3">
      <c r="B43" s="645" t="str">
        <f>IF('Formulario PPGR1'!$F43="","",CONCATENATE('Formulario PPGR1'!$C43,".",'Formulario PPGR1'!$D43,".",'Formulario PPGR1'!$E43,".",#REF!))</f>
        <v/>
      </c>
      <c r="C43" s="645" t="str">
        <f>IF('Formulario PPGR1'!$F43="","",#REF!)</f>
        <v/>
      </c>
      <c r="D43" s="645" t="str">
        <f>IF('Formulario PPGR1'!$F43="","",#REF!)</f>
        <v/>
      </c>
      <c r="E43" s="645" t="str">
        <f>IF('Formulario PPGR1'!$F43="","",#REF!)</f>
        <v/>
      </c>
      <c r="F43" s="641"/>
      <c r="G43" s="646" t="str" cm="1">
        <f t="array" ref="G43">_xlfn.XLOOKUP($F43,LE_tbl[[#All],[Ls_LinesEstategica]],LE_tbl[[#All],[Le_code]],"",0)</f>
        <v/>
      </c>
      <c r="H43" s="641"/>
      <c r="I43" s="232" t="str">
        <f>_xlfn.XLOOKUP($H43,Obj!$D$122:$D$134,Obj!$E$122:$E$134,"",0)</f>
        <v/>
      </c>
      <c r="J43" s="641"/>
      <c r="K43" s="649" t="s">
        <v>183</v>
      </c>
      <c r="L43" s="641"/>
      <c r="M43" s="641"/>
      <c r="N43" s="650"/>
      <c r="O43" s="650"/>
      <c r="P43" s="645"/>
      <c r="Q43" s="647" t="s">
        <v>184</v>
      </c>
      <c r="R43" s="239"/>
      <c r="S43" s="239"/>
      <c r="T43" s="239"/>
      <c r="U43" s="239"/>
      <c r="V43" s="240"/>
      <c r="W43" s="239"/>
      <c r="X43" s="239"/>
      <c r="Y43" s="239"/>
      <c r="Z43" s="239"/>
      <c r="AA43" s="239"/>
      <c r="AB43" s="239"/>
      <c r="AC43" s="239"/>
      <c r="AD43" s="239"/>
      <c r="AE43" s="240"/>
      <c r="AF43" s="240"/>
      <c r="AG43" s="240"/>
      <c r="AH43" s="240"/>
      <c r="AI43" s="240"/>
      <c r="AJ43" s="240"/>
      <c r="AK43" s="240"/>
      <c r="AL43" s="240"/>
      <c r="AM43" s="240"/>
      <c r="AN43" s="240"/>
      <c r="AO43" s="240"/>
      <c r="AP43" s="240"/>
    </row>
    <row r="44" spans="2:42" s="250" customFormat="1" ht="52.8" x14ac:dyDescent="0.3">
      <c r="B44" s="645" t="str">
        <f>IF('Formulario PPGR1'!$F44="","",CONCATENATE('Formulario PPGR1'!$C44,".",'Formulario PPGR1'!$D44,".",'Formulario PPGR1'!$E44,".",#REF!))</f>
        <v/>
      </c>
      <c r="C44" s="645" t="str">
        <f>IF('Formulario PPGR1'!$F44="","",#REF!)</f>
        <v/>
      </c>
      <c r="D44" s="645" t="str">
        <f>IF('Formulario PPGR1'!$F44="","",#REF!)</f>
        <v/>
      </c>
      <c r="E44" s="645" t="str">
        <f>IF('Formulario PPGR1'!$F44="","",#REF!)</f>
        <v/>
      </c>
      <c r="F44" s="641"/>
      <c r="G44" s="646" t="str" cm="1">
        <f t="array" ref="G44">_xlfn.XLOOKUP($F44,LE_tbl[[#All],[Ls_LinesEstategica]],LE_tbl[[#All],[Le_code]],"",0)</f>
        <v/>
      </c>
      <c r="H44" s="641"/>
      <c r="I44" s="232" t="str">
        <f>_xlfn.XLOOKUP($H44,Obj!$D$122:$D$134,Obj!$E$122:$E$134,"",0)</f>
        <v/>
      </c>
      <c r="J44" s="641"/>
      <c r="K44" s="649" t="s">
        <v>185</v>
      </c>
      <c r="L44" s="641"/>
      <c r="M44" s="641"/>
      <c r="N44" s="650"/>
      <c r="O44" s="650"/>
      <c r="P44" s="645"/>
      <c r="Q44" s="647" t="s">
        <v>186</v>
      </c>
      <c r="R44" s="239"/>
      <c r="S44" s="239"/>
      <c r="T44" s="239"/>
      <c r="U44" s="239"/>
      <c r="V44" s="240"/>
      <c r="W44" s="239"/>
      <c r="X44" s="239"/>
      <c r="Y44" s="239"/>
      <c r="Z44" s="239"/>
      <c r="AA44" s="239"/>
      <c r="AB44" s="239"/>
      <c r="AC44" s="239"/>
      <c r="AD44" s="239"/>
      <c r="AE44" s="240"/>
      <c r="AF44" s="240"/>
      <c r="AG44" s="240"/>
      <c r="AH44" s="240"/>
      <c r="AI44" s="240"/>
      <c r="AJ44" s="240"/>
      <c r="AK44" s="240"/>
      <c r="AL44" s="240"/>
      <c r="AM44" s="240"/>
      <c r="AN44" s="240"/>
      <c r="AO44" s="240"/>
      <c r="AP44" s="240"/>
    </row>
    <row r="45" spans="2:42" s="250" customFormat="1" ht="39.6" hidden="1" x14ac:dyDescent="0.3">
      <c r="B45" s="645" t="str">
        <f>IF('Formulario PPGR1'!$F45="","",CONCATENATE('Formulario PPGR1'!$C45,".",'Formulario PPGR1'!$D45,".",'Formulario PPGR1'!$E45,".",#REF!))</f>
        <v/>
      </c>
      <c r="C45" s="645" t="str">
        <f>IF('Formulario PPGR1'!$F45="","",#REF!)</f>
        <v/>
      </c>
      <c r="D45" s="645" t="str">
        <f>IF('Formulario PPGR1'!$F45="","",#REF!)</f>
        <v/>
      </c>
      <c r="E45" s="645" t="str">
        <f>IF('Formulario PPGR1'!$F45="","",#REF!)</f>
        <v/>
      </c>
      <c r="F45" s="641"/>
      <c r="G45" s="646" t="str" cm="1">
        <f t="array" ref="G45">_xlfn.XLOOKUP($F45,LE_tbl[[#All],[Ls_LinesEstategica]],LE_tbl[[#All],[Le_code]],"",0)</f>
        <v/>
      </c>
      <c r="H45" s="641"/>
      <c r="I45" s="232" t="str">
        <f>_xlfn.XLOOKUP($H45,Obj!$D$122:$D$134,Obj!$E$122:$E$134,"",0)</f>
        <v/>
      </c>
      <c r="J45" s="641"/>
      <c r="K45" s="649" t="s">
        <v>187</v>
      </c>
      <c r="L45" s="641"/>
      <c r="M45" s="641"/>
      <c r="N45" s="650"/>
      <c r="O45" s="650"/>
      <c r="P45" s="645"/>
      <c r="Q45" s="647" t="s">
        <v>114</v>
      </c>
      <c r="R45" s="239"/>
      <c r="S45" s="239"/>
      <c r="T45" s="239"/>
      <c r="U45" s="239"/>
      <c r="V45" s="240"/>
      <c r="W45" s="239"/>
      <c r="X45" s="239"/>
      <c r="Y45" s="239"/>
      <c r="Z45" s="239"/>
      <c r="AA45" s="239"/>
      <c r="AB45" s="239"/>
      <c r="AC45" s="239"/>
      <c r="AD45" s="239"/>
      <c r="AE45" s="240"/>
      <c r="AF45" s="240"/>
      <c r="AG45" s="240"/>
      <c r="AH45" s="240"/>
      <c r="AI45" s="240"/>
      <c r="AJ45" s="240"/>
      <c r="AK45" s="240"/>
      <c r="AL45" s="240"/>
      <c r="AM45" s="240"/>
      <c r="AN45" s="240"/>
      <c r="AO45" s="240"/>
      <c r="AP45" s="240"/>
    </row>
    <row r="46" spans="2:42" s="250" customFormat="1" ht="105.6" hidden="1" x14ac:dyDescent="0.3">
      <c r="B46" s="645" t="e">
        <f>IF('Formulario PPGR1'!$F46="","",CONCATENATE('Formulario PPGR1'!$C46,".",'Formulario PPGR1'!$D46,".",'Formulario PPGR1'!$E46,".",#REF!))</f>
        <v>#REF!</v>
      </c>
      <c r="C46" s="645" t="e">
        <f>IF('Formulario PPGR1'!$F46="","",#REF!)</f>
        <v>#REF!</v>
      </c>
      <c r="D46" s="645" t="e">
        <f>IF('Formulario PPGR1'!$F46="","",#REF!)</f>
        <v>#REF!</v>
      </c>
      <c r="E46" s="645" t="e">
        <f>IF('Formulario PPGR1'!$F46="","",#REF!)</f>
        <v>#REF!</v>
      </c>
      <c r="F46" s="641" t="s">
        <v>173</v>
      </c>
      <c r="G46" s="646" t="str" cm="1">
        <f t="array" ref="G46">_xlfn.XLOOKUP($F46,LE_tbl[[#All],[Ls_LinesEstategica]],LE_tbl[[#All],[Le_code]],"",0)</f>
        <v>LE.3</v>
      </c>
      <c r="H46" s="641" t="s">
        <v>188</v>
      </c>
      <c r="I46" s="232" t="str">
        <f>_xlfn.XLOOKUP($H46,Obj!$D$122:$D$134,Obj!$E$122:$E$134,"",0)</f>
        <v>Obj3.2</v>
      </c>
      <c r="J46" s="651" t="s">
        <v>189</v>
      </c>
      <c r="K46" s="649" t="s">
        <v>190</v>
      </c>
      <c r="L46" s="641"/>
      <c r="M46" s="641"/>
      <c r="N46" s="650"/>
      <c r="O46" s="650"/>
      <c r="P46" s="645"/>
      <c r="Q46" s="647" t="s">
        <v>184</v>
      </c>
      <c r="R46" s="239"/>
      <c r="S46" s="239"/>
      <c r="T46" s="239"/>
      <c r="U46" s="239"/>
      <c r="V46" s="240"/>
      <c r="W46" s="239"/>
      <c r="X46" s="239"/>
      <c r="Y46" s="239"/>
      <c r="Z46" s="239"/>
      <c r="AA46" s="239"/>
      <c r="AB46" s="239"/>
      <c r="AC46" s="239"/>
      <c r="AD46" s="239"/>
      <c r="AE46" s="240"/>
      <c r="AF46" s="240"/>
      <c r="AG46" s="240"/>
      <c r="AH46" s="240"/>
      <c r="AI46" s="240"/>
      <c r="AJ46" s="240"/>
      <c r="AK46" s="240"/>
      <c r="AL46" s="240"/>
      <c r="AM46" s="240"/>
      <c r="AN46" s="240"/>
      <c r="AO46" s="240"/>
      <c r="AP46" s="240"/>
    </row>
    <row r="47" spans="2:42" s="250" customFormat="1" ht="105.6" hidden="1" x14ac:dyDescent="0.3">
      <c r="B47" s="645" t="e">
        <f>IF('Formulario PPGR1'!$F47="","",CONCATENATE('Formulario PPGR1'!$C47,".",'Formulario PPGR1'!$D47,".",'Formulario PPGR1'!$E47,".",#REF!))</f>
        <v>#REF!</v>
      </c>
      <c r="C47" s="645" t="e">
        <f>IF('Formulario PPGR1'!$F47="","",#REF!)</f>
        <v>#REF!</v>
      </c>
      <c r="D47" s="645" t="e">
        <f>IF('Formulario PPGR1'!$F47="","",#REF!)</f>
        <v>#REF!</v>
      </c>
      <c r="E47" s="645" t="e">
        <f>IF('Formulario PPGR1'!$F47="","",#REF!)</f>
        <v>#REF!</v>
      </c>
      <c r="F47" s="641" t="s">
        <v>173</v>
      </c>
      <c r="G47" s="646" t="str" cm="1">
        <f t="array" ref="G47">_xlfn.XLOOKUP($F47,LE_tbl[[#All],[Ls_LinesEstategica]],LE_tbl[[#All],[Le_code]],"",0)</f>
        <v>LE.3</v>
      </c>
      <c r="H47" s="641" t="s">
        <v>191</v>
      </c>
      <c r="I47" s="232" t="str">
        <f>_xlfn.XLOOKUP($H47,Obj!$D$122:$D$134,Obj!$E$122:$E$134,"",0)</f>
        <v>Obj3.3</v>
      </c>
      <c r="J47" s="641" t="s">
        <v>192</v>
      </c>
      <c r="K47" s="649" t="s">
        <v>193</v>
      </c>
      <c r="L47" s="641"/>
      <c r="M47" s="641"/>
      <c r="N47" s="650"/>
      <c r="O47" s="650"/>
      <c r="P47" s="645"/>
      <c r="Q47" s="647" t="s">
        <v>194</v>
      </c>
      <c r="R47" s="239"/>
      <c r="S47" s="239"/>
      <c r="T47" s="239"/>
      <c r="U47" s="239"/>
      <c r="V47" s="240"/>
      <c r="W47" s="239"/>
      <c r="X47" s="239"/>
      <c r="Y47" s="239"/>
      <c r="Z47" s="239"/>
      <c r="AA47" s="239"/>
      <c r="AB47" s="239"/>
      <c r="AC47" s="239"/>
      <c r="AD47" s="239"/>
      <c r="AE47" s="240"/>
      <c r="AF47" s="240"/>
      <c r="AG47" s="240"/>
      <c r="AH47" s="240"/>
      <c r="AI47" s="240"/>
      <c r="AJ47" s="240"/>
      <c r="AK47" s="240"/>
      <c r="AL47" s="240"/>
      <c r="AM47" s="240"/>
      <c r="AN47" s="240"/>
      <c r="AO47" s="240"/>
      <c r="AP47" s="240"/>
    </row>
    <row r="48" spans="2:42" s="250" customFormat="1" ht="66" hidden="1" x14ac:dyDescent="0.3">
      <c r="B48" s="645" t="str">
        <f>IF('Formulario PPGR1'!$F48="","",CONCATENATE('Formulario PPGR1'!$C48,".",'Formulario PPGR1'!$D48,".",'Formulario PPGR1'!$E48,".",#REF!))</f>
        <v/>
      </c>
      <c r="C48" s="645" t="str">
        <f>IF('Formulario PPGR1'!$F48="","",#REF!)</f>
        <v/>
      </c>
      <c r="D48" s="645" t="str">
        <f>IF('Formulario PPGR1'!$F48="","",#REF!)</f>
        <v/>
      </c>
      <c r="E48" s="645" t="str">
        <f>IF('Formulario PPGR1'!$F48="","",#REF!)</f>
        <v/>
      </c>
      <c r="F48" s="641"/>
      <c r="G48" s="646" t="str" cm="1">
        <f t="array" ref="G48">_xlfn.XLOOKUP($F48,LE_tbl[[#All],[Ls_LinesEstategica]],LE_tbl[[#All],[Le_code]],"",0)</f>
        <v/>
      </c>
      <c r="H48" s="641"/>
      <c r="I48" s="232" t="str">
        <f>_xlfn.XLOOKUP($H48,Obj!$D$122:$D$134,Obj!$E$122:$E$134,"",0)</f>
        <v/>
      </c>
      <c r="J48" s="641"/>
      <c r="K48" s="655" t="s">
        <v>195</v>
      </c>
      <c r="L48" s="641"/>
      <c r="M48" s="641"/>
      <c r="N48" s="650"/>
      <c r="O48" s="650"/>
      <c r="P48" s="645"/>
      <c r="Q48" s="647" t="s">
        <v>194</v>
      </c>
      <c r="R48" s="239"/>
      <c r="S48" s="239"/>
      <c r="T48" s="239"/>
      <c r="U48" s="239"/>
      <c r="V48" s="240"/>
      <c r="W48" s="239"/>
      <c r="X48" s="239"/>
      <c r="Y48" s="239"/>
      <c r="Z48" s="239"/>
      <c r="AA48" s="239"/>
      <c r="AB48" s="239"/>
      <c r="AC48" s="239"/>
      <c r="AD48" s="239"/>
      <c r="AE48" s="240"/>
      <c r="AF48" s="240"/>
      <c r="AG48" s="240"/>
      <c r="AH48" s="240"/>
      <c r="AI48" s="240"/>
      <c r="AJ48" s="240"/>
      <c r="AK48" s="240"/>
      <c r="AL48" s="240"/>
      <c r="AM48" s="240"/>
      <c r="AN48" s="240"/>
      <c r="AO48" s="240"/>
      <c r="AP48" s="240"/>
    </row>
    <row r="49" spans="2:42" s="250" customFormat="1" ht="52.8" hidden="1" x14ac:dyDescent="0.3">
      <c r="B49" s="645" t="str">
        <f>IF('Formulario PPGR1'!$F49="","",CONCATENATE('Formulario PPGR1'!$C49,".",'Formulario PPGR1'!$D49,".",'Formulario PPGR1'!$E49,".",#REF!))</f>
        <v/>
      </c>
      <c r="C49" s="645" t="str">
        <f>IF('Formulario PPGR1'!$F49="","",#REF!)</f>
        <v/>
      </c>
      <c r="D49" s="645" t="str">
        <f>IF('Formulario PPGR1'!$F49="","",#REF!)</f>
        <v/>
      </c>
      <c r="E49" s="645" t="str">
        <f>IF('Formulario PPGR1'!$F49="","",#REF!)</f>
        <v/>
      </c>
      <c r="F49" s="641"/>
      <c r="G49" s="646" t="str" cm="1">
        <f t="array" ref="G49">_xlfn.XLOOKUP($F49,LE_tbl[[#All],[Ls_LinesEstategica]],LE_tbl[[#All],[Le_code]],"",0)</f>
        <v/>
      </c>
      <c r="H49" s="641"/>
      <c r="I49" s="232" t="str">
        <f>_xlfn.XLOOKUP($H49,Obj!$D$122:$D$134,Obj!$E$122:$E$134,"",0)</f>
        <v/>
      </c>
      <c r="J49" s="641"/>
      <c r="K49" s="649" t="s">
        <v>196</v>
      </c>
      <c r="L49" s="641"/>
      <c r="M49" s="641"/>
      <c r="N49" s="650"/>
      <c r="O49" s="650"/>
      <c r="P49" s="645"/>
      <c r="Q49" s="647" t="s">
        <v>194</v>
      </c>
      <c r="R49" s="239"/>
      <c r="S49" s="239"/>
      <c r="T49" s="239"/>
      <c r="U49" s="239"/>
      <c r="V49" s="240"/>
      <c r="W49" s="239"/>
      <c r="X49" s="239"/>
      <c r="Y49" s="239"/>
      <c r="Z49" s="239"/>
      <c r="AA49" s="239"/>
      <c r="AB49" s="239"/>
      <c r="AC49" s="239"/>
      <c r="AD49" s="239"/>
      <c r="AE49" s="240"/>
      <c r="AF49" s="240"/>
      <c r="AG49" s="240"/>
      <c r="AH49" s="240"/>
      <c r="AI49" s="240"/>
      <c r="AJ49" s="240"/>
      <c r="AK49" s="240"/>
      <c r="AL49" s="240"/>
      <c r="AM49" s="240"/>
      <c r="AN49" s="240"/>
      <c r="AO49" s="240"/>
      <c r="AP49" s="240"/>
    </row>
    <row r="50" spans="2:42" s="250" customFormat="1" ht="66" x14ac:dyDescent="0.3">
      <c r="B50" s="207" t="e">
        <f>IF('Formulario PPGR1'!$F50="","",CONCATENATE('Formulario PPGR1'!$C50,".",'Formulario PPGR1'!$D50,".",'Formulario PPGR1'!$E50,".",#REF!))</f>
        <v>#REF!</v>
      </c>
      <c r="C50" s="207" t="e">
        <f>IF('Formulario PPGR1'!$F50="","",#REF!)</f>
        <v>#REF!</v>
      </c>
      <c r="D50" s="207" t="e">
        <f>IF('Formulario PPGR1'!$F50="","",#REF!)</f>
        <v>#REF!</v>
      </c>
      <c r="E50" s="207" t="e">
        <f>IF('Formulario PPGR1'!$F50="","",#REF!)</f>
        <v>#REF!</v>
      </c>
      <c r="F50" s="231" t="s">
        <v>173</v>
      </c>
      <c r="G50" s="232" t="str" cm="1">
        <f t="array" ref="G50">_xlfn.XLOOKUP($F50,LE_tbl[[#All],[Ls_LinesEstategica]],LE_tbl[[#All],[Le_code]],"",0)</f>
        <v>LE.3</v>
      </c>
      <c r="H50" s="231" t="s">
        <v>197</v>
      </c>
      <c r="I50" s="232" t="str">
        <f>_xlfn.XLOOKUP($H50,Obj!$D$122:$D$134,Obj!$E$122:$E$134,"",0)</f>
        <v>Obj3.4</v>
      </c>
      <c r="J50" s="231" t="s">
        <v>198</v>
      </c>
      <c r="K50" s="285" t="s">
        <v>199</v>
      </c>
      <c r="L50" s="231"/>
      <c r="M50" s="231"/>
      <c r="N50" s="288"/>
      <c r="O50" s="288"/>
      <c r="P50" s="206"/>
      <c r="Q50" s="233" t="s">
        <v>186</v>
      </c>
      <c r="R50" s="239"/>
      <c r="S50" s="239"/>
      <c r="T50" s="239"/>
      <c r="U50" s="239"/>
      <c r="V50" s="240"/>
      <c r="W50" s="239"/>
      <c r="X50" s="239"/>
      <c r="Y50" s="239"/>
      <c r="Z50" s="239"/>
      <c r="AA50" s="239"/>
      <c r="AB50" s="239"/>
      <c r="AC50" s="239"/>
      <c r="AD50" s="239"/>
      <c r="AE50" s="240"/>
      <c r="AF50" s="240"/>
      <c r="AG50" s="240"/>
      <c r="AH50" s="240"/>
      <c r="AI50" s="240"/>
      <c r="AJ50" s="240"/>
      <c r="AK50" s="240"/>
      <c r="AL50" s="240"/>
      <c r="AM50" s="240"/>
      <c r="AN50" s="240"/>
      <c r="AO50" s="240"/>
      <c r="AP50" s="240"/>
    </row>
    <row r="51" spans="2:42" s="250" customFormat="1" ht="52.8" hidden="1" x14ac:dyDescent="0.3">
      <c r="B51" s="207" t="e">
        <f>IF('Formulario PPGR1'!$F51="","",CONCATENATE('Formulario PPGR1'!$C51,".",'Formulario PPGR1'!$D51,".",'Formulario PPGR1'!$E51,".",#REF!))</f>
        <v>#REF!</v>
      </c>
      <c r="C51" s="207" t="e">
        <f>IF('Formulario PPGR1'!$F51="","",#REF!)</f>
        <v>#REF!</v>
      </c>
      <c r="D51" s="207" t="e">
        <f>IF('Formulario PPGR1'!$F51="","",#REF!)</f>
        <v>#REF!</v>
      </c>
      <c r="E51" s="207" t="e">
        <f>IF('Formulario PPGR1'!$F51="","",#REF!)</f>
        <v>#REF!</v>
      </c>
      <c r="F51" s="231" t="s">
        <v>173</v>
      </c>
      <c r="G51" s="232" t="str" cm="1">
        <f t="array" ref="G51">_xlfn.XLOOKUP($F51,LE_tbl[[#All],[Ls_LinesEstategica]],LE_tbl[[#All],[Le_code]],"",0)</f>
        <v>LE.3</v>
      </c>
      <c r="H51" s="231" t="s">
        <v>200</v>
      </c>
      <c r="I51" s="232" t="str">
        <f>_xlfn.XLOOKUP($H51,Obj!$D$122:$D$134,Obj!$E$122:$E$134,"",0)</f>
        <v>Obj3.5</v>
      </c>
      <c r="J51" s="231" t="s">
        <v>201</v>
      </c>
      <c r="K51" s="285" t="s">
        <v>202</v>
      </c>
      <c r="L51" s="231"/>
      <c r="M51" s="231"/>
      <c r="N51" s="286"/>
      <c r="O51" s="286"/>
      <c r="P51" s="206"/>
      <c r="Q51" s="233" t="s">
        <v>203</v>
      </c>
      <c r="R51" s="239"/>
      <c r="S51" s="239"/>
      <c r="T51" s="239"/>
      <c r="U51" s="239"/>
      <c r="V51" s="239"/>
      <c r="W51" s="239"/>
      <c r="X51" s="239"/>
      <c r="Y51" s="239"/>
      <c r="Z51" s="239"/>
      <c r="AA51" s="239"/>
      <c r="AB51" s="239"/>
      <c r="AC51" s="239"/>
      <c r="AD51" s="239"/>
      <c r="AE51" s="240"/>
      <c r="AF51" s="240"/>
      <c r="AG51" s="240"/>
      <c r="AH51" s="240"/>
      <c r="AI51" s="240"/>
      <c r="AJ51" s="240"/>
      <c r="AK51" s="240"/>
      <c r="AL51" s="240"/>
      <c r="AM51" s="240"/>
      <c r="AN51" s="240"/>
      <c r="AO51" s="240"/>
      <c r="AP51" s="240"/>
    </row>
    <row r="52" spans="2:42" s="250" customFormat="1" ht="92.4" hidden="1" x14ac:dyDescent="0.3">
      <c r="B52" s="645" t="str">
        <f>IF('Formulario PPGR1'!$F52="","",CONCATENATE('Formulario PPGR1'!$C52,".",'Formulario PPGR1'!$D52,".",'Formulario PPGR1'!$E52,".",#REF!))</f>
        <v/>
      </c>
      <c r="C52" s="645" t="str">
        <f>IF('Formulario PPGR1'!$F52="","",#REF!)</f>
        <v/>
      </c>
      <c r="D52" s="645" t="str">
        <f>IF('Formulario PPGR1'!$F52="","",#REF!)</f>
        <v/>
      </c>
      <c r="E52" s="645" t="str">
        <f>IF('Formulario PPGR1'!$F52="","",#REF!)</f>
        <v/>
      </c>
      <c r="F52" s="641"/>
      <c r="G52" s="646" t="str" cm="1">
        <f t="array" ref="G52">_xlfn.XLOOKUP($F52,LE_tbl[[#All],[Ls_LinesEstategica]],LE_tbl[[#All],[Le_code]],"",0)</f>
        <v/>
      </c>
      <c r="H52" s="641"/>
      <c r="I52" s="232" t="str">
        <f>_xlfn.XLOOKUP($H52,Obj!$D$122:$D$134,Obj!$E$122:$E$134,"",0)</f>
        <v/>
      </c>
      <c r="J52" s="641"/>
      <c r="K52" s="285" t="s">
        <v>204</v>
      </c>
      <c r="L52" s="641"/>
      <c r="M52" s="641"/>
      <c r="N52" s="648"/>
      <c r="O52" s="648"/>
      <c r="P52" s="645"/>
      <c r="Q52" s="647" t="s">
        <v>139</v>
      </c>
      <c r="R52" s="239"/>
      <c r="S52" s="239"/>
      <c r="T52" s="239"/>
      <c r="U52" s="239"/>
      <c r="V52" s="239"/>
      <c r="W52" s="239"/>
      <c r="X52" s="239"/>
      <c r="Y52" s="239"/>
      <c r="Z52" s="239"/>
      <c r="AA52" s="239"/>
      <c r="AB52" s="239"/>
      <c r="AC52" s="239"/>
      <c r="AD52" s="239"/>
      <c r="AE52" s="240"/>
      <c r="AF52" s="240"/>
      <c r="AG52" s="240"/>
      <c r="AH52" s="240"/>
      <c r="AI52" s="240"/>
      <c r="AJ52" s="240"/>
      <c r="AK52" s="240"/>
      <c r="AL52" s="240"/>
      <c r="AM52" s="240"/>
      <c r="AN52" s="240"/>
      <c r="AO52" s="240"/>
      <c r="AP52" s="240"/>
    </row>
    <row r="53" spans="2:42" s="250" customFormat="1" ht="39.6" hidden="1" x14ac:dyDescent="0.3">
      <c r="B53" s="645" t="str">
        <f>IF('Formulario PPGR1'!$F53="","",CONCATENATE('Formulario PPGR1'!$C53,".",'Formulario PPGR1'!$D53,".",'Formulario PPGR1'!$E53,".",#REF!))</f>
        <v/>
      </c>
      <c r="C53" s="645" t="str">
        <f>IF('Formulario PPGR1'!$F53="","",#REF!)</f>
        <v/>
      </c>
      <c r="D53" s="645" t="str">
        <f>IF('Formulario PPGR1'!$F53="","",#REF!)</f>
        <v/>
      </c>
      <c r="E53" s="645" t="str">
        <f>IF('Formulario PPGR1'!$F53="","",#REF!)</f>
        <v/>
      </c>
      <c r="F53" s="641"/>
      <c r="G53" s="646" t="str" cm="1">
        <f t="array" ref="G53">_xlfn.XLOOKUP($F53,LE_tbl[[#All],[Ls_LinesEstategica]],LE_tbl[[#All],[Le_code]],"",0)</f>
        <v/>
      </c>
      <c r="H53" s="641"/>
      <c r="I53" s="232" t="str">
        <f>_xlfn.XLOOKUP($H53,Obj!$D$122:$D$134,Obj!$E$122:$E$134,"",0)</f>
        <v/>
      </c>
      <c r="J53" s="641"/>
      <c r="K53" s="649" t="s">
        <v>205</v>
      </c>
      <c r="L53" s="641"/>
      <c r="M53" s="641"/>
      <c r="N53" s="648"/>
      <c r="O53" s="648"/>
      <c r="P53" s="645"/>
      <c r="Q53" s="647" t="s">
        <v>206</v>
      </c>
      <c r="R53" s="239"/>
      <c r="S53" s="239"/>
      <c r="T53" s="239"/>
      <c r="U53" s="239"/>
      <c r="V53" s="239"/>
      <c r="W53" s="239"/>
      <c r="X53" s="239"/>
      <c r="Y53" s="239"/>
      <c r="Z53" s="239"/>
      <c r="AA53" s="239"/>
      <c r="AB53" s="239"/>
      <c r="AC53" s="239"/>
      <c r="AD53" s="239"/>
      <c r="AE53" s="240"/>
      <c r="AF53" s="240"/>
      <c r="AG53" s="240"/>
      <c r="AH53" s="240"/>
      <c r="AI53" s="240"/>
      <c r="AJ53" s="240"/>
      <c r="AK53" s="240"/>
      <c r="AL53" s="240"/>
      <c r="AM53" s="240"/>
      <c r="AN53" s="240"/>
      <c r="AO53" s="240"/>
      <c r="AP53" s="240"/>
    </row>
    <row r="54" spans="2:42" s="250" customFormat="1" ht="66" hidden="1" x14ac:dyDescent="0.3">
      <c r="B54" s="207" t="e">
        <f>IF('Formulario PPGR1'!$F54="","",CONCATENATE('Formulario PPGR1'!$C54,".",'Formulario PPGR1'!$D54,".",'Formulario PPGR1'!$E54,".",#REF!))</f>
        <v>#REF!</v>
      </c>
      <c r="C54" s="207" t="e">
        <f>IF('Formulario PPGR1'!$F54="","",#REF!)</f>
        <v>#REF!</v>
      </c>
      <c r="D54" s="207" t="e">
        <f>IF('Formulario PPGR1'!$F54="","",#REF!)</f>
        <v>#REF!</v>
      </c>
      <c r="E54" s="207" t="e">
        <f>IF('Formulario PPGR1'!$F54="","",#REF!)</f>
        <v>#REF!</v>
      </c>
      <c r="F54" s="231" t="s">
        <v>173</v>
      </c>
      <c r="G54" s="232" t="str" cm="1">
        <f t="array" ref="G54">_xlfn.XLOOKUP($F54,LE_tbl[[#All],[Ls_LinesEstategica]],LE_tbl[[#All],[Le_code]],"",0)</f>
        <v>LE.3</v>
      </c>
      <c r="H54" s="231" t="s">
        <v>207</v>
      </c>
      <c r="I54" s="232" t="str">
        <f>_xlfn.XLOOKUP($H54,Obj!$D$122:$D$134,Obj!$E$122:$E$134,"",0)</f>
        <v>Obj3.6</v>
      </c>
      <c r="J54" s="231" t="s">
        <v>208</v>
      </c>
      <c r="K54" s="285" t="s">
        <v>209</v>
      </c>
      <c r="L54" s="231"/>
      <c r="M54" s="231"/>
      <c r="N54" s="286"/>
      <c r="O54" s="286"/>
      <c r="P54" s="233"/>
      <c r="Q54" s="233" t="s">
        <v>210</v>
      </c>
      <c r="R54" s="239"/>
      <c r="S54" s="239"/>
      <c r="T54" s="239"/>
      <c r="U54" s="239"/>
      <c r="V54" s="239"/>
      <c r="W54" s="239"/>
      <c r="X54" s="239"/>
      <c r="Y54" s="239"/>
      <c r="Z54" s="239"/>
      <c r="AA54" s="239"/>
      <c r="AB54" s="239"/>
      <c r="AC54" s="239"/>
      <c r="AD54" s="239"/>
      <c r="AE54" s="240"/>
      <c r="AF54" s="240"/>
      <c r="AG54" s="240"/>
      <c r="AH54" s="240"/>
      <c r="AI54" s="240"/>
      <c r="AJ54" s="240"/>
      <c r="AK54" s="240"/>
      <c r="AL54" s="240"/>
      <c r="AM54" s="240"/>
      <c r="AN54" s="240"/>
      <c r="AO54" s="240"/>
      <c r="AP54" s="240"/>
    </row>
    <row r="55" spans="2:42" s="250" customFormat="1" ht="92.4" hidden="1" x14ac:dyDescent="0.3">
      <c r="B55" s="207" t="e">
        <f>IF('Formulario PPGR1'!$F55="","",CONCATENATE('Formulario PPGR1'!$C55,".",'Formulario PPGR1'!$D55,".",'Formulario PPGR1'!$E55,".",#REF!))</f>
        <v>#REF!</v>
      </c>
      <c r="C55" s="207" t="e">
        <f>IF('Formulario PPGR1'!$F55="","",#REF!)</f>
        <v>#REF!</v>
      </c>
      <c r="D55" s="207" t="e">
        <f>IF('Formulario PPGR1'!$F55="","",#REF!)</f>
        <v>#REF!</v>
      </c>
      <c r="E55" s="207" t="e">
        <f>IF('Formulario PPGR1'!$F55="","",#REF!)</f>
        <v>#REF!</v>
      </c>
      <c r="F55" s="231" t="s">
        <v>173</v>
      </c>
      <c r="G55" s="232" t="str" cm="1">
        <f t="array" ref="G55">_xlfn.XLOOKUP($F55,LE_tbl[[#All],[Ls_LinesEstategica]],LE_tbl[[#All],[Le_code]],"",0)</f>
        <v>LE.3</v>
      </c>
      <c r="H55" s="231" t="s">
        <v>211</v>
      </c>
      <c r="I55" s="232" t="str">
        <f>_xlfn.XLOOKUP($H55,Obj!$D$122:$D$134,Obj!$E$122:$E$134,"",0)</f>
        <v>Obj3.7</v>
      </c>
      <c r="J55" s="231" t="s">
        <v>212</v>
      </c>
      <c r="K55" s="285" t="s">
        <v>213</v>
      </c>
      <c r="L55" s="231"/>
      <c r="M55" s="231"/>
      <c r="N55" s="288"/>
      <c r="O55" s="286"/>
      <c r="P55" s="233"/>
      <c r="Q55" s="233" t="s">
        <v>214</v>
      </c>
      <c r="R55" s="239"/>
      <c r="S55" s="239"/>
      <c r="T55" s="239"/>
      <c r="U55" s="239"/>
      <c r="V55" s="240"/>
      <c r="W55" s="239"/>
      <c r="X55" s="239"/>
      <c r="Y55" s="239"/>
      <c r="Z55" s="239"/>
      <c r="AA55" s="239"/>
      <c r="AB55" s="239"/>
      <c r="AC55" s="239"/>
      <c r="AD55" s="239"/>
      <c r="AE55" s="240"/>
      <c r="AF55" s="240"/>
      <c r="AG55" s="240"/>
      <c r="AH55" s="240"/>
      <c r="AI55" s="240"/>
      <c r="AJ55" s="240"/>
      <c r="AK55" s="240"/>
      <c r="AL55" s="240"/>
      <c r="AM55" s="240"/>
      <c r="AN55" s="240"/>
      <c r="AO55" s="240"/>
      <c r="AP55" s="240"/>
    </row>
    <row r="56" spans="2:42" s="250" customFormat="1" ht="52.8" x14ac:dyDescent="0.3">
      <c r="B56" s="207" t="str">
        <f>IF('Formulario PPGR1'!$F56="","",CONCATENATE('Formulario PPGR1'!$C56,".",'Formulario PPGR1'!$D56,".",'Formulario PPGR1'!$E56,".",#REF!))</f>
        <v/>
      </c>
      <c r="C56" s="207" t="str">
        <f>IF('Formulario PPGR1'!$F56="","",#REF!)</f>
        <v/>
      </c>
      <c r="D56" s="207" t="str">
        <f>IF('Formulario PPGR1'!$F56="","",#REF!)</f>
        <v/>
      </c>
      <c r="E56" s="207" t="str">
        <f>IF('Formulario PPGR1'!$F56="","",#REF!)</f>
        <v/>
      </c>
      <c r="F56" s="231"/>
      <c r="G56" s="232" t="str" cm="1">
        <f t="array" ref="G56">_xlfn.XLOOKUP($F56,LE_tbl[[#All],[Ls_LinesEstategica]],LE_tbl[[#All],[Le_code]],"",0)</f>
        <v/>
      </c>
      <c r="H56" s="231"/>
      <c r="I56" s="232" t="str">
        <f>_xlfn.XLOOKUP($H56,Obj!$D$122:$D$134,Obj!$E$122:$E$134,"",0)</f>
        <v/>
      </c>
      <c r="J56" s="231"/>
      <c r="K56" s="285" t="s">
        <v>215</v>
      </c>
      <c r="L56" s="231"/>
      <c r="M56" s="231"/>
      <c r="N56" s="288"/>
      <c r="O56" s="286"/>
      <c r="P56" s="233"/>
      <c r="Q56" s="233" t="s">
        <v>186</v>
      </c>
      <c r="R56" s="239"/>
      <c r="S56" s="239"/>
      <c r="T56" s="239"/>
      <c r="U56" s="239"/>
      <c r="V56" s="240"/>
      <c r="W56" s="239"/>
      <c r="X56" s="239"/>
      <c r="Y56" s="239"/>
      <c r="Z56" s="239"/>
      <c r="AA56" s="239"/>
      <c r="AB56" s="239"/>
      <c r="AC56" s="239"/>
      <c r="AD56" s="239"/>
      <c r="AE56" s="240"/>
      <c r="AF56" s="240"/>
      <c r="AG56" s="240"/>
      <c r="AH56" s="240"/>
      <c r="AI56" s="240"/>
      <c r="AJ56" s="240"/>
      <c r="AK56" s="240"/>
      <c r="AL56" s="240"/>
      <c r="AM56" s="240"/>
      <c r="AN56" s="240"/>
      <c r="AO56" s="240"/>
      <c r="AP56" s="240"/>
    </row>
    <row r="57" spans="2:42" s="250" customFormat="1" ht="66" x14ac:dyDescent="0.3">
      <c r="B57" s="207" t="str">
        <f>IF('Formulario PPGR1'!$F57="","",CONCATENATE('Formulario PPGR1'!$C57,".",'Formulario PPGR1'!$D57,".",'Formulario PPGR1'!$E57,".",#REF!))</f>
        <v/>
      </c>
      <c r="C57" s="207" t="str">
        <f>IF('Formulario PPGR1'!$F57="","",#REF!)</f>
        <v/>
      </c>
      <c r="D57" s="207" t="str">
        <f>IF('Formulario PPGR1'!$F57="","",#REF!)</f>
        <v/>
      </c>
      <c r="E57" s="207" t="str">
        <f>IF('Formulario PPGR1'!$F57="","",#REF!)</f>
        <v/>
      </c>
      <c r="F57" s="231"/>
      <c r="G57" s="232" t="str" cm="1">
        <f t="array" ref="G57">_xlfn.XLOOKUP($F57,LE_tbl[[#All],[Ls_LinesEstategica]],LE_tbl[[#All],[Le_code]],"",0)</f>
        <v/>
      </c>
      <c r="H57" s="231"/>
      <c r="I57" s="232" t="str">
        <f>_xlfn.XLOOKUP($H57,Obj!$D$122:$D$134,Obj!$E$122:$E$134,"",0)</f>
        <v/>
      </c>
      <c r="J57" s="231"/>
      <c r="K57" s="285" t="s">
        <v>216</v>
      </c>
      <c r="L57" s="231"/>
      <c r="M57" s="231"/>
      <c r="N57" s="289"/>
      <c r="O57" s="286"/>
      <c r="P57" s="233"/>
      <c r="Q57" s="233" t="s">
        <v>186</v>
      </c>
      <c r="R57" s="239"/>
      <c r="S57" s="239"/>
      <c r="T57" s="239"/>
      <c r="U57" s="239"/>
      <c r="V57" s="240"/>
      <c r="W57" s="239"/>
      <c r="X57" s="239"/>
      <c r="Y57" s="239"/>
      <c r="Z57" s="239"/>
      <c r="AA57" s="239"/>
      <c r="AB57" s="239"/>
      <c r="AC57" s="239"/>
      <c r="AD57" s="239"/>
      <c r="AE57" s="240"/>
      <c r="AF57" s="240"/>
      <c r="AG57" s="240"/>
      <c r="AH57" s="240"/>
      <c r="AI57" s="240"/>
      <c r="AJ57" s="240"/>
      <c r="AK57" s="240"/>
      <c r="AL57" s="240"/>
      <c r="AM57" s="240"/>
      <c r="AN57" s="240"/>
      <c r="AO57" s="240"/>
      <c r="AP57" s="240"/>
    </row>
    <row r="58" spans="2:42" s="250" customFormat="1" ht="66" x14ac:dyDescent="0.3">
      <c r="B58" s="207" t="str">
        <f>IF('Formulario PPGR1'!$F58="","",CONCATENATE('Formulario PPGR1'!$C58,".",'Formulario PPGR1'!$D58,".",'Formulario PPGR1'!$E58,".",#REF!))</f>
        <v/>
      </c>
      <c r="C58" s="207" t="str">
        <f>IF('Formulario PPGR1'!$F58="","",#REF!)</f>
        <v/>
      </c>
      <c r="D58" s="207" t="str">
        <f>IF('Formulario PPGR1'!$F58="","",#REF!)</f>
        <v/>
      </c>
      <c r="E58" s="207" t="str">
        <f>IF('Formulario PPGR1'!$F58="","",#REF!)</f>
        <v/>
      </c>
      <c r="F58" s="231"/>
      <c r="G58" s="232" t="str" cm="1">
        <f t="array" ref="G58">_xlfn.XLOOKUP($F58,LE_tbl[[#All],[Ls_LinesEstategica]],LE_tbl[[#All],[Le_code]],"",0)</f>
        <v/>
      </c>
      <c r="H58" s="231"/>
      <c r="I58" s="232" t="str">
        <f>_xlfn.XLOOKUP($H58,Obj!$D$122:$D$134,Obj!$E$122:$E$134,"",0)</f>
        <v/>
      </c>
      <c r="J58" s="231"/>
      <c r="K58" s="285" t="s">
        <v>217</v>
      </c>
      <c r="L58" s="231"/>
      <c r="M58" s="231"/>
      <c r="N58" s="288"/>
      <c r="O58" s="288"/>
      <c r="P58" s="233"/>
      <c r="Q58" s="233" t="s">
        <v>186</v>
      </c>
      <c r="R58" s="239"/>
      <c r="S58" s="239"/>
      <c r="T58" s="239"/>
      <c r="U58" s="239"/>
      <c r="V58" s="240"/>
      <c r="W58" s="239"/>
      <c r="X58" s="239"/>
      <c r="Y58" s="239"/>
      <c r="Z58" s="239"/>
      <c r="AA58" s="239"/>
      <c r="AB58" s="239"/>
      <c r="AC58" s="239"/>
      <c r="AD58" s="239"/>
      <c r="AE58" s="240"/>
      <c r="AF58" s="240"/>
      <c r="AG58" s="240"/>
      <c r="AH58" s="240"/>
      <c r="AI58" s="240"/>
      <c r="AJ58" s="240"/>
      <c r="AK58" s="240"/>
      <c r="AL58" s="240"/>
      <c r="AM58" s="240"/>
      <c r="AN58" s="240"/>
      <c r="AO58" s="240"/>
      <c r="AP58" s="240"/>
    </row>
    <row r="59" spans="2:42" s="250" customFormat="1" ht="66" x14ac:dyDescent="0.3">
      <c r="B59" s="207" t="str">
        <f>IF('Formulario PPGR1'!$F59="","",CONCATENATE('Formulario PPGR1'!$C59,".",'Formulario PPGR1'!$D59,".",'Formulario PPGR1'!$E59,".",#REF!))</f>
        <v/>
      </c>
      <c r="C59" s="207" t="str">
        <f>IF('Formulario PPGR1'!$F59="","",#REF!)</f>
        <v/>
      </c>
      <c r="D59" s="207" t="str">
        <f>IF('Formulario PPGR1'!$F59="","",#REF!)</f>
        <v/>
      </c>
      <c r="E59" s="207" t="str">
        <f>IF('Formulario PPGR1'!$F59="","",#REF!)</f>
        <v/>
      </c>
      <c r="F59" s="231"/>
      <c r="G59" s="232" t="str" cm="1">
        <f t="array" ref="G59">_xlfn.XLOOKUP($F59,LE_tbl[[#All],[Ls_LinesEstategica]],LE_tbl[[#All],[Le_code]],"",0)</f>
        <v/>
      </c>
      <c r="H59" s="231"/>
      <c r="I59" s="232" t="str">
        <f>_xlfn.XLOOKUP($H59,Obj!$D$122:$D$134,Obj!$E$122:$E$134,"",0)</f>
        <v/>
      </c>
      <c r="J59" s="231"/>
      <c r="K59" s="285" t="s">
        <v>217</v>
      </c>
      <c r="L59" s="231"/>
      <c r="M59" s="231"/>
      <c r="N59" s="288"/>
      <c r="O59" s="286"/>
      <c r="P59" s="233"/>
      <c r="Q59" s="233" t="s">
        <v>186</v>
      </c>
      <c r="R59" s="239"/>
      <c r="S59" s="239"/>
      <c r="T59" s="239"/>
      <c r="U59" s="239"/>
      <c r="V59" s="240"/>
      <c r="W59" s="239"/>
      <c r="X59" s="239"/>
      <c r="Y59" s="239"/>
      <c r="Z59" s="239"/>
      <c r="AA59" s="239"/>
      <c r="AB59" s="239"/>
      <c r="AC59" s="239"/>
      <c r="AD59" s="239"/>
      <c r="AE59" s="240"/>
      <c r="AF59" s="240"/>
      <c r="AG59" s="240"/>
      <c r="AH59" s="240"/>
      <c r="AI59" s="240"/>
      <c r="AJ59" s="240"/>
      <c r="AK59" s="240"/>
      <c r="AL59" s="240"/>
      <c r="AM59" s="240"/>
      <c r="AN59" s="240"/>
      <c r="AO59" s="240"/>
      <c r="AP59" s="240"/>
    </row>
    <row r="60" spans="2:42" s="250" customFormat="1" ht="39.6" x14ac:dyDescent="0.3">
      <c r="B60" s="207" t="str">
        <f>IF('Formulario PPGR1'!$F60="","",CONCATENATE('Formulario PPGR1'!$C60,".",'Formulario PPGR1'!$D60,".",'Formulario PPGR1'!$E60,".",#REF!))</f>
        <v/>
      </c>
      <c r="C60" s="207" t="str">
        <f>IF('Formulario PPGR1'!$F60="","",#REF!)</f>
        <v/>
      </c>
      <c r="D60" s="207" t="str">
        <f>IF('Formulario PPGR1'!$F60="","",#REF!)</f>
        <v/>
      </c>
      <c r="E60" s="207" t="str">
        <f>IF('Formulario PPGR1'!$F60="","",#REF!)</f>
        <v/>
      </c>
      <c r="F60" s="231"/>
      <c r="G60" s="232" t="str" cm="1">
        <f t="array" ref="G60">_xlfn.XLOOKUP($F60,LE_tbl[[#All],[Ls_LinesEstategica]],LE_tbl[[#All],[Le_code]],"",0)</f>
        <v/>
      </c>
      <c r="H60" s="231"/>
      <c r="I60" s="232" t="str">
        <f>_xlfn.XLOOKUP($H60,Obj!$D$122:$D$134,Obj!$E$122:$E$134,"",0)</f>
        <v/>
      </c>
      <c r="J60" s="231"/>
      <c r="K60" s="285" t="s">
        <v>218</v>
      </c>
      <c r="L60" s="231"/>
      <c r="M60" s="231"/>
      <c r="N60" s="287"/>
      <c r="O60" s="290"/>
      <c r="P60" s="233"/>
      <c r="Q60" s="233" t="s">
        <v>186</v>
      </c>
      <c r="R60" s="239"/>
      <c r="S60" s="239"/>
      <c r="T60" s="239"/>
      <c r="U60" s="239"/>
      <c r="V60" s="240"/>
      <c r="W60" s="239"/>
      <c r="X60" s="239"/>
      <c r="Y60" s="239"/>
      <c r="Z60" s="239"/>
      <c r="AA60" s="239"/>
      <c r="AB60" s="239"/>
      <c r="AC60" s="239"/>
      <c r="AD60" s="239"/>
      <c r="AE60" s="240"/>
      <c r="AF60" s="240"/>
      <c r="AG60" s="240"/>
      <c r="AH60" s="240"/>
      <c r="AI60" s="240"/>
      <c r="AJ60" s="240"/>
      <c r="AK60" s="240"/>
      <c r="AL60" s="240"/>
      <c r="AM60" s="240"/>
      <c r="AN60" s="240"/>
      <c r="AO60" s="240"/>
      <c r="AP60" s="240"/>
    </row>
    <row r="61" spans="2:42" s="250" customFormat="1" hidden="1" x14ac:dyDescent="0.3">
      <c r="B61" s="207" t="str">
        <f>IF('Formulario PPGR1'!$F61="","",CONCATENATE('Formulario PPGR1'!$C61,".",'Formulario PPGR1'!$D61,".",'Formulario PPGR1'!$E61,".",#REF!))</f>
        <v/>
      </c>
      <c r="C61" s="207" t="str">
        <f>IF('Formulario PPGR1'!$F61="","",#REF!)</f>
        <v/>
      </c>
      <c r="D61" s="207" t="str">
        <f>IF('Formulario PPGR1'!$F61="","",#REF!)</f>
        <v/>
      </c>
      <c r="E61" s="207" t="str">
        <f>IF('Formulario PPGR1'!$F61="","",#REF!)</f>
        <v/>
      </c>
      <c r="F61" s="231"/>
      <c r="G61" s="232" t="str" cm="1">
        <f t="array" ref="G61">_xlfn.XLOOKUP($F61,LE_tbl[[#All],[Ls_LinesEstategica]],LE_tbl[[#All],[Le_code]],"",0)</f>
        <v/>
      </c>
      <c r="H61" s="231"/>
      <c r="I61" s="232" t="str">
        <f>_xlfn.XLOOKUP($H61,Obj!$D$122:$D$134,Obj!$E$122:$E$134,"",0)</f>
        <v/>
      </c>
      <c r="J61" s="231"/>
      <c r="K61" s="231"/>
      <c r="L61" s="231"/>
      <c r="M61" s="231"/>
      <c r="N61" s="286"/>
      <c r="O61" s="286"/>
      <c r="P61" s="206"/>
      <c r="Q61" s="233"/>
      <c r="R61" s="239"/>
      <c r="S61" s="239"/>
      <c r="T61" s="239"/>
      <c r="U61" s="239"/>
      <c r="V61" s="240"/>
      <c r="W61" s="239"/>
      <c r="X61" s="239"/>
      <c r="Y61" s="239"/>
      <c r="Z61" s="239"/>
      <c r="AA61" s="239"/>
      <c r="AB61" s="239"/>
      <c r="AC61" s="239"/>
      <c r="AD61" s="239"/>
      <c r="AE61" s="240"/>
      <c r="AF61" s="240"/>
      <c r="AG61" s="240"/>
      <c r="AH61" s="240"/>
      <c r="AI61" s="240"/>
      <c r="AJ61" s="240"/>
      <c r="AK61" s="240"/>
      <c r="AL61" s="240"/>
      <c r="AM61" s="240"/>
      <c r="AN61" s="240"/>
      <c r="AO61" s="240"/>
      <c r="AP61" s="240"/>
    </row>
    <row r="62" spans="2:42" s="250" customFormat="1" hidden="1" x14ac:dyDescent="0.3">
      <c r="B62" s="207" t="str">
        <f>IF('Formulario PPGR1'!$F62="","",CONCATENATE('Formulario PPGR1'!$C62,".",'Formulario PPGR1'!$D62,".",'Formulario PPGR1'!$E62,".",#REF!))</f>
        <v/>
      </c>
      <c r="C62" s="207" t="str">
        <f>IF('Formulario PPGR1'!$F62="","",#REF!)</f>
        <v/>
      </c>
      <c r="D62" s="207" t="str">
        <f>IF('Formulario PPGR1'!$F62="","",#REF!)</f>
        <v/>
      </c>
      <c r="E62" s="207" t="str">
        <f>IF('Formulario PPGR1'!$F62="","",#REF!)</f>
        <v/>
      </c>
      <c r="F62" s="231"/>
      <c r="G62" s="232" t="str" cm="1">
        <f t="array" ref="G62">_xlfn.XLOOKUP($F62,LE_tbl[[#All],[Ls_LinesEstategica]],LE_tbl[[#All],[Le_code]],"",0)</f>
        <v/>
      </c>
      <c r="H62" s="231"/>
      <c r="I62" s="232" t="str">
        <f>_xlfn.XLOOKUP($H62,Obj!$D$122:$D$134,Obj!$E$122:$E$134,"",0)</f>
        <v/>
      </c>
      <c r="J62" s="231"/>
      <c r="K62" s="285"/>
      <c r="L62" s="231"/>
      <c r="M62" s="231"/>
      <c r="N62" s="286"/>
      <c r="O62" s="286"/>
      <c r="P62" s="206"/>
      <c r="Q62" s="233"/>
      <c r="R62" s="239"/>
      <c r="S62" s="239"/>
      <c r="T62" s="239"/>
      <c r="U62" s="239"/>
      <c r="V62" s="240"/>
      <c r="W62" s="239"/>
      <c r="X62" s="239"/>
      <c r="Y62" s="239"/>
      <c r="Z62" s="239"/>
      <c r="AA62" s="239"/>
      <c r="AB62" s="239"/>
      <c r="AC62" s="239"/>
      <c r="AD62" s="239"/>
      <c r="AE62" s="240"/>
      <c r="AF62" s="240"/>
      <c r="AG62" s="240"/>
      <c r="AH62" s="240"/>
      <c r="AI62" s="240"/>
      <c r="AJ62" s="240"/>
      <c r="AK62" s="240"/>
      <c r="AL62" s="240"/>
      <c r="AM62" s="240"/>
      <c r="AN62" s="240"/>
      <c r="AO62" s="240"/>
      <c r="AP62" s="240"/>
    </row>
    <row r="63" spans="2:42" s="250" customFormat="1" hidden="1" x14ac:dyDescent="0.3">
      <c r="B63" s="207"/>
      <c r="C63" s="207"/>
      <c r="D63" s="207"/>
      <c r="E63" s="207"/>
      <c r="F63" s="231"/>
      <c r="G63" s="232"/>
      <c r="H63" s="231"/>
      <c r="I63" s="232"/>
      <c r="J63" s="231"/>
      <c r="K63" s="231"/>
      <c r="L63" s="231"/>
      <c r="M63" s="231"/>
      <c r="N63" s="288"/>
      <c r="O63" s="288"/>
      <c r="P63" s="206"/>
      <c r="Q63" s="233"/>
      <c r="R63" s="239"/>
      <c r="S63" s="239"/>
      <c r="T63" s="239"/>
      <c r="U63" s="239"/>
      <c r="V63" s="240"/>
      <c r="W63" s="239"/>
      <c r="X63" s="239"/>
      <c r="Y63" s="239"/>
      <c r="Z63" s="239"/>
      <c r="AA63" s="239"/>
      <c r="AB63" s="239"/>
      <c r="AC63" s="239"/>
      <c r="AD63" s="239"/>
      <c r="AE63" s="240"/>
      <c r="AF63" s="240"/>
      <c r="AG63" s="240"/>
      <c r="AH63" s="240"/>
      <c r="AI63" s="240"/>
      <c r="AJ63" s="240"/>
      <c r="AK63" s="240"/>
      <c r="AL63" s="240"/>
      <c r="AM63" s="240"/>
      <c r="AN63" s="240"/>
      <c r="AO63" s="240"/>
      <c r="AP63" s="240"/>
    </row>
    <row r="64" spans="2:42" s="250" customFormat="1" hidden="1" x14ac:dyDescent="0.3">
      <c r="B64" s="207" t="str">
        <f>IF('Formulario PPGR1'!$F64="","",CONCATENATE('Formulario PPGR1'!$C64,".",'Formulario PPGR1'!$D64,".",'Formulario PPGR1'!$E64,".",#REF!))</f>
        <v/>
      </c>
      <c r="C64" s="207" t="str">
        <f>IF('Formulario PPGR1'!$F64="","",#REF!)</f>
        <v/>
      </c>
      <c r="D64" s="207" t="str">
        <f>IF('Formulario PPGR1'!$F64="","",#REF!)</f>
        <v/>
      </c>
      <c r="E64" s="207" t="str">
        <f>IF('Formulario PPGR1'!$F64="","",#REF!)</f>
        <v/>
      </c>
      <c r="F64" s="231"/>
      <c r="G64" s="232" t="str" cm="1">
        <f t="array" ref="G64">_xlfn.XLOOKUP($F64,LE_tbl[[#All],[Ls_LinesEstategica]],LE_tbl[[#All],[Le_code]],"",0)</f>
        <v/>
      </c>
      <c r="H64" s="231"/>
      <c r="I64" s="232" t="str">
        <f>_xlfn.XLOOKUP($H64,Obj!$D$122:$D$134,Obj!$E$122:$E$134,"",0)</f>
        <v/>
      </c>
      <c r="J64" s="231"/>
      <c r="K64" s="285"/>
      <c r="L64" s="231"/>
      <c r="M64" s="231"/>
      <c r="N64" s="286"/>
      <c r="O64" s="286"/>
      <c r="P64" s="206"/>
      <c r="Q64" s="233"/>
      <c r="R64" s="239"/>
      <c r="S64" s="239"/>
      <c r="T64" s="239"/>
      <c r="U64" s="239"/>
      <c r="V64" s="240"/>
      <c r="W64" s="239"/>
      <c r="X64" s="239"/>
      <c r="Y64" s="239"/>
      <c r="Z64" s="239"/>
      <c r="AA64" s="239"/>
      <c r="AB64" s="239"/>
      <c r="AC64" s="239"/>
      <c r="AD64" s="239"/>
      <c r="AE64" s="240"/>
      <c r="AF64" s="240"/>
      <c r="AG64" s="240"/>
      <c r="AH64" s="240"/>
      <c r="AI64" s="240"/>
      <c r="AJ64" s="240"/>
      <c r="AK64" s="240"/>
      <c r="AL64" s="240"/>
      <c r="AM64" s="240"/>
      <c r="AN64" s="240"/>
      <c r="AO64" s="240"/>
      <c r="AP64" s="240"/>
    </row>
    <row r="65" spans="2:42" s="250" customFormat="1" hidden="1" x14ac:dyDescent="0.3">
      <c r="B65" s="207" t="str">
        <f>IF('Formulario PPGR1'!$F65="","",CONCATENATE('Formulario PPGR1'!$C65,".",'Formulario PPGR1'!$D65,".",'Formulario PPGR1'!$E65,".",#REF!))</f>
        <v/>
      </c>
      <c r="C65" s="207" t="str">
        <f>IF('Formulario PPGR1'!$F65="","",#REF!)</f>
        <v/>
      </c>
      <c r="D65" s="207" t="str">
        <f>IF('Formulario PPGR1'!$F65="","",#REF!)</f>
        <v/>
      </c>
      <c r="E65" s="207" t="str">
        <f>IF('Formulario PPGR1'!$F65="","",#REF!)</f>
        <v/>
      </c>
      <c r="F65" s="231"/>
      <c r="G65" s="232" t="str" cm="1">
        <f t="array" ref="G65">_xlfn.XLOOKUP($F65,LE_tbl[[#All],[Ls_LinesEstategica]],LE_tbl[[#All],[Le_code]],"",0)</f>
        <v/>
      </c>
      <c r="H65" s="231"/>
      <c r="I65" s="232" t="str">
        <f>_xlfn.XLOOKUP($H65,Obj!$D$122:$D$134,Obj!$E$122:$E$134,"",0)</f>
        <v/>
      </c>
      <c r="J65" s="231"/>
      <c r="K65" s="285"/>
      <c r="L65" s="231"/>
      <c r="M65" s="231"/>
      <c r="N65" s="286"/>
      <c r="O65" s="286"/>
      <c r="P65" s="206"/>
      <c r="Q65" s="233"/>
      <c r="R65" s="239"/>
      <c r="S65" s="239"/>
      <c r="T65" s="239"/>
      <c r="U65" s="239"/>
      <c r="V65" s="240"/>
      <c r="W65" s="239"/>
      <c r="X65" s="239"/>
      <c r="Y65" s="239"/>
      <c r="Z65" s="239"/>
      <c r="AA65" s="239"/>
      <c r="AB65" s="239"/>
      <c r="AC65" s="239"/>
      <c r="AD65" s="239"/>
      <c r="AE65" s="240"/>
      <c r="AF65" s="240"/>
      <c r="AG65" s="240"/>
      <c r="AH65" s="240"/>
      <c r="AI65" s="240"/>
      <c r="AJ65" s="240"/>
      <c r="AK65" s="240"/>
      <c r="AL65" s="240"/>
      <c r="AM65" s="240"/>
      <c r="AN65" s="240"/>
      <c r="AO65" s="240"/>
      <c r="AP65" s="240"/>
    </row>
    <row r="66" spans="2:42" s="250" customFormat="1" hidden="1" x14ac:dyDescent="0.3">
      <c r="B66" s="207" t="str">
        <f>IF('Formulario PPGR1'!$F66="","",CONCATENATE('Formulario PPGR1'!$C66,".",'Formulario PPGR1'!$D66,".",'Formulario PPGR1'!$E66,".",#REF!))</f>
        <v/>
      </c>
      <c r="C66" s="207" t="str">
        <f>IF('Formulario PPGR1'!$F66="","",#REF!)</f>
        <v/>
      </c>
      <c r="D66" s="207" t="str">
        <f>IF('Formulario PPGR1'!$F66="","",#REF!)</f>
        <v/>
      </c>
      <c r="E66" s="207" t="str">
        <f>IF('Formulario PPGR1'!$F66="","",#REF!)</f>
        <v/>
      </c>
      <c r="F66" s="231"/>
      <c r="G66" s="232" t="str" cm="1">
        <f t="array" ref="G66">_xlfn.XLOOKUP($F66,LE_tbl[[#All],[Ls_LinesEstategica]],LE_tbl[[#All],[Le_code]],"",0)</f>
        <v/>
      </c>
      <c r="H66" s="231"/>
      <c r="I66" s="232" t="str">
        <f>_xlfn.XLOOKUP($H66,Obj!$D$122:$D$134,Obj!$E$122:$E$134,"",0)</f>
        <v/>
      </c>
      <c r="J66" s="231"/>
      <c r="K66" s="285"/>
      <c r="L66" s="231"/>
      <c r="M66" s="231"/>
      <c r="N66" s="286"/>
      <c r="O66" s="286"/>
      <c r="P66" s="206"/>
      <c r="Q66" s="233"/>
      <c r="R66" s="239"/>
      <c r="S66" s="239"/>
      <c r="T66" s="239"/>
      <c r="U66" s="239"/>
      <c r="V66" s="240"/>
      <c r="W66" s="239"/>
      <c r="X66" s="239"/>
      <c r="Y66" s="239"/>
      <c r="Z66" s="239"/>
      <c r="AA66" s="239"/>
      <c r="AB66" s="239"/>
      <c r="AC66" s="239"/>
      <c r="AD66" s="239"/>
      <c r="AE66" s="240"/>
      <c r="AF66" s="240"/>
      <c r="AG66" s="240"/>
      <c r="AH66" s="240"/>
      <c r="AI66" s="240"/>
      <c r="AJ66" s="240"/>
      <c r="AK66" s="240"/>
      <c r="AL66" s="240"/>
      <c r="AM66" s="240"/>
      <c r="AN66" s="240"/>
      <c r="AO66" s="240"/>
      <c r="AP66" s="240"/>
    </row>
    <row r="67" spans="2:42" s="250" customFormat="1" hidden="1" x14ac:dyDescent="0.3">
      <c r="B67" s="207" t="str">
        <f>IF('Formulario PPGR1'!$F67="","",CONCATENATE('Formulario PPGR1'!$C67,".",'Formulario PPGR1'!$D67,".",'Formulario PPGR1'!$E67,".",#REF!))</f>
        <v/>
      </c>
      <c r="C67" s="207" t="str">
        <f>IF('Formulario PPGR1'!$F67="","",#REF!)</f>
        <v/>
      </c>
      <c r="D67" s="207" t="str">
        <f>IF('Formulario PPGR1'!$F67="","",#REF!)</f>
        <v/>
      </c>
      <c r="E67" s="207" t="str">
        <f>IF('Formulario PPGR1'!$F67="","",#REF!)</f>
        <v/>
      </c>
      <c r="F67" s="231"/>
      <c r="G67" s="232" t="str" cm="1">
        <f t="array" ref="G67">_xlfn.XLOOKUP($F67,LE_tbl[[#All],[Ls_LinesEstategica]],LE_tbl[[#All],[Le_code]],"",0)</f>
        <v/>
      </c>
      <c r="H67" s="231"/>
      <c r="I67" s="232" t="str">
        <f>_xlfn.XLOOKUP($H67,Obj!$D$122:$D$134,Obj!$E$122:$E$134,"",0)</f>
        <v/>
      </c>
      <c r="J67" s="231"/>
      <c r="K67" s="285"/>
      <c r="L67" s="231"/>
      <c r="M67" s="231"/>
      <c r="N67" s="287"/>
      <c r="O67" s="290"/>
      <c r="P67" s="206"/>
      <c r="Q67" s="233"/>
      <c r="R67" s="239"/>
      <c r="S67" s="239"/>
      <c r="T67" s="239"/>
      <c r="U67" s="239"/>
      <c r="V67" s="240"/>
      <c r="W67" s="239"/>
      <c r="X67" s="239"/>
      <c r="Y67" s="239"/>
      <c r="Z67" s="239"/>
      <c r="AA67" s="239"/>
      <c r="AB67" s="239"/>
      <c r="AC67" s="239"/>
      <c r="AD67" s="239"/>
      <c r="AE67" s="240"/>
      <c r="AF67" s="240"/>
      <c r="AG67" s="240"/>
      <c r="AH67" s="240"/>
      <c r="AI67" s="240"/>
      <c r="AJ67" s="240"/>
      <c r="AK67" s="240"/>
      <c r="AL67" s="240"/>
      <c r="AM67" s="240"/>
      <c r="AN67" s="240"/>
      <c r="AO67" s="240"/>
      <c r="AP67" s="240"/>
    </row>
    <row r="68" spans="2:42" s="250" customFormat="1" hidden="1" x14ac:dyDescent="0.3">
      <c r="B68" s="207" t="str">
        <f>IF('Formulario PPGR1'!$F68="","",CONCATENATE('Formulario PPGR1'!$C68,".",'Formulario PPGR1'!$D68,".",'Formulario PPGR1'!$E68,".",#REF!))</f>
        <v/>
      </c>
      <c r="C68" s="207" t="str">
        <f>IF('Formulario PPGR1'!$F68="","",#REF!)</f>
        <v/>
      </c>
      <c r="D68" s="207" t="str">
        <f>IF('Formulario PPGR1'!$F68="","",#REF!)</f>
        <v/>
      </c>
      <c r="E68" s="207" t="str">
        <f>IF('Formulario PPGR1'!$F68="","",#REF!)</f>
        <v/>
      </c>
      <c r="F68" s="231"/>
      <c r="G68" s="232" t="str" cm="1">
        <f t="array" ref="G68">_xlfn.XLOOKUP($F68,LE_tbl[[#All],[Ls_LinesEstategica]],LE_tbl[[#All],[Le_code]],"",0)</f>
        <v/>
      </c>
      <c r="H68" s="231"/>
      <c r="I68" s="232" t="str">
        <f>_xlfn.XLOOKUP($H68,Obj!$D$122:$D$134,Obj!$E$122:$E$134,"",0)</f>
        <v/>
      </c>
      <c r="J68" s="231"/>
      <c r="K68" s="285"/>
      <c r="L68" s="231"/>
      <c r="M68" s="231"/>
      <c r="N68" s="288"/>
      <c r="O68" s="288"/>
      <c r="P68" s="206"/>
      <c r="Q68" s="233"/>
      <c r="R68" s="239"/>
      <c r="S68" s="239"/>
      <c r="T68" s="239"/>
      <c r="U68" s="239"/>
      <c r="V68" s="240"/>
      <c r="W68" s="239"/>
      <c r="X68" s="239"/>
      <c r="Y68" s="239"/>
      <c r="Z68" s="239"/>
      <c r="AA68" s="239"/>
      <c r="AB68" s="239"/>
      <c r="AC68" s="239"/>
      <c r="AD68" s="239"/>
      <c r="AE68" s="240"/>
      <c r="AF68" s="240"/>
      <c r="AG68" s="240"/>
      <c r="AH68" s="240"/>
      <c r="AI68" s="240"/>
      <c r="AJ68" s="240"/>
      <c r="AK68" s="240"/>
      <c r="AL68" s="240"/>
      <c r="AM68" s="240"/>
      <c r="AN68" s="240"/>
      <c r="AO68" s="240"/>
      <c r="AP68" s="240"/>
    </row>
    <row r="69" spans="2:42" s="250" customFormat="1" hidden="1" x14ac:dyDescent="0.3">
      <c r="B69" s="207" t="str">
        <f>IF('Formulario PPGR1'!$F69="","",CONCATENATE('Formulario PPGR1'!$C69,".",'Formulario PPGR1'!$D69,".",'Formulario PPGR1'!$E69,".",#REF!))</f>
        <v/>
      </c>
      <c r="C69" s="207" t="str">
        <f>IF('Formulario PPGR1'!$F69="","",#REF!)</f>
        <v/>
      </c>
      <c r="D69" s="207" t="str">
        <f>IF('Formulario PPGR1'!$F69="","",#REF!)</f>
        <v/>
      </c>
      <c r="E69" s="207" t="str">
        <f>IF('Formulario PPGR1'!$F69="","",#REF!)</f>
        <v/>
      </c>
      <c r="F69" s="231"/>
      <c r="G69" s="232" t="str" cm="1">
        <f t="array" ref="G69">_xlfn.XLOOKUP($F69,LE_tbl[[#All],[Ls_LinesEstategica]],LE_tbl[[#All],[Le_code]],"",0)</f>
        <v/>
      </c>
      <c r="H69" s="231"/>
      <c r="I69" s="232" t="str">
        <f>_xlfn.XLOOKUP($H69,Obj!$D$122:$D$134,Obj!$E$122:$E$134,"",0)</f>
        <v/>
      </c>
      <c r="J69" s="231"/>
      <c r="K69" s="285"/>
      <c r="L69" s="231"/>
      <c r="M69" s="231"/>
      <c r="N69" s="288"/>
      <c r="O69" s="288"/>
      <c r="P69" s="206"/>
      <c r="Q69" s="233"/>
      <c r="R69" s="239"/>
      <c r="S69" s="239"/>
      <c r="T69" s="239"/>
      <c r="U69" s="239"/>
      <c r="V69" s="240"/>
      <c r="W69" s="239"/>
      <c r="X69" s="239"/>
      <c r="Y69" s="239"/>
      <c r="Z69" s="239"/>
      <c r="AA69" s="239"/>
      <c r="AB69" s="239"/>
      <c r="AC69" s="239"/>
      <c r="AD69" s="239"/>
      <c r="AE69" s="240"/>
      <c r="AF69" s="240"/>
      <c r="AG69" s="240"/>
      <c r="AH69" s="240"/>
      <c r="AI69" s="240"/>
      <c r="AJ69" s="240"/>
      <c r="AK69" s="240"/>
      <c r="AL69" s="240"/>
      <c r="AM69" s="240"/>
      <c r="AN69" s="240"/>
      <c r="AO69" s="240"/>
      <c r="AP69" s="240"/>
    </row>
    <row r="70" spans="2:42" s="250" customFormat="1" hidden="1" x14ac:dyDescent="0.3">
      <c r="B70" s="207" t="str">
        <f>IF('Formulario PPGR1'!$F70="","",CONCATENATE('Formulario PPGR1'!$C70,".",'Formulario PPGR1'!$D70,".",'Formulario PPGR1'!$E70,".",#REF!))</f>
        <v/>
      </c>
      <c r="C70" s="207" t="str">
        <f>IF('Formulario PPGR1'!$F70="","",#REF!)</f>
        <v/>
      </c>
      <c r="D70" s="207" t="str">
        <f>IF('Formulario PPGR1'!$F70="","",#REF!)</f>
        <v/>
      </c>
      <c r="E70" s="207" t="str">
        <f>IF('Formulario PPGR1'!$F70="","",#REF!)</f>
        <v/>
      </c>
      <c r="F70" s="231"/>
      <c r="G70" s="232" t="str" cm="1">
        <f t="array" ref="G70">_xlfn.XLOOKUP($F70,LE_tbl[[#All],[Ls_LinesEstategica]],LE_tbl[[#All],[Le_code]],"",0)</f>
        <v/>
      </c>
      <c r="H70" s="231"/>
      <c r="I70" s="232" t="str">
        <f>_xlfn.XLOOKUP($H70,Obj!$D$122:$D$134,Obj!$E$122:$E$134,"",0)</f>
        <v/>
      </c>
      <c r="J70" s="231"/>
      <c r="K70" s="285"/>
      <c r="L70" s="231"/>
      <c r="M70" s="231"/>
      <c r="N70" s="288"/>
      <c r="O70" s="286"/>
      <c r="P70" s="206"/>
      <c r="Q70" s="233"/>
      <c r="R70" s="239"/>
      <c r="S70" s="239"/>
      <c r="T70" s="239"/>
      <c r="U70" s="239"/>
      <c r="V70" s="240"/>
      <c r="W70" s="239"/>
      <c r="X70" s="239"/>
      <c r="Y70" s="239"/>
      <c r="Z70" s="239"/>
      <c r="AA70" s="239"/>
      <c r="AB70" s="239"/>
      <c r="AC70" s="239"/>
      <c r="AD70" s="239"/>
      <c r="AE70" s="240"/>
      <c r="AF70" s="240"/>
      <c r="AG70" s="240"/>
      <c r="AH70" s="240"/>
      <c r="AI70" s="240"/>
      <c r="AJ70" s="240"/>
      <c r="AK70" s="240"/>
      <c r="AL70" s="240"/>
      <c r="AM70" s="240"/>
      <c r="AN70" s="240"/>
      <c r="AO70" s="240"/>
      <c r="AP70" s="240"/>
    </row>
    <row r="71" spans="2:42" s="250" customFormat="1" hidden="1" x14ac:dyDescent="0.3">
      <c r="B71" s="207" t="str">
        <f>IF('Formulario PPGR1'!$F71="","",CONCATENATE('Formulario PPGR1'!$C71,".",'Formulario PPGR1'!$D71,".",'Formulario PPGR1'!$E71,".",#REF!))</f>
        <v/>
      </c>
      <c r="C71" s="207" t="str">
        <f>IF('Formulario PPGR1'!$F71="","",#REF!)</f>
        <v/>
      </c>
      <c r="D71" s="207" t="str">
        <f>IF('Formulario PPGR1'!$F71="","",#REF!)</f>
        <v/>
      </c>
      <c r="E71" s="207" t="str">
        <f>IF('Formulario PPGR1'!$F71="","",#REF!)</f>
        <v/>
      </c>
      <c r="F71" s="231"/>
      <c r="G71" s="232" t="str" cm="1">
        <f t="array" ref="G71">_xlfn.XLOOKUP($F71,LE_tbl[[#All],[Ls_LinesEstategica]],LE_tbl[[#All],[Le_code]],"",0)</f>
        <v/>
      </c>
      <c r="H71" s="231"/>
      <c r="I71" s="232" t="str">
        <f>_xlfn.XLOOKUP($H71,Obj!$D$122:$D$134,Obj!$E$122:$E$134,"",0)</f>
        <v/>
      </c>
      <c r="J71" s="231"/>
      <c r="K71" s="231"/>
      <c r="L71" s="231"/>
      <c r="M71" s="231"/>
      <c r="N71" s="287"/>
      <c r="O71" s="290"/>
      <c r="P71" s="206"/>
      <c r="Q71" s="233"/>
      <c r="R71" s="239"/>
      <c r="S71" s="239"/>
      <c r="T71" s="239"/>
      <c r="U71" s="239"/>
      <c r="V71" s="240"/>
      <c r="W71" s="239"/>
      <c r="X71" s="239"/>
      <c r="Y71" s="239"/>
      <c r="Z71" s="239"/>
      <c r="AA71" s="239"/>
      <c r="AB71" s="239"/>
      <c r="AC71" s="239"/>
      <c r="AD71" s="239"/>
      <c r="AE71" s="240"/>
      <c r="AF71" s="240"/>
      <c r="AG71" s="240"/>
      <c r="AH71" s="240"/>
      <c r="AI71" s="240"/>
      <c r="AJ71" s="240"/>
      <c r="AK71" s="240"/>
      <c r="AL71" s="240"/>
      <c r="AM71" s="240"/>
      <c r="AN71" s="240"/>
      <c r="AO71" s="240"/>
      <c r="AP71" s="240"/>
    </row>
    <row r="72" spans="2:42" s="250" customFormat="1" hidden="1" x14ac:dyDescent="0.3">
      <c r="B72" s="207" t="str">
        <f>IF('Formulario PPGR1'!$F72="","",CONCATENATE('Formulario PPGR1'!$C72,".",'Formulario PPGR1'!$D72,".",'Formulario PPGR1'!$E72,".",#REF!))</f>
        <v/>
      </c>
      <c r="C72" s="207" t="str">
        <f>IF('Formulario PPGR1'!$F72="","",#REF!)</f>
        <v/>
      </c>
      <c r="D72" s="207" t="str">
        <f>IF('Formulario PPGR1'!$F72="","",#REF!)</f>
        <v/>
      </c>
      <c r="E72" s="207" t="str">
        <f>IF('Formulario PPGR1'!$F72="","",#REF!)</f>
        <v/>
      </c>
      <c r="F72" s="231"/>
      <c r="G72" s="232" t="str" cm="1">
        <f t="array" ref="G72">_xlfn.XLOOKUP($F72,LE_tbl[[#All],[Ls_LinesEstategica]],LE_tbl[[#All],[Le_code]],"",0)</f>
        <v/>
      </c>
      <c r="H72" s="231"/>
      <c r="I72" s="232" t="str">
        <f>_xlfn.XLOOKUP($H72,Obj!$D$122:$D$134,Obj!$E$122:$E$134,"",0)</f>
        <v/>
      </c>
      <c r="J72" s="231"/>
      <c r="K72" s="231"/>
      <c r="L72" s="231"/>
      <c r="M72" s="231"/>
      <c r="N72" s="287"/>
      <c r="O72" s="286"/>
      <c r="P72" s="206"/>
      <c r="Q72" s="233"/>
      <c r="R72" s="239"/>
      <c r="S72" s="239"/>
      <c r="T72" s="239"/>
      <c r="U72" s="239"/>
      <c r="V72" s="240"/>
      <c r="W72" s="239"/>
      <c r="X72" s="239"/>
      <c r="Y72" s="239"/>
      <c r="Z72" s="239"/>
      <c r="AA72" s="239"/>
      <c r="AB72" s="239"/>
      <c r="AC72" s="239"/>
      <c r="AD72" s="239"/>
      <c r="AE72" s="240"/>
      <c r="AF72" s="240"/>
      <c r="AG72" s="240"/>
      <c r="AH72" s="240"/>
      <c r="AI72" s="240"/>
      <c r="AJ72" s="240"/>
      <c r="AK72" s="240"/>
      <c r="AL72" s="240"/>
      <c r="AM72" s="240"/>
      <c r="AN72" s="240"/>
      <c r="AO72" s="240"/>
      <c r="AP72" s="240"/>
    </row>
    <row r="73" spans="2:42" s="250" customFormat="1" hidden="1" x14ac:dyDescent="0.3">
      <c r="B73" s="207" t="str">
        <f>IF('Formulario PPGR1'!$F73="","",CONCATENATE('Formulario PPGR1'!$C73,".",'Formulario PPGR1'!$D73,".",'Formulario PPGR1'!$E73,".",#REF!))</f>
        <v/>
      </c>
      <c r="C73" s="207" t="str">
        <f>IF('Formulario PPGR1'!$F73="","",#REF!)</f>
        <v/>
      </c>
      <c r="D73" s="207" t="str">
        <f>IF('Formulario PPGR1'!$F73="","",#REF!)</f>
        <v/>
      </c>
      <c r="E73" s="207" t="str">
        <f>IF('Formulario PPGR1'!$F73="","",#REF!)</f>
        <v/>
      </c>
      <c r="F73" s="231"/>
      <c r="G73" s="232" t="str" cm="1">
        <f t="array" ref="G73">_xlfn.XLOOKUP($F73,LE_tbl[[#All],[Ls_LinesEstategica]],LE_tbl[[#All],[Le_code]],"",0)</f>
        <v/>
      </c>
      <c r="H73" s="231"/>
      <c r="I73" s="232" t="str">
        <f>_xlfn.XLOOKUP($H73,Obj!$D$122:$D$134,Obj!$E$122:$E$134,"",0)</f>
        <v/>
      </c>
      <c r="J73" s="231"/>
      <c r="K73" s="285"/>
      <c r="L73" s="261"/>
      <c r="M73" s="284"/>
      <c r="N73" s="291"/>
      <c r="O73" s="292"/>
      <c r="P73" s="206"/>
      <c r="Q73" s="293"/>
      <c r="R73" s="239"/>
      <c r="S73" s="239"/>
      <c r="T73" s="239"/>
      <c r="U73" s="239"/>
      <c r="V73" s="240"/>
      <c r="W73" s="239"/>
      <c r="X73" s="239"/>
      <c r="Y73" s="239"/>
      <c r="Z73" s="239"/>
      <c r="AA73" s="239"/>
      <c r="AB73" s="239"/>
      <c r="AC73" s="239"/>
      <c r="AD73" s="239"/>
      <c r="AE73" s="240"/>
      <c r="AF73" s="240"/>
      <c r="AG73" s="240"/>
      <c r="AH73" s="240"/>
      <c r="AI73" s="240"/>
      <c r="AJ73" s="240"/>
      <c r="AK73" s="240"/>
      <c r="AL73" s="240"/>
      <c r="AM73" s="240"/>
      <c r="AN73" s="240"/>
      <c r="AO73" s="240"/>
      <c r="AP73" s="240"/>
    </row>
    <row r="74" spans="2:42" s="250" customFormat="1" hidden="1" x14ac:dyDescent="0.3">
      <c r="B74" s="207" t="str">
        <f>IF('Formulario PPGR1'!$F74="","",CONCATENATE('Formulario PPGR1'!$C74,".",'Formulario PPGR1'!$D74,".",'Formulario PPGR1'!$E74,".",#REF!))</f>
        <v/>
      </c>
      <c r="C74" s="207" t="str">
        <f>IF('Formulario PPGR1'!$F74="","",#REF!)</f>
        <v/>
      </c>
      <c r="D74" s="207" t="str">
        <f>IF('Formulario PPGR1'!$F74="","",#REF!)</f>
        <v/>
      </c>
      <c r="E74" s="207" t="str">
        <f>IF('Formulario PPGR1'!$F74="","",#REF!)</f>
        <v/>
      </c>
      <c r="F74" s="231"/>
      <c r="G74" s="232" t="str" cm="1">
        <f t="array" ref="G74">_xlfn.XLOOKUP($F74,LE_tbl[[#All],[Ls_LinesEstategica]],LE_tbl[[#All],[Le_code]],"",0)</f>
        <v/>
      </c>
      <c r="H74" s="231"/>
      <c r="I74" s="232" t="str">
        <f>_xlfn.XLOOKUP($H74,Obj!$D$122:$D$134,Obj!$E$122:$E$134,"",0)</f>
        <v/>
      </c>
      <c r="J74" s="231"/>
      <c r="K74" s="285"/>
      <c r="L74" s="261"/>
      <c r="M74" s="261"/>
      <c r="N74" s="294"/>
      <c r="O74" s="295"/>
      <c r="P74" s="206"/>
      <c r="Q74" s="293"/>
      <c r="R74" s="239"/>
      <c r="S74" s="239"/>
      <c r="T74" s="239"/>
      <c r="U74" s="239"/>
      <c r="V74" s="240"/>
      <c r="W74" s="239"/>
      <c r="X74" s="239"/>
      <c r="Y74" s="239"/>
      <c r="Z74" s="239"/>
      <c r="AA74" s="239"/>
      <c r="AB74" s="239"/>
      <c r="AC74" s="239"/>
      <c r="AD74" s="239"/>
      <c r="AE74" s="240"/>
      <c r="AF74" s="240"/>
      <c r="AG74" s="240"/>
      <c r="AH74" s="240"/>
      <c r="AI74" s="240"/>
      <c r="AJ74" s="240"/>
      <c r="AK74" s="240"/>
      <c r="AL74" s="240"/>
      <c r="AM74" s="240"/>
      <c r="AN74" s="240"/>
      <c r="AO74" s="240"/>
      <c r="AP74" s="240"/>
    </row>
    <row r="75" spans="2:42" s="250" customFormat="1" hidden="1" x14ac:dyDescent="0.3">
      <c r="B75" s="207" t="str">
        <f>IF('Formulario PPGR1'!$F75="","",CONCATENATE('Formulario PPGR1'!$C75,".",'Formulario PPGR1'!$D75,".",'Formulario PPGR1'!$E75,".",#REF!))</f>
        <v/>
      </c>
      <c r="C75" s="207" t="str">
        <f>IF('Formulario PPGR1'!$F75="","",#REF!)</f>
        <v/>
      </c>
      <c r="D75" s="207" t="str">
        <f>IF('Formulario PPGR1'!$F75="","",#REF!)</f>
        <v/>
      </c>
      <c r="E75" s="207" t="str">
        <f>IF('Formulario PPGR1'!$F75="","",#REF!)</f>
        <v/>
      </c>
      <c r="F75" s="231"/>
      <c r="G75" s="232" t="str" cm="1">
        <f t="array" ref="G75">_xlfn.XLOOKUP($F75,LE_tbl[[#All],[Ls_LinesEstategica]],LE_tbl[[#All],[Le_code]],"",0)</f>
        <v/>
      </c>
      <c r="H75" s="231"/>
      <c r="I75" s="232" t="str">
        <f>_xlfn.XLOOKUP($H75,Obj!$D$122:$D$134,Obj!$E$122:$E$134,"",0)</f>
        <v/>
      </c>
      <c r="J75" s="231"/>
      <c r="K75" s="285"/>
      <c r="L75" s="231"/>
      <c r="M75" s="261"/>
      <c r="N75" s="294"/>
      <c r="O75" s="295"/>
      <c r="P75" s="206"/>
      <c r="Q75" s="293"/>
      <c r="R75" s="239"/>
      <c r="S75" s="239"/>
      <c r="T75" s="239"/>
      <c r="U75" s="239"/>
      <c r="V75" s="240"/>
      <c r="W75" s="239"/>
      <c r="X75" s="239"/>
      <c r="Y75" s="239"/>
      <c r="Z75" s="239"/>
      <c r="AA75" s="239"/>
      <c r="AB75" s="239"/>
      <c r="AC75" s="239"/>
      <c r="AD75" s="239"/>
      <c r="AE75" s="240"/>
      <c r="AF75" s="240"/>
      <c r="AG75" s="240"/>
      <c r="AH75" s="240"/>
      <c r="AI75" s="240"/>
      <c r="AJ75" s="240"/>
      <c r="AK75" s="240"/>
      <c r="AL75" s="240"/>
      <c r="AM75" s="240"/>
      <c r="AN75" s="240"/>
      <c r="AO75" s="240"/>
      <c r="AP75" s="240"/>
    </row>
    <row r="76" spans="2:42" s="250" customFormat="1" hidden="1" x14ac:dyDescent="0.3">
      <c r="B76" s="207" t="str">
        <f>IF('Formulario PPGR1'!$F76="","",CONCATENATE('Formulario PPGR1'!$C76,".",'Formulario PPGR1'!$D76,".",'Formulario PPGR1'!$E76,".",#REF!))</f>
        <v/>
      </c>
      <c r="C76" s="207" t="str">
        <f>IF('Formulario PPGR1'!$F76="","",#REF!)</f>
        <v/>
      </c>
      <c r="D76" s="207" t="str">
        <f>IF('Formulario PPGR1'!$F76="","",#REF!)</f>
        <v/>
      </c>
      <c r="E76" s="207" t="str">
        <f>IF('Formulario PPGR1'!$F76="","",#REF!)</f>
        <v/>
      </c>
      <c r="F76" s="231"/>
      <c r="G76" s="232" t="str" cm="1">
        <f t="array" ref="G76">_xlfn.XLOOKUP($F76,LE_tbl[[#All],[Ls_LinesEstategica]],LE_tbl[[#All],[Le_code]],"",0)</f>
        <v/>
      </c>
      <c r="H76" s="231"/>
      <c r="I76" s="232" t="str">
        <f>_xlfn.XLOOKUP($H76,Obj!$D$122:$D$134,Obj!$E$122:$E$134,"",0)</f>
        <v/>
      </c>
      <c r="J76" s="231"/>
      <c r="K76" s="296"/>
      <c r="L76" s="261"/>
      <c r="M76" s="261"/>
      <c r="N76" s="294"/>
      <c r="O76" s="294"/>
      <c r="P76" s="206"/>
      <c r="Q76" s="293"/>
      <c r="R76" s="239"/>
      <c r="S76" s="239"/>
      <c r="T76" s="239"/>
      <c r="U76" s="239"/>
      <c r="V76" s="240"/>
      <c r="W76" s="239"/>
      <c r="X76" s="239"/>
      <c r="Y76" s="239"/>
      <c r="Z76" s="239"/>
      <c r="AA76" s="239"/>
      <c r="AB76" s="239"/>
      <c r="AC76" s="239"/>
      <c r="AD76" s="239"/>
      <c r="AE76" s="240"/>
      <c r="AF76" s="240"/>
      <c r="AG76" s="240"/>
      <c r="AH76" s="240"/>
      <c r="AI76" s="240"/>
      <c r="AJ76" s="240"/>
      <c r="AK76" s="240"/>
      <c r="AL76" s="240"/>
      <c r="AM76" s="240"/>
      <c r="AN76" s="240"/>
      <c r="AO76" s="240"/>
      <c r="AP76" s="240"/>
    </row>
    <row r="77" spans="2:42" s="250" customFormat="1" hidden="1" x14ac:dyDescent="0.3">
      <c r="B77" s="207" t="str">
        <f>IF('Formulario PPGR1'!$F77="","",CONCATENATE('Formulario PPGR1'!$C77,".",'Formulario PPGR1'!$D77,".",'Formulario PPGR1'!$E77,".",#REF!))</f>
        <v/>
      </c>
      <c r="C77" s="207" t="str">
        <f>IF('Formulario PPGR1'!$F77="","",#REF!)</f>
        <v/>
      </c>
      <c r="D77" s="207" t="str">
        <f>IF('Formulario PPGR1'!$F77="","",#REF!)</f>
        <v/>
      </c>
      <c r="E77" s="207" t="str">
        <f>IF('Formulario PPGR1'!$F77="","",#REF!)</f>
        <v/>
      </c>
      <c r="F77" s="231"/>
      <c r="G77" s="232" t="str" cm="1">
        <f t="array" ref="G77">_xlfn.XLOOKUP($F77,LE_tbl[[#All],[Ls_LinesEstategica]],LE_tbl[[#All],[Le_code]],"",0)</f>
        <v/>
      </c>
      <c r="H77" s="231"/>
      <c r="I77" s="232" t="str">
        <f>_xlfn.XLOOKUP($H77,Obj!$D$122:$D$134,Obj!$E$122:$E$134,"",0)</f>
        <v/>
      </c>
      <c r="J77" s="231"/>
      <c r="K77" s="285"/>
      <c r="L77" s="231"/>
      <c r="M77" s="231"/>
      <c r="N77" s="287"/>
      <c r="O77" s="286"/>
      <c r="P77" s="206"/>
      <c r="Q77" s="233"/>
      <c r="R77" s="239"/>
      <c r="S77" s="239"/>
      <c r="T77" s="239"/>
      <c r="U77" s="239"/>
      <c r="V77" s="240"/>
      <c r="W77" s="239"/>
      <c r="X77" s="239"/>
      <c r="Y77" s="239"/>
      <c r="Z77" s="239"/>
      <c r="AA77" s="239"/>
      <c r="AB77" s="239"/>
      <c r="AC77" s="239"/>
      <c r="AD77" s="239"/>
      <c r="AE77" s="240"/>
      <c r="AF77" s="240"/>
      <c r="AG77" s="240"/>
      <c r="AH77" s="240"/>
      <c r="AI77" s="240"/>
      <c r="AJ77" s="240"/>
      <c r="AK77" s="240"/>
      <c r="AL77" s="240"/>
      <c r="AM77" s="240"/>
      <c r="AN77" s="240"/>
      <c r="AO77" s="240"/>
      <c r="AP77" s="240"/>
    </row>
    <row r="78" spans="2:42" s="250" customFormat="1" hidden="1" x14ac:dyDescent="0.3">
      <c r="B78" s="207" t="str">
        <f>IF('Formulario PPGR1'!$F78="","",CONCATENATE('Formulario PPGR1'!$C78,".",'Formulario PPGR1'!$D78,".",'Formulario PPGR1'!$E78,".",#REF!))</f>
        <v/>
      </c>
      <c r="C78" s="207" t="str">
        <f>IF('Formulario PPGR1'!$F78="","",#REF!)</f>
        <v/>
      </c>
      <c r="D78" s="207" t="str">
        <f>IF('Formulario PPGR1'!$F78="","",#REF!)</f>
        <v/>
      </c>
      <c r="E78" s="207" t="str">
        <f>IF('Formulario PPGR1'!$F78="","",#REF!)</f>
        <v/>
      </c>
      <c r="F78" s="231"/>
      <c r="G78" s="232" t="str" cm="1">
        <f t="array" ref="G78">_xlfn.XLOOKUP($F78,LE_tbl[[#All],[Ls_LinesEstategica]],LE_tbl[[#All],[Le_code]],"",0)</f>
        <v/>
      </c>
      <c r="H78" s="231"/>
      <c r="I78" s="232" t="str">
        <f>_xlfn.XLOOKUP($H78,Obj!$D$122:$D$134,Obj!$E$122:$E$134,"",0)</f>
        <v/>
      </c>
      <c r="J78" s="231"/>
      <c r="K78" s="285"/>
      <c r="L78" s="231"/>
      <c r="M78" s="231"/>
      <c r="N78" s="288"/>
      <c r="O78" s="286"/>
      <c r="P78" s="206"/>
      <c r="Q78" s="233"/>
      <c r="R78" s="239"/>
      <c r="S78" s="239"/>
      <c r="T78" s="239"/>
      <c r="U78" s="239"/>
      <c r="V78" s="240"/>
      <c r="W78" s="239"/>
      <c r="X78" s="239"/>
      <c r="Y78" s="239"/>
      <c r="Z78" s="239"/>
      <c r="AA78" s="239"/>
      <c r="AB78" s="239"/>
      <c r="AC78" s="239"/>
      <c r="AD78" s="239"/>
      <c r="AE78" s="240"/>
      <c r="AF78" s="240"/>
      <c r="AG78" s="240"/>
      <c r="AH78" s="240"/>
      <c r="AI78" s="240"/>
      <c r="AJ78" s="240"/>
      <c r="AK78" s="240"/>
      <c r="AL78" s="240"/>
      <c r="AM78" s="240"/>
      <c r="AN78" s="240"/>
      <c r="AO78" s="240"/>
      <c r="AP78" s="240"/>
    </row>
    <row r="79" spans="2:42" s="250" customFormat="1" hidden="1" x14ac:dyDescent="0.3">
      <c r="B79" s="207" t="str">
        <f>IF('Formulario PPGR1'!$F79="","",CONCATENATE('Formulario PPGR1'!$C79,".",'Formulario PPGR1'!$D79,".",'Formulario PPGR1'!$E79,".",#REF!))</f>
        <v/>
      </c>
      <c r="C79" s="207" t="str">
        <f>IF('Formulario PPGR1'!$F79="","",#REF!)</f>
        <v/>
      </c>
      <c r="D79" s="207" t="str">
        <f>IF('Formulario PPGR1'!$F79="","",#REF!)</f>
        <v/>
      </c>
      <c r="E79" s="207" t="str">
        <f>IF('Formulario PPGR1'!$F79="","",#REF!)</f>
        <v/>
      </c>
      <c r="F79" s="231"/>
      <c r="G79" s="232" t="str" cm="1">
        <f t="array" ref="G79">_xlfn.XLOOKUP($F79,LE_tbl[[#All],[Ls_LinesEstategica]],LE_tbl[[#All],[Le_code]],"",0)</f>
        <v/>
      </c>
      <c r="H79" s="231"/>
      <c r="I79" s="232" t="str">
        <f>_xlfn.XLOOKUP($H79,Obj!$D$122:$D$134,Obj!$E$122:$E$134,"",0)</f>
        <v/>
      </c>
      <c r="J79" s="231"/>
      <c r="K79" s="285"/>
      <c r="L79" s="231"/>
      <c r="M79" s="231"/>
      <c r="N79" s="288"/>
      <c r="O79" s="287"/>
      <c r="P79" s="206"/>
      <c r="Q79" s="233"/>
      <c r="R79" s="239"/>
      <c r="S79" s="239"/>
      <c r="T79" s="239"/>
      <c r="U79" s="239"/>
      <c r="V79" s="240"/>
      <c r="W79" s="239"/>
      <c r="X79" s="239"/>
      <c r="Y79" s="239"/>
      <c r="Z79" s="239"/>
      <c r="AA79" s="239"/>
      <c r="AB79" s="239"/>
      <c r="AC79" s="239"/>
      <c r="AD79" s="239"/>
      <c r="AE79" s="240"/>
      <c r="AF79" s="240"/>
      <c r="AG79" s="240"/>
      <c r="AH79" s="240"/>
      <c r="AI79" s="240"/>
      <c r="AJ79" s="240"/>
      <c r="AK79" s="240"/>
      <c r="AL79" s="240"/>
      <c r="AM79" s="240"/>
      <c r="AN79" s="240"/>
      <c r="AO79" s="240"/>
      <c r="AP79" s="240"/>
    </row>
    <row r="80" spans="2:42" s="250" customFormat="1" hidden="1" x14ac:dyDescent="0.3">
      <c r="B80" s="207" t="str">
        <f>IF('Formulario PPGR1'!$F80="","",CONCATENATE('Formulario PPGR1'!$C80,".",'Formulario PPGR1'!$D80,".",'Formulario PPGR1'!$E80,".",#REF!))</f>
        <v/>
      </c>
      <c r="C80" s="207" t="str">
        <f>IF('Formulario PPGR1'!$F80="","",#REF!)</f>
        <v/>
      </c>
      <c r="D80" s="207" t="str">
        <f>IF('Formulario PPGR1'!$F80="","",#REF!)</f>
        <v/>
      </c>
      <c r="E80" s="207" t="str">
        <f>IF('Formulario PPGR1'!$F80="","",#REF!)</f>
        <v/>
      </c>
      <c r="F80" s="231"/>
      <c r="G80" s="232" t="str" cm="1">
        <f t="array" ref="G80">_xlfn.XLOOKUP($F80,LE_tbl[[#All],[Ls_LinesEstategica]],LE_tbl[[#All],[Le_code]],"",0)</f>
        <v/>
      </c>
      <c r="H80" s="231"/>
      <c r="I80" s="232" t="str">
        <f>_xlfn.XLOOKUP($H80,Obj!$D$122:$D$134,Obj!$E$122:$E$134,"",0)</f>
        <v/>
      </c>
      <c r="J80" s="231"/>
      <c r="K80" s="285"/>
      <c r="L80" s="231"/>
      <c r="M80" s="231"/>
      <c r="N80" s="288"/>
      <c r="O80" s="287"/>
      <c r="P80" s="206"/>
      <c r="Q80" s="233"/>
      <c r="R80" s="239"/>
      <c r="S80" s="239"/>
      <c r="T80" s="239"/>
      <c r="U80" s="239"/>
      <c r="V80" s="240"/>
      <c r="W80" s="239"/>
      <c r="X80" s="239"/>
      <c r="Y80" s="239"/>
      <c r="Z80" s="239"/>
      <c r="AA80" s="239"/>
      <c r="AB80" s="239"/>
      <c r="AC80" s="239"/>
      <c r="AD80" s="239"/>
      <c r="AE80" s="240"/>
      <c r="AF80" s="240"/>
      <c r="AG80" s="240"/>
      <c r="AH80" s="240"/>
      <c r="AI80" s="240"/>
      <c r="AJ80" s="240"/>
      <c r="AK80" s="240"/>
      <c r="AL80" s="240"/>
      <c r="AM80" s="240"/>
      <c r="AN80" s="240"/>
      <c r="AO80" s="240"/>
      <c r="AP80" s="240"/>
    </row>
    <row r="81" spans="2:42" s="250" customFormat="1" hidden="1" x14ac:dyDescent="0.3">
      <c r="B81" s="207" t="str">
        <f>IF('Formulario PPGR1'!$F81="","",CONCATENATE('Formulario PPGR1'!$C81,".",'Formulario PPGR1'!$D81,".",'Formulario PPGR1'!$E81,".",#REF!))</f>
        <v/>
      </c>
      <c r="C81" s="207" t="str">
        <f>IF('Formulario PPGR1'!$F81="","",#REF!)</f>
        <v/>
      </c>
      <c r="D81" s="207" t="str">
        <f>IF('Formulario PPGR1'!$F81="","",#REF!)</f>
        <v/>
      </c>
      <c r="E81" s="207" t="str">
        <f>IF('Formulario PPGR1'!$F81="","",#REF!)</f>
        <v/>
      </c>
      <c r="F81" s="231"/>
      <c r="G81" s="232" t="str" cm="1">
        <f t="array" ref="G81">_xlfn.XLOOKUP($F81,LE_tbl[[#All],[Ls_LinesEstategica]],LE_tbl[[#All],[Le_code]],"",0)</f>
        <v/>
      </c>
      <c r="H81" s="231"/>
      <c r="I81" s="232" t="str">
        <f>_xlfn.XLOOKUP($H81,Obj!$D$122:$D$134,Obj!$E$122:$E$134,"",0)</f>
        <v/>
      </c>
      <c r="J81" s="231"/>
      <c r="K81" s="285"/>
      <c r="L81" s="261"/>
      <c r="M81" s="261"/>
      <c r="N81" s="294"/>
      <c r="O81" s="295"/>
      <c r="P81" s="206"/>
      <c r="Q81" s="293"/>
      <c r="R81" s="239"/>
      <c r="S81" s="239"/>
      <c r="T81" s="239"/>
      <c r="U81" s="239"/>
      <c r="V81" s="240"/>
      <c r="W81" s="239"/>
      <c r="X81" s="239"/>
      <c r="Y81" s="239"/>
      <c r="Z81" s="239"/>
      <c r="AA81" s="239"/>
      <c r="AB81" s="239"/>
      <c r="AC81" s="239"/>
      <c r="AD81" s="239"/>
      <c r="AE81" s="240"/>
      <c r="AF81" s="240"/>
      <c r="AG81" s="240"/>
      <c r="AH81" s="240"/>
      <c r="AI81" s="240"/>
      <c r="AJ81" s="240"/>
      <c r="AK81" s="240"/>
      <c r="AL81" s="240"/>
      <c r="AM81" s="240"/>
      <c r="AN81" s="240"/>
      <c r="AO81" s="240"/>
      <c r="AP81" s="240"/>
    </row>
    <row r="82" spans="2:42" s="250" customFormat="1" hidden="1" x14ac:dyDescent="0.3">
      <c r="B82" s="207" t="str">
        <f>IF('Formulario PPGR1'!$F82="","",CONCATENATE('Formulario PPGR1'!$C82,".",'Formulario PPGR1'!$D82,".",'Formulario PPGR1'!$E82,".",#REF!))</f>
        <v/>
      </c>
      <c r="C82" s="207" t="str">
        <f>IF('Formulario PPGR1'!$F82="","",#REF!)</f>
        <v/>
      </c>
      <c r="D82" s="207" t="str">
        <f>IF('Formulario PPGR1'!$F82="","",#REF!)</f>
        <v/>
      </c>
      <c r="E82" s="207" t="str">
        <f>IF('Formulario PPGR1'!$F82="","",#REF!)</f>
        <v/>
      </c>
      <c r="F82" s="231"/>
      <c r="G82" s="232" t="str" cm="1">
        <f t="array" ref="G82">_xlfn.XLOOKUP($F82,LE_tbl[[#All],[Ls_LinesEstategica]],LE_tbl[[#All],[Le_code]],"",0)</f>
        <v/>
      </c>
      <c r="H82" s="231"/>
      <c r="I82" s="232" t="str">
        <f>_xlfn.XLOOKUP($H82,Obj!$D$122:$D$134,Obj!$E$122:$E$134,"",0)</f>
        <v/>
      </c>
      <c r="J82" s="231"/>
      <c r="K82" s="285"/>
      <c r="L82" s="261"/>
      <c r="M82" s="261"/>
      <c r="N82" s="294"/>
      <c r="O82" s="295"/>
      <c r="P82" s="206"/>
      <c r="Q82" s="293"/>
      <c r="R82" s="239"/>
      <c r="S82" s="239"/>
      <c r="T82" s="239"/>
      <c r="U82" s="239"/>
      <c r="V82" s="240"/>
      <c r="W82" s="239"/>
      <c r="X82" s="239"/>
      <c r="Y82" s="239"/>
      <c r="Z82" s="239"/>
      <c r="AA82" s="239"/>
      <c r="AB82" s="239"/>
      <c r="AC82" s="239"/>
      <c r="AD82" s="239"/>
      <c r="AE82" s="240"/>
      <c r="AF82" s="240"/>
      <c r="AG82" s="240"/>
      <c r="AH82" s="240"/>
      <c r="AI82" s="240"/>
      <c r="AJ82" s="240"/>
      <c r="AK82" s="240"/>
      <c r="AL82" s="240"/>
      <c r="AM82" s="240"/>
      <c r="AN82" s="240"/>
      <c r="AO82" s="240"/>
      <c r="AP82" s="240"/>
    </row>
    <row r="83" spans="2:42" s="250" customFormat="1" hidden="1" x14ac:dyDescent="0.3">
      <c r="B83" s="207" t="str">
        <f>IF('Formulario PPGR1'!$F83="","",CONCATENATE('Formulario PPGR1'!$C83,".",'Formulario PPGR1'!$D83,".",'Formulario PPGR1'!$E83,".",#REF!))</f>
        <v/>
      </c>
      <c r="C83" s="207" t="str">
        <f>IF('Formulario PPGR1'!$F83="","",#REF!)</f>
        <v/>
      </c>
      <c r="D83" s="207" t="str">
        <f>IF('Formulario PPGR1'!$F83="","",#REF!)</f>
        <v/>
      </c>
      <c r="E83" s="207" t="str">
        <f>IF('Formulario PPGR1'!$F83="","",#REF!)</f>
        <v/>
      </c>
      <c r="F83" s="231"/>
      <c r="G83" s="232" t="str" cm="1">
        <f t="array" ref="G83">_xlfn.XLOOKUP($F83,LE_tbl[[#All],[Ls_LinesEstategica]],LE_tbl[[#All],[Le_code]],"",0)</f>
        <v/>
      </c>
      <c r="H83" s="231"/>
      <c r="I83" s="232" t="str">
        <f>_xlfn.XLOOKUP($H83,Obj!$D$122:$D$134,Obj!$E$122:$E$134,"",0)</f>
        <v/>
      </c>
      <c r="J83" s="231"/>
      <c r="K83" s="285"/>
      <c r="L83" s="231"/>
      <c r="M83" s="231"/>
      <c r="N83" s="288"/>
      <c r="O83" s="288"/>
      <c r="P83" s="206"/>
      <c r="Q83" s="233"/>
      <c r="R83" s="239"/>
      <c r="S83" s="239"/>
      <c r="T83" s="239"/>
      <c r="U83" s="239"/>
      <c r="V83" s="240"/>
      <c r="W83" s="239"/>
      <c r="X83" s="239"/>
      <c r="Y83" s="239"/>
      <c r="Z83" s="239"/>
      <c r="AA83" s="239"/>
      <c r="AB83" s="239"/>
      <c r="AC83" s="239"/>
      <c r="AD83" s="239"/>
      <c r="AE83" s="240"/>
      <c r="AF83" s="240"/>
      <c r="AG83" s="240"/>
      <c r="AH83" s="240"/>
      <c r="AI83" s="240"/>
      <c r="AJ83" s="240"/>
      <c r="AK83" s="240"/>
      <c r="AL83" s="240"/>
      <c r="AM83" s="240"/>
      <c r="AN83" s="240"/>
      <c r="AO83" s="240"/>
      <c r="AP83" s="240"/>
    </row>
    <row r="84" spans="2:42" s="250" customFormat="1" hidden="1" x14ac:dyDescent="0.3">
      <c r="B84" s="207" t="str">
        <f>IF('Formulario PPGR1'!$F84="","",CONCATENATE('Formulario PPGR1'!$C84,".",'Formulario PPGR1'!$D84,".",'Formulario PPGR1'!$E84,".",#REF!))</f>
        <v/>
      </c>
      <c r="C84" s="207" t="str">
        <f>IF('Formulario PPGR1'!$F84="","",#REF!)</f>
        <v/>
      </c>
      <c r="D84" s="207" t="str">
        <f>IF('Formulario PPGR1'!$F84="","",#REF!)</f>
        <v/>
      </c>
      <c r="E84" s="207" t="str">
        <f>IF('Formulario PPGR1'!$F84="","",#REF!)</f>
        <v/>
      </c>
      <c r="F84" s="231"/>
      <c r="G84" s="232" t="str" cm="1">
        <f t="array" ref="G84">_xlfn.XLOOKUP($F84,LE_tbl[[#All],[Ls_LinesEstategica]],LE_tbl[[#All],[Le_code]],"",0)</f>
        <v/>
      </c>
      <c r="H84" s="231"/>
      <c r="I84" s="232" t="str">
        <f>_xlfn.XLOOKUP($H84,Obj!$D$122:$D$134,Obj!$E$122:$E$134,"",0)</f>
        <v/>
      </c>
      <c r="J84" s="231"/>
      <c r="K84" s="285"/>
      <c r="L84" s="231"/>
      <c r="M84" s="231"/>
      <c r="N84" s="287"/>
      <c r="O84" s="288"/>
      <c r="P84" s="233"/>
      <c r="Q84" s="233"/>
      <c r="R84" s="239"/>
      <c r="S84" s="239"/>
      <c r="T84" s="239"/>
      <c r="U84" s="239"/>
      <c r="V84" s="240" t="s">
        <v>219</v>
      </c>
      <c r="W84" s="239"/>
      <c r="X84" s="239"/>
      <c r="Y84" s="239"/>
      <c r="Z84" s="239"/>
      <c r="AA84" s="239"/>
      <c r="AB84" s="239"/>
      <c r="AC84" s="239"/>
      <c r="AD84" s="239"/>
      <c r="AE84" s="240"/>
      <c r="AF84" s="240"/>
      <c r="AG84" s="240"/>
      <c r="AH84" s="240"/>
      <c r="AI84" s="240"/>
      <c r="AJ84" s="240"/>
      <c r="AK84" s="240"/>
      <c r="AL84" s="240"/>
      <c r="AM84" s="240"/>
      <c r="AN84" s="240"/>
      <c r="AO84" s="240"/>
      <c r="AP84" s="240"/>
    </row>
    <row r="85" spans="2:42" s="250" customFormat="1" hidden="1" x14ac:dyDescent="0.3">
      <c r="B85" s="207" t="str">
        <f>IF('Formulario PPGR1'!$F85="","",CONCATENATE('Formulario PPGR1'!$C85,".",'Formulario PPGR1'!$D85,".",'Formulario PPGR1'!$E85,".",#REF!))</f>
        <v/>
      </c>
      <c r="C85" s="207" t="str">
        <f>IF('Formulario PPGR1'!$F85="","",#REF!)</f>
        <v/>
      </c>
      <c r="D85" s="207" t="str">
        <f>IF('Formulario PPGR1'!$F85="","",#REF!)</f>
        <v/>
      </c>
      <c r="E85" s="207" t="str">
        <f>IF('Formulario PPGR1'!$F85="","",#REF!)</f>
        <v/>
      </c>
      <c r="F85" s="231"/>
      <c r="G85" s="232" t="str" cm="1">
        <f t="array" ref="G85">_xlfn.XLOOKUP($F85,LE_tbl[[#All],[Ls_LinesEstategica]],LE_tbl[[#All],[Le_code]],"",0)</f>
        <v/>
      </c>
      <c r="H85" s="231"/>
      <c r="I85" s="232" t="str">
        <f>_xlfn.XLOOKUP($H85,Obj!$D$122:$D$134,Obj!$E$122:$E$134,"",0)</f>
        <v/>
      </c>
      <c r="J85" s="231"/>
      <c r="K85" s="285"/>
      <c r="L85" s="231"/>
      <c r="M85" s="231"/>
      <c r="N85" s="287"/>
      <c r="O85" s="297"/>
      <c r="P85" s="233"/>
      <c r="Q85" s="233"/>
      <c r="R85" s="239"/>
      <c r="S85" s="239"/>
      <c r="T85" s="239"/>
      <c r="U85" s="239"/>
      <c r="V85" s="240" t="s">
        <v>220</v>
      </c>
      <c r="W85" s="239"/>
      <c r="X85" s="239"/>
      <c r="Y85" s="239"/>
      <c r="Z85" s="239"/>
      <c r="AA85" s="239"/>
      <c r="AB85" s="239"/>
      <c r="AC85" s="239"/>
      <c r="AD85" s="239"/>
      <c r="AE85" s="240"/>
      <c r="AF85" s="240"/>
      <c r="AG85" s="240"/>
      <c r="AH85" s="240"/>
      <c r="AI85" s="240"/>
      <c r="AJ85" s="240"/>
      <c r="AK85" s="240"/>
      <c r="AL85" s="240"/>
      <c r="AM85" s="240"/>
      <c r="AN85" s="240"/>
      <c r="AO85" s="240"/>
      <c r="AP85" s="240"/>
    </row>
    <row r="86" spans="2:42" s="250" customFormat="1" hidden="1" x14ac:dyDescent="0.3">
      <c r="B86" s="207" t="str">
        <f>IF('Formulario PPGR1'!$F86="","",CONCATENATE('Formulario PPGR1'!$C86,".",'Formulario PPGR1'!$D86,".",'Formulario PPGR1'!$E86,".",#REF!))</f>
        <v/>
      </c>
      <c r="C86" s="207" t="str">
        <f>IF('Formulario PPGR1'!$F86="","",#REF!)</f>
        <v/>
      </c>
      <c r="D86" s="207" t="str">
        <f>IF('Formulario PPGR1'!$F86="","",#REF!)</f>
        <v/>
      </c>
      <c r="E86" s="207" t="str">
        <f>IF('Formulario PPGR1'!$F86="","",#REF!)</f>
        <v/>
      </c>
      <c r="F86" s="231"/>
      <c r="G86" s="232" t="str" cm="1">
        <f t="array" ref="G86">_xlfn.XLOOKUP($F86,LE_tbl[[#All],[Ls_LinesEstategica]],LE_tbl[[#All],[Le_code]],"",0)</f>
        <v/>
      </c>
      <c r="H86" s="231"/>
      <c r="I86" s="232" t="str">
        <f>_xlfn.XLOOKUP($H86,Obj!$D$122:$D$134,Obj!$E$122:$E$134,"",0)</f>
        <v/>
      </c>
      <c r="J86" s="231"/>
      <c r="K86" s="285"/>
      <c r="L86" s="231"/>
      <c r="M86" s="231"/>
      <c r="N86" s="287"/>
      <c r="O86" s="287"/>
      <c r="P86" s="233"/>
      <c r="Q86" s="233"/>
      <c r="R86" s="239"/>
      <c r="S86" s="239"/>
      <c r="T86" s="239"/>
      <c r="U86" s="239"/>
      <c r="V86" s="240" t="s">
        <v>221</v>
      </c>
      <c r="W86" s="239"/>
      <c r="X86" s="239"/>
      <c r="Y86" s="239"/>
      <c r="Z86" s="239"/>
      <c r="AA86" s="239"/>
      <c r="AB86" s="239"/>
      <c r="AC86" s="239"/>
      <c r="AD86" s="239"/>
      <c r="AE86" s="240"/>
      <c r="AF86" s="240"/>
      <c r="AG86" s="240"/>
      <c r="AH86" s="240"/>
      <c r="AI86" s="240"/>
      <c r="AJ86" s="240"/>
      <c r="AK86" s="240"/>
      <c r="AL86" s="240"/>
      <c r="AM86" s="240"/>
      <c r="AN86" s="240"/>
      <c r="AO86" s="240"/>
      <c r="AP86" s="240"/>
    </row>
    <row r="87" spans="2:42" s="250" customFormat="1" hidden="1" x14ac:dyDescent="0.3">
      <c r="B87" s="207" t="str">
        <f>IF('Formulario PPGR1'!$F87="","",CONCATENATE('Formulario PPGR1'!$C87,".",'Formulario PPGR1'!$D87,".",'Formulario PPGR1'!$E87,".",#REF!))</f>
        <v/>
      </c>
      <c r="C87" s="207" t="str">
        <f>IF('Formulario PPGR1'!$F87="","",#REF!)</f>
        <v/>
      </c>
      <c r="D87" s="207" t="str">
        <f>IF('Formulario PPGR1'!$F87="","",#REF!)</f>
        <v/>
      </c>
      <c r="E87" s="207" t="str">
        <f>IF('Formulario PPGR1'!$F87="","",#REF!)</f>
        <v/>
      </c>
      <c r="F87" s="231"/>
      <c r="G87" s="232" t="str" cm="1">
        <f t="array" ref="G87">_xlfn.XLOOKUP($F87,LE_tbl[[#All],[Ls_LinesEstategica]],LE_tbl[[#All],[Le_code]],"",0)</f>
        <v/>
      </c>
      <c r="H87" s="231"/>
      <c r="I87" s="232" t="str">
        <f>_xlfn.XLOOKUP($H87,Obj!$D$122:$D$134,Obj!$E$122:$E$134,"",0)</f>
        <v/>
      </c>
      <c r="J87" s="231"/>
      <c r="K87" s="285"/>
      <c r="L87" s="231"/>
      <c r="M87" s="231"/>
      <c r="N87" s="287"/>
      <c r="O87" s="286"/>
      <c r="P87" s="206"/>
      <c r="Q87" s="233"/>
      <c r="R87" s="239"/>
      <c r="S87" s="239"/>
      <c r="T87" s="239"/>
      <c r="U87" s="239"/>
      <c r="V87" s="240"/>
      <c r="W87" s="239"/>
      <c r="X87" s="239"/>
      <c r="Y87" s="239"/>
      <c r="Z87" s="239"/>
      <c r="AA87" s="239"/>
      <c r="AB87" s="239"/>
      <c r="AC87" s="239"/>
      <c r="AD87" s="239"/>
      <c r="AE87" s="240"/>
      <c r="AF87" s="240"/>
      <c r="AG87" s="240"/>
      <c r="AH87" s="240"/>
      <c r="AI87" s="240"/>
      <c r="AJ87" s="240"/>
      <c r="AK87" s="240"/>
      <c r="AL87" s="240"/>
      <c r="AM87" s="240"/>
      <c r="AN87" s="240"/>
      <c r="AO87" s="240"/>
      <c r="AP87" s="240"/>
    </row>
    <row r="88" spans="2:42" s="250" customFormat="1" hidden="1" x14ac:dyDescent="0.3">
      <c r="B88" s="207" t="str">
        <f>IF('Formulario PPGR1'!$F88="","",CONCATENATE('Formulario PPGR1'!$C88,".",'Formulario PPGR1'!$D88,".",'Formulario PPGR1'!$E88,".",#REF!))</f>
        <v/>
      </c>
      <c r="C88" s="207" t="str">
        <f>IF('Formulario PPGR1'!$F88="","",#REF!)</f>
        <v/>
      </c>
      <c r="D88" s="207" t="str">
        <f>IF('Formulario PPGR1'!$F88="","",#REF!)</f>
        <v/>
      </c>
      <c r="E88" s="207" t="str">
        <f>IF('Formulario PPGR1'!$F88="","",#REF!)</f>
        <v/>
      </c>
      <c r="F88" s="231"/>
      <c r="G88" s="232" t="str" cm="1">
        <f t="array" ref="G88">_xlfn.XLOOKUP($F88,LE_tbl[[#All],[Ls_LinesEstategica]],LE_tbl[[#All],[Le_code]],"",0)</f>
        <v/>
      </c>
      <c r="H88" s="231"/>
      <c r="I88" s="232" t="str">
        <f>_xlfn.XLOOKUP($H88,Obj!$D$122:$D$134,Obj!$E$122:$E$134,"",0)</f>
        <v/>
      </c>
      <c r="J88" s="231"/>
      <c r="K88" s="285"/>
      <c r="L88" s="231"/>
      <c r="M88" s="231"/>
      <c r="N88" s="288"/>
      <c r="O88" s="286"/>
      <c r="P88" s="233"/>
      <c r="Q88" s="233"/>
      <c r="R88" s="239"/>
      <c r="S88" s="239"/>
      <c r="T88" s="239"/>
      <c r="U88" s="239"/>
      <c r="V88" s="239"/>
      <c r="W88" s="239"/>
      <c r="X88" s="239"/>
      <c r="Y88" s="239"/>
      <c r="Z88" s="239"/>
      <c r="AA88" s="239"/>
      <c r="AB88" s="239"/>
      <c r="AC88" s="239"/>
      <c r="AD88" s="239"/>
      <c r="AE88" s="240"/>
      <c r="AF88" s="240"/>
      <c r="AG88" s="240"/>
      <c r="AH88" s="240"/>
      <c r="AI88" s="240"/>
      <c r="AJ88" s="240"/>
      <c r="AK88" s="240"/>
      <c r="AL88" s="240"/>
      <c r="AM88" s="240"/>
      <c r="AN88" s="240"/>
      <c r="AO88" s="240"/>
      <c r="AP88" s="240"/>
    </row>
    <row r="89" spans="2:42" s="250" customFormat="1" hidden="1" x14ac:dyDescent="0.3">
      <c r="B89" s="207" t="str">
        <f>IF('Formulario PPGR1'!$F89="","",CONCATENATE('Formulario PPGR1'!$C89,".",'Formulario PPGR1'!$D89,".",'Formulario PPGR1'!$E89,".",#REF!))</f>
        <v/>
      </c>
      <c r="C89" s="207" t="str">
        <f>IF('Formulario PPGR1'!$F89="","",#REF!)</f>
        <v/>
      </c>
      <c r="D89" s="207" t="str">
        <f>IF('Formulario PPGR1'!$F89="","",#REF!)</f>
        <v/>
      </c>
      <c r="E89" s="207" t="str">
        <f>IF('Formulario PPGR1'!$F89="","",#REF!)</f>
        <v/>
      </c>
      <c r="F89" s="231"/>
      <c r="G89" s="232" t="str" cm="1">
        <f t="array" ref="G89">_xlfn.XLOOKUP($F89,LE_tbl[[#All],[Ls_LinesEstategica]],LE_tbl[[#All],[Le_code]],"",0)</f>
        <v/>
      </c>
      <c r="H89" s="231"/>
      <c r="I89" s="232" t="str">
        <f>_xlfn.XLOOKUP($H89,Obj!$D$122:$D$134,Obj!$E$122:$E$134,"",0)</f>
        <v/>
      </c>
      <c r="J89" s="231"/>
      <c r="K89" s="285"/>
      <c r="L89" s="231"/>
      <c r="M89" s="231"/>
      <c r="N89" s="287"/>
      <c r="O89" s="288"/>
      <c r="P89" s="233"/>
      <c r="Q89" s="233"/>
      <c r="R89" s="239"/>
      <c r="S89" s="239"/>
      <c r="T89" s="239"/>
      <c r="U89" s="239"/>
      <c r="V89" s="239"/>
      <c r="W89" s="239"/>
      <c r="X89" s="239"/>
      <c r="Y89" s="239"/>
      <c r="Z89" s="239"/>
      <c r="AA89" s="239"/>
      <c r="AB89" s="239"/>
      <c r="AC89" s="239"/>
      <c r="AD89" s="239"/>
      <c r="AE89" s="240"/>
      <c r="AF89" s="240"/>
      <c r="AG89" s="240"/>
      <c r="AH89" s="240"/>
      <c r="AI89" s="240"/>
      <c r="AJ89" s="240"/>
      <c r="AK89" s="240"/>
      <c r="AL89" s="240"/>
      <c r="AM89" s="240"/>
      <c r="AN89" s="240"/>
      <c r="AO89" s="240"/>
      <c r="AP89" s="240"/>
    </row>
    <row r="90" spans="2:42" s="250" customFormat="1" hidden="1" x14ac:dyDescent="0.3">
      <c r="B90" s="207" t="str">
        <f>IF('Formulario PPGR1'!$F90="","",CONCATENATE('Formulario PPGR1'!$C90,".",'Formulario PPGR1'!$D90,".",'Formulario PPGR1'!$E90,".",#REF!))</f>
        <v/>
      </c>
      <c r="C90" s="207" t="str">
        <f>IF('Formulario PPGR1'!$F90="","",#REF!)</f>
        <v/>
      </c>
      <c r="D90" s="207" t="str">
        <f>IF('Formulario PPGR1'!$F90="","",#REF!)</f>
        <v/>
      </c>
      <c r="E90" s="207" t="str">
        <f>IF('Formulario PPGR1'!$F90="","",#REF!)</f>
        <v/>
      </c>
      <c r="F90" s="231"/>
      <c r="G90" s="232" t="str" cm="1">
        <f t="array" ref="G90">_xlfn.XLOOKUP($F90,LE_tbl[[#All],[Ls_LinesEstategica]],LE_tbl[[#All],[Le_code]],"",0)</f>
        <v/>
      </c>
      <c r="H90" s="231"/>
      <c r="I90" s="232" t="str">
        <f>_xlfn.XLOOKUP($H90,Obj!$D$122:$D$134,Obj!$E$122:$E$134,"",0)</f>
        <v/>
      </c>
      <c r="J90" s="231"/>
      <c r="K90" s="285"/>
      <c r="L90" s="231"/>
      <c r="M90" s="231"/>
      <c r="N90" s="287"/>
      <c r="O90" s="288"/>
      <c r="P90" s="233"/>
      <c r="Q90" s="233"/>
      <c r="R90" s="239"/>
      <c r="S90" s="239"/>
      <c r="T90" s="239"/>
      <c r="U90" s="239"/>
      <c r="V90" s="239"/>
      <c r="W90" s="239"/>
      <c r="X90" s="239"/>
      <c r="Y90" s="239"/>
      <c r="Z90" s="239"/>
      <c r="AA90" s="239"/>
      <c r="AB90" s="239"/>
      <c r="AC90" s="239"/>
      <c r="AD90" s="239"/>
      <c r="AE90" s="240"/>
      <c r="AF90" s="240"/>
      <c r="AG90" s="240"/>
      <c r="AH90" s="240"/>
      <c r="AI90" s="240"/>
      <c r="AJ90" s="240"/>
      <c r="AK90" s="240"/>
      <c r="AL90" s="240"/>
      <c r="AM90" s="240"/>
      <c r="AN90" s="240"/>
      <c r="AO90" s="240"/>
      <c r="AP90" s="240"/>
    </row>
    <row r="91" spans="2:42" s="250" customFormat="1" hidden="1" x14ac:dyDescent="0.3">
      <c r="B91" s="207" t="str">
        <f>IF('Formulario PPGR1'!$F91="","",CONCATENATE('Formulario PPGR1'!$C91,".",'Formulario PPGR1'!$D91,".",'Formulario PPGR1'!$E91,".",#REF!))</f>
        <v/>
      </c>
      <c r="C91" s="207" t="str">
        <f>IF('Formulario PPGR1'!$F91="","",#REF!)</f>
        <v/>
      </c>
      <c r="D91" s="207" t="str">
        <f>IF('Formulario PPGR1'!$F91="","",#REF!)</f>
        <v/>
      </c>
      <c r="E91" s="207" t="str">
        <f>IF('Formulario PPGR1'!$F91="","",#REF!)</f>
        <v/>
      </c>
      <c r="F91" s="231"/>
      <c r="G91" s="232" t="str" cm="1">
        <f t="array" ref="G91">_xlfn.XLOOKUP($F91,LE_tbl[[#All],[Ls_LinesEstategica]],LE_tbl[[#All],[Le_code]],"",0)</f>
        <v/>
      </c>
      <c r="H91" s="231"/>
      <c r="I91" s="232" t="str">
        <f>_xlfn.XLOOKUP($H91,Obj!$D$122:$D$134,Obj!$E$122:$E$134,"",0)</f>
        <v/>
      </c>
      <c r="J91" s="231"/>
      <c r="K91" s="285"/>
      <c r="L91" s="231"/>
      <c r="M91" s="231"/>
      <c r="N91" s="288"/>
      <c r="O91" s="288"/>
      <c r="P91" s="233"/>
      <c r="Q91" s="233"/>
      <c r="R91" s="239"/>
      <c r="S91" s="239"/>
      <c r="T91" s="239"/>
      <c r="U91" s="239"/>
      <c r="V91" s="239"/>
      <c r="W91" s="239"/>
      <c r="X91" s="239"/>
      <c r="Y91" s="239"/>
      <c r="Z91" s="239"/>
      <c r="AA91" s="239"/>
      <c r="AB91" s="239"/>
      <c r="AC91" s="239"/>
      <c r="AD91" s="239"/>
      <c r="AE91" s="240"/>
      <c r="AF91" s="240"/>
      <c r="AG91" s="240"/>
      <c r="AH91" s="240"/>
      <c r="AI91" s="240"/>
      <c r="AJ91" s="240"/>
      <c r="AK91" s="240"/>
      <c r="AL91" s="240"/>
      <c r="AM91" s="240"/>
      <c r="AN91" s="240"/>
      <c r="AO91" s="240"/>
      <c r="AP91" s="240"/>
    </row>
    <row r="92" spans="2:42" s="250" customFormat="1" hidden="1" x14ac:dyDescent="0.3">
      <c r="B92" s="207" t="str">
        <f>IF('Formulario PPGR1'!$F92="","",CONCATENATE('Formulario PPGR1'!$C92,".",'Formulario PPGR1'!$D92,".",'Formulario PPGR1'!$E92,".",#REF!))</f>
        <v/>
      </c>
      <c r="C92" s="207" t="str">
        <f>IF('Formulario PPGR1'!$F92="","",#REF!)</f>
        <v/>
      </c>
      <c r="D92" s="207" t="str">
        <f>IF('Formulario PPGR1'!$F92="","",#REF!)</f>
        <v/>
      </c>
      <c r="E92" s="207" t="str">
        <f>IF('Formulario PPGR1'!$F92="","",#REF!)</f>
        <v/>
      </c>
      <c r="F92" s="231"/>
      <c r="G92" s="232" t="str" cm="1">
        <f t="array" ref="G92">_xlfn.XLOOKUP($F92,LE_tbl[[#All],[Ls_LinesEstategica]],LE_tbl[[#All],[Le_code]],"",0)</f>
        <v/>
      </c>
      <c r="H92" s="231"/>
      <c r="I92" s="232" t="str">
        <f>_xlfn.XLOOKUP($H92,Obj!$D$122:$D$134,Obj!$E$122:$E$134,"",0)</f>
        <v/>
      </c>
      <c r="J92" s="231"/>
      <c r="K92" s="285"/>
      <c r="L92" s="231"/>
      <c r="M92" s="231"/>
      <c r="N92" s="288"/>
      <c r="O92" s="288"/>
      <c r="P92" s="233"/>
      <c r="Q92" s="233"/>
      <c r="R92" s="239"/>
      <c r="S92" s="239"/>
      <c r="T92" s="239"/>
      <c r="U92" s="239"/>
      <c r="V92" s="239"/>
      <c r="W92" s="239"/>
      <c r="X92" s="239"/>
      <c r="Y92" s="239"/>
      <c r="Z92" s="239"/>
      <c r="AA92" s="239"/>
      <c r="AB92" s="239"/>
      <c r="AC92" s="239"/>
      <c r="AD92" s="239"/>
      <c r="AE92" s="240"/>
      <c r="AF92" s="240"/>
      <c r="AG92" s="240"/>
      <c r="AH92" s="240"/>
      <c r="AI92" s="240"/>
      <c r="AJ92" s="240"/>
      <c r="AK92" s="240"/>
      <c r="AL92" s="240"/>
      <c r="AM92" s="240"/>
      <c r="AN92" s="240"/>
      <c r="AO92" s="240"/>
      <c r="AP92" s="240"/>
    </row>
    <row r="93" spans="2:42" s="250" customFormat="1" hidden="1" x14ac:dyDescent="0.3">
      <c r="B93" s="207" t="str">
        <f>IF('Formulario PPGR1'!$F93="","",CONCATENATE('Formulario PPGR1'!$C93,".",'Formulario PPGR1'!$D93,".",'Formulario PPGR1'!$E93,".",#REF!))</f>
        <v/>
      </c>
      <c r="C93" s="207" t="str">
        <f>IF('Formulario PPGR1'!$F93="","",#REF!)</f>
        <v/>
      </c>
      <c r="D93" s="207" t="str">
        <f>IF('Formulario PPGR1'!$F93="","",#REF!)</f>
        <v/>
      </c>
      <c r="E93" s="207" t="str">
        <f>IF('Formulario PPGR1'!$F93="","",#REF!)</f>
        <v/>
      </c>
      <c r="F93" s="231"/>
      <c r="G93" s="232" t="str" cm="1">
        <f t="array" ref="G93">_xlfn.XLOOKUP($F93,LE_tbl[[#All],[Ls_LinesEstategica]],LE_tbl[[#All],[Le_code]],"",0)</f>
        <v/>
      </c>
      <c r="H93" s="231"/>
      <c r="I93" s="232" t="str">
        <f>_xlfn.XLOOKUP($H93,Obj!$D$122:$D$134,Obj!$E$122:$E$134,"",0)</f>
        <v/>
      </c>
      <c r="J93" s="231"/>
      <c r="K93" s="285"/>
      <c r="L93" s="231"/>
      <c r="M93" s="231"/>
      <c r="N93" s="288"/>
      <c r="O93" s="288"/>
      <c r="P93" s="233"/>
      <c r="Q93" s="233"/>
      <c r="R93" s="239"/>
      <c r="S93" s="239"/>
      <c r="T93" s="239"/>
      <c r="U93" s="239"/>
      <c r="V93" s="239"/>
      <c r="W93" s="239"/>
      <c r="X93" s="239"/>
      <c r="Y93" s="239"/>
      <c r="Z93" s="239"/>
      <c r="AA93" s="239"/>
      <c r="AB93" s="239"/>
      <c r="AC93" s="239"/>
      <c r="AD93" s="239"/>
      <c r="AE93" s="240"/>
      <c r="AF93" s="240"/>
      <c r="AG93" s="240"/>
      <c r="AH93" s="240"/>
      <c r="AI93" s="240"/>
      <c r="AJ93" s="240"/>
      <c r="AK93" s="240"/>
      <c r="AL93" s="240"/>
      <c r="AM93" s="240"/>
      <c r="AN93" s="240"/>
      <c r="AO93" s="240"/>
      <c r="AP93" s="240"/>
    </row>
    <row r="94" spans="2:42" s="250" customFormat="1" hidden="1" x14ac:dyDescent="0.3">
      <c r="B94" s="207" t="str">
        <f>IF('Formulario PPGR1'!$F94="","",CONCATENATE('Formulario PPGR1'!$C94,".",'Formulario PPGR1'!$D94,".",'Formulario PPGR1'!$E94,".",#REF!))</f>
        <v/>
      </c>
      <c r="C94" s="207" t="str">
        <f>IF('Formulario PPGR1'!$F94="","",#REF!)</f>
        <v/>
      </c>
      <c r="D94" s="207" t="str">
        <f>IF('Formulario PPGR1'!$F94="","",#REF!)</f>
        <v/>
      </c>
      <c r="E94" s="207" t="str">
        <f>IF('Formulario PPGR1'!$F94="","",#REF!)</f>
        <v/>
      </c>
      <c r="F94" s="231"/>
      <c r="G94" s="232" t="str" cm="1">
        <f t="array" ref="G94">_xlfn.XLOOKUP($F94,LE_tbl[[#All],[Ls_LinesEstategica]],LE_tbl[[#All],[Le_code]],"",0)</f>
        <v/>
      </c>
      <c r="H94" s="231"/>
      <c r="I94" s="232" t="str">
        <f>_xlfn.XLOOKUP($H94,Obj!$D$122:$D$134,Obj!$E$122:$E$134,"",0)</f>
        <v/>
      </c>
      <c r="J94" s="231"/>
      <c r="K94" s="285"/>
      <c r="L94" s="231"/>
      <c r="M94" s="231"/>
      <c r="N94" s="288"/>
      <c r="O94" s="288"/>
      <c r="P94" s="233"/>
      <c r="Q94" s="233"/>
      <c r="R94" s="239"/>
      <c r="S94" s="239"/>
      <c r="T94" s="239"/>
      <c r="U94" s="239"/>
      <c r="V94" s="239"/>
      <c r="W94" s="239"/>
      <c r="X94" s="239"/>
      <c r="Y94" s="239"/>
      <c r="Z94" s="239"/>
      <c r="AA94" s="239"/>
      <c r="AB94" s="239"/>
      <c r="AC94" s="239"/>
      <c r="AD94" s="239"/>
      <c r="AE94" s="240"/>
      <c r="AF94" s="240"/>
      <c r="AG94" s="240"/>
      <c r="AH94" s="240"/>
      <c r="AI94" s="240"/>
      <c r="AJ94" s="240"/>
      <c r="AK94" s="240"/>
      <c r="AL94" s="240"/>
      <c r="AM94" s="240"/>
      <c r="AN94" s="240"/>
      <c r="AO94" s="240"/>
      <c r="AP94" s="240"/>
    </row>
    <row r="95" spans="2:42" s="250" customFormat="1" hidden="1" x14ac:dyDescent="0.3">
      <c r="B95" s="207" t="str">
        <f>IF('Formulario PPGR1'!$F95="","",CONCATENATE('Formulario PPGR1'!$C95,".",'Formulario PPGR1'!$D95,".",'Formulario PPGR1'!$E95,".",#REF!))</f>
        <v/>
      </c>
      <c r="C95" s="207" t="str">
        <f>IF('Formulario PPGR1'!$F95="","",#REF!)</f>
        <v/>
      </c>
      <c r="D95" s="207" t="str">
        <f>IF('Formulario PPGR1'!$F95="","",#REF!)</f>
        <v/>
      </c>
      <c r="E95" s="207" t="str">
        <f>IF('Formulario PPGR1'!$F95="","",#REF!)</f>
        <v/>
      </c>
      <c r="F95" s="231"/>
      <c r="G95" s="232" t="str" cm="1">
        <f t="array" ref="G95">_xlfn.XLOOKUP($F95,LE_tbl[[#All],[Ls_LinesEstategica]],LE_tbl[[#All],[Le_code]],"",0)</f>
        <v/>
      </c>
      <c r="H95" s="231"/>
      <c r="I95" s="232" t="str">
        <f>_xlfn.XLOOKUP($H95,Obj!$D$122:$D$134,Obj!$E$122:$E$134,"",0)</f>
        <v/>
      </c>
      <c r="J95" s="231"/>
      <c r="K95" s="285"/>
      <c r="L95" s="231"/>
      <c r="M95" s="231"/>
      <c r="N95" s="288"/>
      <c r="O95" s="288"/>
      <c r="P95" s="233"/>
      <c r="Q95" s="233"/>
      <c r="R95" s="239"/>
      <c r="S95" s="239"/>
      <c r="T95" s="239"/>
      <c r="U95" s="239"/>
      <c r="V95" s="239"/>
      <c r="W95" s="239"/>
      <c r="X95" s="239"/>
      <c r="Y95" s="239"/>
      <c r="Z95" s="239"/>
      <c r="AA95" s="239"/>
      <c r="AB95" s="239"/>
      <c r="AC95" s="239"/>
      <c r="AD95" s="239"/>
      <c r="AE95" s="240"/>
      <c r="AF95" s="240"/>
      <c r="AG95" s="240"/>
      <c r="AH95" s="240"/>
      <c r="AI95" s="240"/>
      <c r="AJ95" s="240"/>
      <c r="AK95" s="240"/>
      <c r="AL95" s="240"/>
      <c r="AM95" s="240"/>
      <c r="AN95" s="240"/>
      <c r="AO95" s="240"/>
      <c r="AP95" s="240"/>
    </row>
    <row r="96" spans="2:42" s="250" customFormat="1" hidden="1" x14ac:dyDescent="0.3">
      <c r="B96" s="207" t="str">
        <f>IF('Formulario PPGR1'!$F96="","",CONCATENATE('Formulario PPGR1'!$C96,".",'Formulario PPGR1'!$D96,".",'Formulario PPGR1'!$E96,".",#REF!))</f>
        <v/>
      </c>
      <c r="C96" s="207" t="str">
        <f>IF('Formulario PPGR1'!$F96="","",#REF!)</f>
        <v/>
      </c>
      <c r="D96" s="207" t="str">
        <f>IF('Formulario PPGR1'!$F96="","",#REF!)</f>
        <v/>
      </c>
      <c r="E96" s="207" t="str">
        <f>IF('Formulario PPGR1'!$F96="","",#REF!)</f>
        <v/>
      </c>
      <c r="F96" s="231"/>
      <c r="G96" s="232" t="str" cm="1">
        <f t="array" ref="G96">_xlfn.XLOOKUP($F96,LE_tbl[[#All],[Ls_LinesEstategica]],LE_tbl[[#All],[Le_code]],"",0)</f>
        <v/>
      </c>
      <c r="H96" s="231"/>
      <c r="I96" s="232" t="str">
        <f>_xlfn.XLOOKUP($H96,Obj!$D$122:$D$134,Obj!$E$122:$E$134,"",0)</f>
        <v/>
      </c>
      <c r="J96" s="231"/>
      <c r="K96" s="285"/>
      <c r="L96" s="231"/>
      <c r="M96" s="231"/>
      <c r="N96" s="288"/>
      <c r="O96" s="288"/>
      <c r="P96" s="233"/>
      <c r="Q96" s="233"/>
      <c r="R96" s="239"/>
      <c r="S96" s="239"/>
      <c r="T96" s="239"/>
      <c r="U96" s="239"/>
      <c r="V96" s="239"/>
      <c r="W96" s="239"/>
      <c r="X96" s="239"/>
      <c r="Y96" s="239"/>
      <c r="Z96" s="239"/>
      <c r="AA96" s="239"/>
      <c r="AB96" s="239"/>
      <c r="AC96" s="239"/>
      <c r="AD96" s="239"/>
      <c r="AE96" s="240"/>
      <c r="AF96" s="240"/>
      <c r="AG96" s="240"/>
      <c r="AH96" s="240"/>
      <c r="AI96" s="240"/>
      <c r="AJ96" s="240"/>
      <c r="AK96" s="240"/>
      <c r="AL96" s="240"/>
      <c r="AM96" s="240"/>
      <c r="AN96" s="240"/>
      <c r="AO96" s="240"/>
      <c r="AP96" s="240"/>
    </row>
    <row r="97" spans="2:42" s="250" customFormat="1" hidden="1" x14ac:dyDescent="0.3">
      <c r="B97" s="207" t="str">
        <f>IF('Formulario PPGR1'!$F97="","",CONCATENATE('Formulario PPGR1'!$C97,".",'Formulario PPGR1'!$D97,".",'Formulario PPGR1'!$E97,".",#REF!))</f>
        <v/>
      </c>
      <c r="C97" s="207" t="str">
        <f>IF('Formulario PPGR1'!$F97="","",#REF!)</f>
        <v/>
      </c>
      <c r="D97" s="207" t="str">
        <f>IF('Formulario PPGR1'!$F97="","",#REF!)</f>
        <v/>
      </c>
      <c r="E97" s="207" t="str">
        <f>IF('Formulario PPGR1'!$F97="","",#REF!)</f>
        <v/>
      </c>
      <c r="F97" s="231"/>
      <c r="G97" s="232" t="str" cm="1">
        <f t="array" ref="G97">_xlfn.XLOOKUP($F97,LE_tbl[[#All],[Ls_LinesEstategica]],LE_tbl[[#All],[Le_code]],"",0)</f>
        <v/>
      </c>
      <c r="H97" s="231"/>
      <c r="I97" s="232" t="str">
        <f>_xlfn.XLOOKUP($H97,Obj!$D$122:$D$134,Obj!$E$122:$E$134,"",0)</f>
        <v/>
      </c>
      <c r="J97" s="231"/>
      <c r="K97" s="285"/>
      <c r="L97" s="231"/>
      <c r="M97" s="231"/>
      <c r="N97" s="288"/>
      <c r="O97" s="288"/>
      <c r="P97" s="233"/>
      <c r="Q97" s="233"/>
      <c r="R97" s="239"/>
      <c r="S97" s="239"/>
      <c r="T97" s="239"/>
      <c r="U97" s="239"/>
      <c r="V97" s="239"/>
      <c r="W97" s="239"/>
      <c r="X97" s="239"/>
      <c r="Y97" s="239"/>
      <c r="Z97" s="239"/>
      <c r="AA97" s="239"/>
      <c r="AB97" s="239"/>
      <c r="AC97" s="239"/>
      <c r="AD97" s="239"/>
      <c r="AE97" s="240"/>
      <c r="AF97" s="240"/>
      <c r="AG97" s="240"/>
      <c r="AH97" s="240"/>
      <c r="AI97" s="240"/>
      <c r="AJ97" s="240"/>
      <c r="AK97" s="240"/>
      <c r="AL97" s="240"/>
      <c r="AM97" s="240"/>
      <c r="AN97" s="240"/>
      <c r="AO97" s="240"/>
      <c r="AP97" s="240"/>
    </row>
    <row r="98" spans="2:42" s="250" customFormat="1" hidden="1" x14ac:dyDescent="0.3">
      <c r="B98" s="207" t="str">
        <f>IF('Formulario PPGR1'!$F98="","",CONCATENATE('Formulario PPGR1'!$C98,".",'Formulario PPGR1'!$D98,".",'Formulario PPGR1'!$E98,".",#REF!))</f>
        <v/>
      </c>
      <c r="C98" s="207" t="str">
        <f>IF('Formulario PPGR1'!$F98="","",#REF!)</f>
        <v/>
      </c>
      <c r="D98" s="207" t="str">
        <f>IF('Formulario PPGR1'!$F98="","",#REF!)</f>
        <v/>
      </c>
      <c r="E98" s="207" t="str">
        <f>IF('Formulario PPGR1'!$F98="","",#REF!)</f>
        <v/>
      </c>
      <c r="F98" s="231"/>
      <c r="G98" s="232" t="str" cm="1">
        <f t="array" ref="G98">_xlfn.XLOOKUP($F98,LE_tbl[[#All],[Ls_LinesEstategica]],LE_tbl[[#All],[Le_code]],"",0)</f>
        <v/>
      </c>
      <c r="H98" s="231"/>
      <c r="I98" s="232" t="str">
        <f>_xlfn.XLOOKUP($H98,Obj!$D$122:$D$134,Obj!$E$122:$E$134,"",0)</f>
        <v/>
      </c>
      <c r="J98" s="231"/>
      <c r="K98" s="285"/>
      <c r="L98" s="231"/>
      <c r="M98" s="231"/>
      <c r="N98" s="287"/>
      <c r="O98" s="288"/>
      <c r="P98" s="233"/>
      <c r="Q98" s="233"/>
      <c r="R98" s="239"/>
      <c r="S98" s="239"/>
      <c r="T98" s="239"/>
      <c r="U98" s="239"/>
      <c r="V98" s="239"/>
      <c r="W98" s="239"/>
      <c r="X98" s="239"/>
      <c r="Y98" s="239"/>
      <c r="Z98" s="239"/>
      <c r="AA98" s="239"/>
      <c r="AB98" s="239"/>
      <c r="AC98" s="239"/>
      <c r="AD98" s="239"/>
      <c r="AE98" s="240"/>
      <c r="AF98" s="240"/>
      <c r="AG98" s="240"/>
      <c r="AH98" s="240"/>
      <c r="AI98" s="240"/>
      <c r="AJ98" s="240"/>
      <c r="AK98" s="240"/>
      <c r="AL98" s="240"/>
      <c r="AM98" s="240"/>
      <c r="AN98" s="240"/>
      <c r="AO98" s="240"/>
      <c r="AP98" s="240"/>
    </row>
    <row r="99" spans="2:42" s="250" customFormat="1" hidden="1" x14ac:dyDescent="0.3">
      <c r="B99" s="207" t="str">
        <f>IF('Formulario PPGR1'!$F99="","",CONCATENATE('Formulario PPGR1'!$C99,".",'Formulario PPGR1'!$D99,".",'Formulario PPGR1'!$E99,".",#REF!))</f>
        <v/>
      </c>
      <c r="C99" s="207" t="str">
        <f>IF('Formulario PPGR1'!$F99="","",#REF!)</f>
        <v/>
      </c>
      <c r="D99" s="207" t="str">
        <f>IF('Formulario PPGR1'!$F99="","",#REF!)</f>
        <v/>
      </c>
      <c r="E99" s="207" t="str">
        <f>IF('Formulario PPGR1'!$F99="","",#REF!)</f>
        <v/>
      </c>
      <c r="F99" s="231"/>
      <c r="G99" s="232" t="str" cm="1">
        <f t="array" ref="G99">_xlfn.XLOOKUP($F99,LE_tbl[[#All],[Ls_LinesEstategica]],LE_tbl[[#All],[Le_code]],"",0)</f>
        <v/>
      </c>
      <c r="H99" s="231"/>
      <c r="I99" s="232" t="str">
        <f>_xlfn.XLOOKUP($H99,Obj!$D$122:$D$134,Obj!$E$122:$E$134,"",0)</f>
        <v/>
      </c>
      <c r="J99" s="231"/>
      <c r="K99" s="298"/>
      <c r="L99" s="231"/>
      <c r="M99" s="231"/>
      <c r="N99" s="287"/>
      <c r="O99" s="288"/>
      <c r="P99" s="231"/>
      <c r="Q99" s="231"/>
      <c r="R99" s="239"/>
      <c r="S99" s="239"/>
      <c r="T99" s="239"/>
      <c r="U99" s="239"/>
      <c r="V99" s="239"/>
      <c r="W99" s="239"/>
      <c r="X99" s="239"/>
      <c r="Y99" s="239"/>
      <c r="Z99" s="239"/>
      <c r="AA99" s="239"/>
      <c r="AB99" s="239"/>
      <c r="AC99" s="239"/>
      <c r="AD99" s="239"/>
      <c r="AE99" s="240"/>
      <c r="AF99" s="240"/>
      <c r="AG99" s="240"/>
      <c r="AH99" s="240"/>
      <c r="AI99" s="240"/>
      <c r="AJ99" s="240"/>
      <c r="AK99" s="240"/>
      <c r="AL99" s="240"/>
      <c r="AM99" s="240"/>
      <c r="AN99" s="240"/>
      <c r="AO99" s="240"/>
      <c r="AP99" s="240"/>
    </row>
    <row r="100" spans="2:42" s="250" customFormat="1" hidden="1" x14ac:dyDescent="0.3">
      <c r="B100" s="207" t="str">
        <f>IF('Formulario PPGR1'!$F100="","",CONCATENATE('Formulario PPGR1'!$C100,".",'Formulario PPGR1'!$D100,".",'Formulario PPGR1'!$E100,".",#REF!))</f>
        <v/>
      </c>
      <c r="C100" s="207" t="str">
        <f>IF('Formulario PPGR1'!$F100="","",#REF!)</f>
        <v/>
      </c>
      <c r="D100" s="207" t="str">
        <f>IF('Formulario PPGR1'!$F100="","",#REF!)</f>
        <v/>
      </c>
      <c r="E100" s="207" t="str">
        <f>IF('Formulario PPGR1'!$F100="","",#REF!)</f>
        <v/>
      </c>
      <c r="F100" s="231"/>
      <c r="G100" s="232" t="str" cm="1">
        <f t="array" ref="G100">_xlfn.XLOOKUP($F100,LE_tbl[[#All],[Ls_LinesEstategica]],LE_tbl[[#All],[Le_code]],"",0)</f>
        <v/>
      </c>
      <c r="H100" s="231"/>
      <c r="I100" s="232" t="str">
        <f>_xlfn.XLOOKUP($H100,Obj!$D$122:$D$134,Obj!$E$122:$E$134,"",0)</f>
        <v/>
      </c>
      <c r="J100" s="231"/>
      <c r="K100" s="298"/>
      <c r="L100" s="231"/>
      <c r="M100" s="231"/>
      <c r="N100" s="288"/>
      <c r="O100" s="288"/>
      <c r="P100" s="206"/>
      <c r="Q100" s="233"/>
      <c r="R100" s="239"/>
      <c r="S100" s="239"/>
      <c r="T100" s="239"/>
      <c r="U100" s="239"/>
      <c r="V100" s="239"/>
      <c r="W100" s="239"/>
      <c r="X100" s="239"/>
      <c r="Y100" s="239"/>
      <c r="Z100" s="239"/>
      <c r="AA100" s="239"/>
      <c r="AB100" s="239"/>
      <c r="AC100" s="239"/>
      <c r="AD100" s="239"/>
      <c r="AE100" s="240"/>
      <c r="AF100" s="240"/>
      <c r="AG100" s="240"/>
      <c r="AH100" s="240"/>
      <c r="AI100" s="240"/>
      <c r="AJ100" s="240"/>
      <c r="AK100" s="240"/>
      <c r="AL100" s="240"/>
      <c r="AM100" s="240"/>
      <c r="AN100" s="240"/>
      <c r="AO100" s="240"/>
      <c r="AP100" s="240"/>
    </row>
    <row r="101" spans="2:42" s="250" customFormat="1" hidden="1" x14ac:dyDescent="0.3">
      <c r="B101" s="207" t="str">
        <f>IF('Formulario PPGR1'!$F101="","",CONCATENATE('Formulario PPGR1'!$C101,".",'Formulario PPGR1'!$D101,".",'Formulario PPGR1'!$E101,".",#REF!))</f>
        <v/>
      </c>
      <c r="C101" s="207" t="str">
        <f>IF('Formulario PPGR1'!$F101="","",#REF!)</f>
        <v/>
      </c>
      <c r="D101" s="207" t="str">
        <f>IF('Formulario PPGR1'!$F101="","",#REF!)</f>
        <v/>
      </c>
      <c r="E101" s="207" t="str">
        <f>IF('Formulario PPGR1'!$F101="","",#REF!)</f>
        <v/>
      </c>
      <c r="F101" s="231"/>
      <c r="G101" s="232" t="str" cm="1">
        <f t="array" ref="G101">_xlfn.XLOOKUP($F101,LE_tbl[[#All],[Ls_LinesEstategica]],LE_tbl[[#All],[Le_code]],"",0)</f>
        <v/>
      </c>
      <c r="H101" s="231"/>
      <c r="I101" s="232" t="str">
        <f>_xlfn.XLOOKUP($H101,Obj!$D$122:$D$134,Obj!$E$122:$E$134,"",0)</f>
        <v/>
      </c>
      <c r="J101" s="231"/>
      <c r="K101" s="285"/>
      <c r="L101" s="231"/>
      <c r="M101" s="231"/>
      <c r="N101" s="287"/>
      <c r="O101" s="286"/>
      <c r="P101" s="231"/>
      <c r="Q101" s="231"/>
      <c r="R101" s="239"/>
      <c r="S101" s="239"/>
      <c r="T101" s="239"/>
      <c r="U101" s="239"/>
      <c r="V101" s="239"/>
      <c r="W101" s="239"/>
      <c r="X101" s="239"/>
      <c r="Y101" s="239"/>
      <c r="Z101" s="239"/>
      <c r="AA101" s="239"/>
      <c r="AB101" s="239"/>
      <c r="AC101" s="239"/>
      <c r="AD101" s="239"/>
      <c r="AE101" s="240"/>
      <c r="AF101" s="240"/>
      <c r="AG101" s="240"/>
      <c r="AH101" s="240"/>
      <c r="AI101" s="240"/>
      <c r="AJ101" s="240"/>
      <c r="AK101" s="240"/>
      <c r="AL101" s="240"/>
      <c r="AM101" s="240"/>
      <c r="AN101" s="240"/>
      <c r="AO101" s="240"/>
      <c r="AP101" s="240"/>
    </row>
    <row r="102" spans="2:42" s="250" customFormat="1" hidden="1" x14ac:dyDescent="0.3">
      <c r="B102" s="207" t="str">
        <f>IF('Formulario PPGR1'!$F102="","",CONCATENATE('Formulario PPGR1'!$C102,".",'Formulario PPGR1'!$D102,".",'Formulario PPGR1'!$E102,".",#REF!))</f>
        <v/>
      </c>
      <c r="C102" s="207" t="str">
        <f>IF('Formulario PPGR1'!$F102="","",#REF!)</f>
        <v/>
      </c>
      <c r="D102" s="207" t="str">
        <f>IF('Formulario PPGR1'!$F102="","",#REF!)</f>
        <v/>
      </c>
      <c r="E102" s="207" t="str">
        <f>IF('Formulario PPGR1'!$F102="","",#REF!)</f>
        <v/>
      </c>
      <c r="F102" s="231"/>
      <c r="G102" s="232" t="str" cm="1">
        <f t="array" ref="G102">_xlfn.XLOOKUP($F102,LE_tbl[[#All],[Ls_LinesEstategica]],LE_tbl[[#All],[Le_code]],"",0)</f>
        <v/>
      </c>
      <c r="H102" s="231"/>
      <c r="I102" s="232" t="str">
        <f>_xlfn.XLOOKUP($H102,Obj!$D$122:$D$134,Obj!$E$122:$E$134,"",0)</f>
        <v/>
      </c>
      <c r="J102" s="231"/>
      <c r="K102" s="285"/>
      <c r="L102" s="231"/>
      <c r="M102" s="231"/>
      <c r="N102" s="287"/>
      <c r="O102" s="290"/>
      <c r="P102" s="231"/>
      <c r="Q102" s="231"/>
      <c r="R102" s="239"/>
      <c r="S102" s="239"/>
      <c r="T102" s="239"/>
      <c r="U102" s="239"/>
      <c r="V102" s="239"/>
      <c r="W102" s="239"/>
      <c r="X102" s="239"/>
      <c r="Y102" s="239"/>
      <c r="Z102" s="239"/>
      <c r="AA102" s="239"/>
      <c r="AB102" s="239"/>
      <c r="AC102" s="239"/>
      <c r="AD102" s="239"/>
      <c r="AE102" s="240"/>
      <c r="AF102" s="240"/>
      <c r="AG102" s="240"/>
      <c r="AH102" s="240"/>
      <c r="AI102" s="240"/>
      <c r="AJ102" s="240"/>
      <c r="AK102" s="240"/>
      <c r="AL102" s="240"/>
      <c r="AM102" s="240"/>
      <c r="AN102" s="240"/>
      <c r="AO102" s="240"/>
      <c r="AP102" s="240"/>
    </row>
    <row r="103" spans="2:42" s="250" customFormat="1" hidden="1" x14ac:dyDescent="0.3">
      <c r="B103" s="207" t="str">
        <f>IF('Formulario PPGR1'!$F103="","",CONCATENATE('Formulario PPGR1'!$C103,".",'Formulario PPGR1'!$D103,".",'Formulario PPGR1'!$E103,".",#REF!))</f>
        <v/>
      </c>
      <c r="C103" s="207" t="str">
        <f>IF('Formulario PPGR1'!$F103="","",#REF!)</f>
        <v/>
      </c>
      <c r="D103" s="207" t="str">
        <f>IF('Formulario PPGR1'!$F103="","",#REF!)</f>
        <v/>
      </c>
      <c r="E103" s="207" t="str">
        <f>IF('Formulario PPGR1'!$F103="","",#REF!)</f>
        <v/>
      </c>
      <c r="F103" s="231"/>
      <c r="G103" s="232" t="str" cm="1">
        <f t="array" ref="G103">_xlfn.XLOOKUP($F103,LE_tbl[[#All],[Ls_LinesEstategica]],LE_tbl[[#All],[Le_code]],"",0)</f>
        <v/>
      </c>
      <c r="H103" s="231"/>
      <c r="I103" s="232" t="str">
        <f>_xlfn.XLOOKUP($H103,Obj!$D$122:$D$134,Obj!$E$122:$E$134,"",0)</f>
        <v/>
      </c>
      <c r="J103" s="231"/>
      <c r="K103" s="285"/>
      <c r="L103" s="231"/>
      <c r="M103" s="231"/>
      <c r="N103" s="287"/>
      <c r="O103" s="287"/>
      <c r="P103" s="231"/>
      <c r="Q103" s="231"/>
      <c r="R103" s="239"/>
      <c r="S103" s="239"/>
      <c r="T103" s="239"/>
      <c r="U103" s="239"/>
      <c r="V103" s="239"/>
      <c r="W103" s="239"/>
      <c r="X103" s="239"/>
      <c r="Y103" s="239"/>
      <c r="Z103" s="239"/>
      <c r="AA103" s="239"/>
      <c r="AB103" s="239"/>
      <c r="AC103" s="239"/>
      <c r="AD103" s="239"/>
      <c r="AE103" s="240"/>
      <c r="AF103" s="240"/>
      <c r="AG103" s="240"/>
      <c r="AH103" s="240"/>
      <c r="AI103" s="240"/>
      <c r="AJ103" s="240"/>
      <c r="AK103" s="240"/>
      <c r="AL103" s="240"/>
      <c r="AM103" s="240"/>
      <c r="AN103" s="240"/>
      <c r="AO103" s="240"/>
      <c r="AP103" s="240"/>
    </row>
    <row r="104" spans="2:42" s="250" customFormat="1" hidden="1" x14ac:dyDescent="0.3">
      <c r="B104" s="207" t="str">
        <f>IF('Formulario PPGR1'!$F104="","",CONCATENATE('Formulario PPGR1'!$C104,".",'Formulario PPGR1'!$D104,".",'Formulario PPGR1'!$E104,".",#REF!))</f>
        <v/>
      </c>
      <c r="C104" s="207" t="str">
        <f>IF('Formulario PPGR1'!$F104="","",#REF!)</f>
        <v/>
      </c>
      <c r="D104" s="207" t="str">
        <f>IF('Formulario PPGR1'!$F104="","",#REF!)</f>
        <v/>
      </c>
      <c r="E104" s="207" t="str">
        <f>IF('Formulario PPGR1'!$F104="","",#REF!)</f>
        <v/>
      </c>
      <c r="F104" s="231"/>
      <c r="G104" s="232" t="str" cm="1">
        <f t="array" ref="G104">_xlfn.XLOOKUP($F104,LE_tbl[[#All],[Ls_LinesEstategica]],LE_tbl[[#All],[Le_code]],"",0)</f>
        <v/>
      </c>
      <c r="H104" s="231"/>
      <c r="I104" s="232" t="str">
        <f>_xlfn.XLOOKUP($H104,Obj!$D$122:$D$134,Obj!$E$122:$E$134,"",0)</f>
        <v/>
      </c>
      <c r="J104" s="231"/>
      <c r="K104" s="285"/>
      <c r="L104" s="231"/>
      <c r="M104" s="231"/>
      <c r="N104" s="287"/>
      <c r="O104" s="286"/>
      <c r="P104" s="231"/>
      <c r="Q104" s="231"/>
      <c r="R104" s="239"/>
      <c r="S104" s="239"/>
      <c r="T104" s="239"/>
      <c r="U104" s="239"/>
      <c r="V104" s="239"/>
      <c r="W104" s="239"/>
      <c r="X104" s="239"/>
      <c r="Y104" s="239"/>
      <c r="Z104" s="239"/>
      <c r="AA104" s="239"/>
      <c r="AB104" s="239"/>
      <c r="AC104" s="239"/>
      <c r="AD104" s="239"/>
      <c r="AE104" s="240"/>
      <c r="AF104" s="240"/>
      <c r="AG104" s="240"/>
      <c r="AH104" s="240"/>
      <c r="AI104" s="240"/>
      <c r="AJ104" s="240"/>
      <c r="AK104" s="240"/>
      <c r="AL104" s="240"/>
      <c r="AM104" s="240"/>
      <c r="AN104" s="240"/>
      <c r="AO104" s="240"/>
      <c r="AP104" s="240"/>
    </row>
    <row r="105" spans="2:42" s="250" customFormat="1" hidden="1" x14ac:dyDescent="0.3">
      <c r="B105" s="207" t="str">
        <f>IF('Formulario PPGR1'!$F105="","",CONCATENATE('Formulario PPGR1'!$C105,".",'Formulario PPGR1'!$D105,".",'Formulario PPGR1'!$E105,".",#REF!))</f>
        <v/>
      </c>
      <c r="C105" s="207" t="str">
        <f>IF('Formulario PPGR1'!$F105="","",#REF!)</f>
        <v/>
      </c>
      <c r="D105" s="207" t="str">
        <f>IF('Formulario PPGR1'!$F105="","",#REF!)</f>
        <v/>
      </c>
      <c r="E105" s="207" t="str">
        <f>IF('Formulario PPGR1'!$F105="","",#REF!)</f>
        <v/>
      </c>
      <c r="F105" s="231"/>
      <c r="G105" s="232" t="str" cm="1">
        <f t="array" ref="G105">_xlfn.XLOOKUP($F105,LE_tbl[[#All],[Ls_LinesEstategica]],LE_tbl[[#All],[Le_code]],"",0)</f>
        <v/>
      </c>
      <c r="H105" s="231"/>
      <c r="I105" s="232" t="str">
        <f>_xlfn.XLOOKUP($H105,Obj!$D$122:$D$134,Obj!$E$122:$E$134,"",0)</f>
        <v/>
      </c>
      <c r="J105" s="231"/>
      <c r="K105" s="285"/>
      <c r="L105" s="231"/>
      <c r="M105" s="231"/>
      <c r="N105" s="287"/>
      <c r="O105" s="288"/>
      <c r="P105" s="231"/>
      <c r="Q105" s="231"/>
      <c r="R105" s="239"/>
      <c r="S105" s="239"/>
      <c r="T105" s="239"/>
      <c r="U105" s="239"/>
      <c r="V105" s="239"/>
      <c r="W105" s="239"/>
      <c r="X105" s="239"/>
      <c r="Y105" s="239"/>
      <c r="Z105" s="239"/>
      <c r="AA105" s="239"/>
      <c r="AB105" s="239"/>
      <c r="AC105" s="239"/>
      <c r="AD105" s="239"/>
      <c r="AE105" s="240"/>
      <c r="AF105" s="240"/>
      <c r="AG105" s="240"/>
      <c r="AH105" s="240"/>
      <c r="AI105" s="240"/>
      <c r="AJ105" s="240"/>
      <c r="AK105" s="240"/>
      <c r="AL105" s="240"/>
      <c r="AM105" s="240"/>
      <c r="AN105" s="240"/>
      <c r="AO105" s="240"/>
      <c r="AP105" s="240"/>
    </row>
    <row r="106" spans="2:42" s="250" customFormat="1" hidden="1" x14ac:dyDescent="0.3">
      <c r="B106" s="207" t="str">
        <f>IF('Formulario PPGR1'!$F106="","",CONCATENATE('Formulario PPGR1'!$C106,".",'Formulario PPGR1'!$D106,".",'Formulario PPGR1'!$E106,".",#REF!))</f>
        <v/>
      </c>
      <c r="C106" s="207" t="str">
        <f>IF('Formulario PPGR1'!$F106="","",#REF!)</f>
        <v/>
      </c>
      <c r="D106" s="207" t="str">
        <f>IF('Formulario PPGR1'!$F106="","",#REF!)</f>
        <v/>
      </c>
      <c r="E106" s="207" t="str">
        <f>IF('Formulario PPGR1'!$F106="","",#REF!)</f>
        <v/>
      </c>
      <c r="F106" s="231"/>
      <c r="G106" s="232" t="str" cm="1">
        <f t="array" ref="G106">_xlfn.XLOOKUP($F106,LE_tbl[[#All],[Ls_LinesEstategica]],LE_tbl[[#All],[Le_code]],"",0)</f>
        <v/>
      </c>
      <c r="H106" s="231"/>
      <c r="I106" s="232" t="str">
        <f>_xlfn.XLOOKUP($H106,Obj!$D$122:$D$134,Obj!$E$122:$E$134,"",0)</f>
        <v/>
      </c>
      <c r="J106" s="231"/>
      <c r="K106" s="231"/>
      <c r="L106" s="231"/>
      <c r="M106" s="231"/>
      <c r="N106" s="287"/>
      <c r="O106" s="288"/>
      <c r="P106" s="206"/>
      <c r="Q106" s="231"/>
      <c r="R106" s="239"/>
      <c r="S106" s="239"/>
      <c r="T106" s="239"/>
      <c r="U106" s="239"/>
      <c r="V106" s="239"/>
      <c r="W106" s="239"/>
      <c r="X106" s="239"/>
      <c r="Y106" s="239"/>
      <c r="Z106" s="239"/>
      <c r="AA106" s="239"/>
      <c r="AB106" s="239"/>
      <c r="AC106" s="239"/>
      <c r="AD106" s="239"/>
      <c r="AE106" s="240"/>
      <c r="AF106" s="240"/>
      <c r="AG106" s="240"/>
      <c r="AH106" s="240"/>
      <c r="AI106" s="240"/>
      <c r="AJ106" s="240"/>
      <c r="AK106" s="240"/>
      <c r="AL106" s="240"/>
      <c r="AM106" s="240"/>
      <c r="AN106" s="240"/>
      <c r="AO106" s="240"/>
      <c r="AP106" s="240"/>
    </row>
    <row r="107" spans="2:42" s="250" customFormat="1" hidden="1" x14ac:dyDescent="0.3">
      <c r="B107" s="207" t="str">
        <f>IF('Formulario PPGR1'!$F107="","",CONCATENATE('Formulario PPGR1'!$C107,".",'Formulario PPGR1'!$D107,".",'Formulario PPGR1'!$E107,".",#REF!))</f>
        <v/>
      </c>
      <c r="C107" s="207" t="str">
        <f>IF('Formulario PPGR1'!$F107="","",#REF!)</f>
        <v/>
      </c>
      <c r="D107" s="207" t="str">
        <f>IF('Formulario PPGR1'!$F107="","",#REF!)</f>
        <v/>
      </c>
      <c r="E107" s="207" t="str">
        <f>IF('Formulario PPGR1'!$F107="","",#REF!)</f>
        <v/>
      </c>
      <c r="F107" s="231"/>
      <c r="G107" s="232" t="str" cm="1">
        <f t="array" ref="G107">_xlfn.XLOOKUP($F107,LE_tbl[[#All],[Ls_LinesEstategica]],LE_tbl[[#All],[Le_code]],"",0)</f>
        <v/>
      </c>
      <c r="H107" s="231"/>
      <c r="I107" s="232" t="str">
        <f>_xlfn.XLOOKUP($H107,Obj!$D$122:$D$134,Obj!$E$122:$E$134,"",0)</f>
        <v/>
      </c>
      <c r="J107" s="231"/>
      <c r="K107" s="285"/>
      <c r="L107" s="231"/>
      <c r="M107" s="231"/>
      <c r="N107" s="287"/>
      <c r="O107" s="287"/>
      <c r="P107" s="231"/>
      <c r="Q107" s="231"/>
      <c r="R107" s="239"/>
      <c r="S107" s="239"/>
      <c r="T107" s="239"/>
      <c r="U107" s="239"/>
      <c r="V107" s="239"/>
      <c r="W107" s="239"/>
      <c r="X107" s="239"/>
      <c r="Y107" s="239"/>
      <c r="Z107" s="239"/>
      <c r="AA107" s="239"/>
      <c r="AB107" s="239"/>
      <c r="AC107" s="239"/>
      <c r="AD107" s="239"/>
      <c r="AE107" s="240"/>
      <c r="AF107" s="240"/>
      <c r="AG107" s="240"/>
      <c r="AH107" s="240"/>
      <c r="AI107" s="240"/>
      <c r="AJ107" s="240"/>
      <c r="AK107" s="240"/>
      <c r="AL107" s="240"/>
      <c r="AM107" s="240"/>
      <c r="AN107" s="240"/>
      <c r="AO107" s="240"/>
      <c r="AP107" s="240"/>
    </row>
    <row r="108" spans="2:42" s="250" customFormat="1" hidden="1" x14ac:dyDescent="0.3">
      <c r="B108" s="207" t="str">
        <f>IF('Formulario PPGR1'!$F108="","",CONCATENATE('Formulario PPGR1'!$C108,".",'Formulario PPGR1'!$D108,".",'Formulario PPGR1'!$E108,".",#REF!))</f>
        <v/>
      </c>
      <c r="C108" s="207" t="str">
        <f>IF('Formulario PPGR1'!$F108="","",#REF!)</f>
        <v/>
      </c>
      <c r="D108" s="207" t="str">
        <f>IF('Formulario PPGR1'!$F108="","",#REF!)</f>
        <v/>
      </c>
      <c r="E108" s="207" t="str">
        <f>IF('Formulario PPGR1'!$F108="","",#REF!)</f>
        <v/>
      </c>
      <c r="F108" s="231"/>
      <c r="G108" s="232" t="str" cm="1">
        <f t="array" ref="G108">_xlfn.XLOOKUP($F108,LE_tbl[[#All],[Ls_LinesEstategica]],LE_tbl[[#All],[Le_code]],"",0)</f>
        <v/>
      </c>
      <c r="H108" s="231"/>
      <c r="I108" s="232" t="str">
        <f>_xlfn.XLOOKUP($H108,Obj!$D$122:$D$134,Obj!$E$122:$E$134,"",0)</f>
        <v/>
      </c>
      <c r="J108" s="231"/>
      <c r="K108" s="285"/>
      <c r="L108" s="231"/>
      <c r="M108" s="231"/>
      <c r="N108" s="287"/>
      <c r="O108" s="286"/>
      <c r="P108" s="231"/>
      <c r="Q108" s="231"/>
      <c r="R108" s="239"/>
      <c r="S108" s="239"/>
      <c r="T108" s="239"/>
      <c r="U108" s="239"/>
      <c r="V108" s="239"/>
      <c r="W108" s="239"/>
      <c r="X108" s="239"/>
      <c r="Y108" s="239"/>
      <c r="Z108" s="239"/>
      <c r="AA108" s="239"/>
      <c r="AB108" s="239"/>
      <c r="AC108" s="239"/>
      <c r="AD108" s="239"/>
      <c r="AE108" s="240"/>
      <c r="AF108" s="240"/>
      <c r="AG108" s="240"/>
      <c r="AH108" s="240"/>
      <c r="AI108" s="240"/>
      <c r="AJ108" s="240"/>
      <c r="AK108" s="240"/>
      <c r="AL108" s="240"/>
      <c r="AM108" s="240"/>
      <c r="AN108" s="240"/>
      <c r="AO108" s="240"/>
      <c r="AP108" s="240"/>
    </row>
    <row r="109" spans="2:42" s="250" customFormat="1" hidden="1" x14ac:dyDescent="0.3">
      <c r="B109" s="207" t="str">
        <f>IF('Formulario PPGR1'!$F109="","",CONCATENATE('Formulario PPGR1'!$C109,".",'Formulario PPGR1'!$D109,".",'Formulario PPGR1'!$E109,".",#REF!))</f>
        <v/>
      </c>
      <c r="C109" s="207" t="str">
        <f>IF('Formulario PPGR1'!$F109="","",#REF!)</f>
        <v/>
      </c>
      <c r="D109" s="207" t="str">
        <f>IF('Formulario PPGR1'!$F109="","",#REF!)</f>
        <v/>
      </c>
      <c r="E109" s="207" t="str">
        <f>IF('Formulario PPGR1'!$F109="","",#REF!)</f>
        <v/>
      </c>
      <c r="F109" s="231"/>
      <c r="G109" s="232" t="str" cm="1">
        <f t="array" ref="G109">_xlfn.XLOOKUP($F109,LE_tbl[[#All],[Ls_LinesEstategica]],LE_tbl[[#All],[Le_code]],"",0)</f>
        <v/>
      </c>
      <c r="H109" s="231"/>
      <c r="I109" s="232" t="str">
        <f>_xlfn.XLOOKUP($H109,Obj!$D$122:$D$134,Obj!$E$122:$E$134,"",0)</f>
        <v/>
      </c>
      <c r="J109" s="231"/>
      <c r="K109" s="285"/>
      <c r="L109" s="231"/>
      <c r="M109" s="231"/>
      <c r="N109" s="288"/>
      <c r="O109" s="288"/>
      <c r="P109" s="233"/>
      <c r="Q109" s="233"/>
      <c r="R109" s="239"/>
      <c r="S109" s="239"/>
      <c r="T109" s="239"/>
      <c r="U109" s="239"/>
      <c r="V109" s="239"/>
      <c r="W109" s="239"/>
      <c r="X109" s="239"/>
      <c r="Y109" s="239"/>
      <c r="Z109" s="239"/>
      <c r="AA109" s="239"/>
      <c r="AB109" s="239"/>
      <c r="AC109" s="239"/>
      <c r="AD109" s="239"/>
      <c r="AE109" s="240"/>
      <c r="AF109" s="240"/>
      <c r="AG109" s="240"/>
      <c r="AH109" s="240"/>
      <c r="AI109" s="240"/>
      <c r="AJ109" s="240"/>
      <c r="AK109" s="240"/>
      <c r="AL109" s="240"/>
      <c r="AM109" s="240"/>
      <c r="AN109" s="240"/>
      <c r="AO109" s="240"/>
      <c r="AP109" s="240"/>
    </row>
    <row r="110" spans="2:42" s="250" customFormat="1" hidden="1" x14ac:dyDescent="0.3">
      <c r="B110" s="207" t="str">
        <f>IF('Formulario PPGR1'!$F110="","",CONCATENATE('Formulario PPGR1'!$C110,".",'Formulario PPGR1'!$D110,".",'Formulario PPGR1'!$E110,".",#REF!))</f>
        <v/>
      </c>
      <c r="C110" s="207" t="str">
        <f>IF('Formulario PPGR1'!$F110="","",#REF!)</f>
        <v/>
      </c>
      <c r="D110" s="207" t="str">
        <f>IF('Formulario PPGR1'!$F110="","",#REF!)</f>
        <v/>
      </c>
      <c r="E110" s="207" t="str">
        <f>IF('Formulario PPGR1'!$F110="","",#REF!)</f>
        <v/>
      </c>
      <c r="F110" s="231"/>
      <c r="G110" s="232" t="str" cm="1">
        <f t="array" ref="G110">_xlfn.XLOOKUP($F110,LE_tbl[[#All],[Ls_LinesEstategica]],LE_tbl[[#All],[Le_code]],"",0)</f>
        <v/>
      </c>
      <c r="H110" s="231"/>
      <c r="I110" s="232" t="str">
        <f>_xlfn.XLOOKUP($H110,Obj!$D$122:$D$134,Obj!$E$122:$E$134,"",0)</f>
        <v/>
      </c>
      <c r="J110" s="231"/>
      <c r="K110" s="285"/>
      <c r="L110" s="231"/>
      <c r="M110" s="231"/>
      <c r="N110" s="288"/>
      <c r="O110" s="288"/>
      <c r="P110" s="233"/>
      <c r="Q110" s="233"/>
      <c r="R110" s="239"/>
      <c r="S110" s="239"/>
      <c r="T110" s="239"/>
      <c r="U110" s="239"/>
      <c r="V110" s="239"/>
      <c r="W110" s="239"/>
      <c r="X110" s="239"/>
      <c r="Y110" s="239"/>
      <c r="Z110" s="239"/>
      <c r="AA110" s="239"/>
      <c r="AB110" s="239"/>
      <c r="AC110" s="239"/>
      <c r="AD110" s="239"/>
      <c r="AE110" s="240"/>
      <c r="AF110" s="240"/>
      <c r="AG110" s="240"/>
      <c r="AH110" s="240"/>
      <c r="AI110" s="240"/>
      <c r="AJ110" s="240"/>
      <c r="AK110" s="240"/>
      <c r="AL110" s="240"/>
      <c r="AM110" s="240"/>
      <c r="AN110" s="240"/>
      <c r="AO110" s="240"/>
      <c r="AP110" s="240"/>
    </row>
    <row r="111" spans="2:42" s="250" customFormat="1" hidden="1" x14ac:dyDescent="0.3">
      <c r="B111" s="207" t="str">
        <f>IF('Formulario PPGR1'!$F111="","",CONCATENATE('Formulario PPGR1'!$C111,".",'Formulario PPGR1'!$D111,".",'Formulario PPGR1'!$E111,".",#REF!))</f>
        <v/>
      </c>
      <c r="C111" s="207" t="str">
        <f>IF('Formulario PPGR1'!$F111="","",#REF!)</f>
        <v/>
      </c>
      <c r="D111" s="207" t="str">
        <f>IF('Formulario PPGR1'!$F111="","",#REF!)</f>
        <v/>
      </c>
      <c r="E111" s="207" t="str">
        <f>IF('Formulario PPGR1'!$F111="","",#REF!)</f>
        <v/>
      </c>
      <c r="F111" s="231"/>
      <c r="G111" s="232" t="str" cm="1">
        <f t="array" ref="G111">_xlfn.XLOOKUP($F111,LE_tbl[[#All],[Ls_LinesEstategica]],LE_tbl[[#All],[Le_code]],"",0)</f>
        <v/>
      </c>
      <c r="H111" s="231"/>
      <c r="I111" s="232" t="str">
        <f>_xlfn.XLOOKUP($H111,Obj!$D$122:$D$134,Obj!$E$122:$E$134,"",0)</f>
        <v/>
      </c>
      <c r="J111" s="231"/>
      <c r="K111" s="285"/>
      <c r="L111" s="231"/>
      <c r="M111" s="231"/>
      <c r="N111" s="286"/>
      <c r="O111" s="288"/>
      <c r="P111" s="233"/>
      <c r="Q111" s="233"/>
      <c r="R111" s="239"/>
      <c r="S111" s="239"/>
      <c r="T111" s="239"/>
      <c r="U111" s="239"/>
      <c r="V111" s="239"/>
      <c r="W111" s="239"/>
      <c r="X111" s="239"/>
      <c r="Y111" s="239"/>
      <c r="Z111" s="239"/>
      <c r="AA111" s="239"/>
      <c r="AB111" s="239"/>
      <c r="AC111" s="239"/>
      <c r="AD111" s="239"/>
      <c r="AE111" s="240"/>
      <c r="AF111" s="240"/>
      <c r="AG111" s="240"/>
      <c r="AH111" s="240"/>
      <c r="AI111" s="240"/>
      <c r="AJ111" s="240"/>
      <c r="AK111" s="240"/>
      <c r="AL111" s="240"/>
      <c r="AM111" s="240"/>
      <c r="AN111" s="240"/>
      <c r="AO111" s="240"/>
      <c r="AP111" s="240"/>
    </row>
    <row r="112" spans="2:42" s="250" customFormat="1" hidden="1" x14ac:dyDescent="0.3">
      <c r="B112" s="207" t="str">
        <f>IF('Formulario PPGR1'!$F112="","",CONCATENATE('Formulario PPGR1'!$C112,".",'Formulario PPGR1'!$D112,".",'Formulario PPGR1'!$E112,".",#REF!))</f>
        <v/>
      </c>
      <c r="C112" s="207" t="str">
        <f>IF('Formulario PPGR1'!$F112="","",#REF!)</f>
        <v/>
      </c>
      <c r="D112" s="207" t="str">
        <f>IF('Formulario PPGR1'!$F112="","",#REF!)</f>
        <v/>
      </c>
      <c r="E112" s="207" t="str">
        <f>IF('Formulario PPGR1'!$F112="","",#REF!)</f>
        <v/>
      </c>
      <c r="F112" s="231"/>
      <c r="G112" s="232" t="str" cm="1">
        <f t="array" ref="G112">_xlfn.XLOOKUP($F112,LE_tbl[[#All],[Ls_LinesEstategica]],LE_tbl[[#All],[Le_code]],"",0)</f>
        <v/>
      </c>
      <c r="H112" s="231"/>
      <c r="I112" s="232" t="str">
        <f>_xlfn.XLOOKUP($H112,Obj!$D$122:$D$134,Obj!$E$122:$E$134,"",0)</f>
        <v/>
      </c>
      <c r="J112" s="231"/>
      <c r="K112" s="285"/>
      <c r="L112" s="231"/>
      <c r="M112" s="231"/>
      <c r="N112" s="286"/>
      <c r="O112" s="288"/>
      <c r="P112" s="233"/>
      <c r="Q112" s="233"/>
      <c r="R112" s="239"/>
      <c r="S112" s="239"/>
      <c r="T112" s="239"/>
      <c r="U112" s="239"/>
      <c r="V112" s="239"/>
      <c r="W112" s="239"/>
      <c r="X112" s="239"/>
      <c r="Y112" s="239"/>
      <c r="Z112" s="239"/>
      <c r="AA112" s="239"/>
      <c r="AB112" s="239"/>
      <c r="AC112" s="239"/>
      <c r="AD112" s="239"/>
      <c r="AE112" s="240"/>
      <c r="AF112" s="240"/>
      <c r="AG112" s="240"/>
      <c r="AH112" s="240"/>
      <c r="AI112" s="240"/>
      <c r="AJ112" s="240"/>
      <c r="AK112" s="240"/>
      <c r="AL112" s="240"/>
      <c r="AM112" s="240"/>
      <c r="AN112" s="240"/>
      <c r="AO112" s="240"/>
      <c r="AP112" s="240"/>
    </row>
    <row r="113" spans="2:42" s="250" customFormat="1" hidden="1" x14ac:dyDescent="0.3">
      <c r="B113" s="207" t="str">
        <f>IF('Formulario PPGR1'!$F113="","",CONCATENATE('Formulario PPGR1'!$C113,".",'Formulario PPGR1'!$D113,".",'Formulario PPGR1'!$E113,".",#REF!))</f>
        <v/>
      </c>
      <c r="C113" s="207" t="str">
        <f>IF('Formulario PPGR1'!$F113="","",#REF!)</f>
        <v/>
      </c>
      <c r="D113" s="207" t="str">
        <f>IF('Formulario PPGR1'!$F113="","",#REF!)</f>
        <v/>
      </c>
      <c r="E113" s="207" t="str">
        <f>IF('Formulario PPGR1'!$F113="","",#REF!)</f>
        <v/>
      </c>
      <c r="F113" s="231"/>
      <c r="G113" s="232" t="str" cm="1">
        <f t="array" ref="G113">_xlfn.XLOOKUP($F113,LE_tbl[[#All],[Ls_LinesEstategica]],LE_tbl[[#All],[Le_code]],"",0)</f>
        <v/>
      </c>
      <c r="H113" s="231"/>
      <c r="I113" s="232" t="str">
        <f>_xlfn.XLOOKUP($H113,Obj!$D$122:$D$134,Obj!$E$122:$E$134,"",0)</f>
        <v/>
      </c>
      <c r="J113" s="231"/>
      <c r="K113" s="285"/>
      <c r="L113" s="231"/>
      <c r="M113" s="231"/>
      <c r="N113" s="287"/>
      <c r="O113" s="288"/>
      <c r="P113" s="233"/>
      <c r="Q113" s="233"/>
      <c r="R113" s="239"/>
      <c r="S113" s="239"/>
      <c r="T113" s="239"/>
      <c r="U113" s="239"/>
      <c r="V113" s="239"/>
      <c r="W113" s="239"/>
      <c r="X113" s="239"/>
      <c r="Y113" s="239"/>
      <c r="Z113" s="239"/>
      <c r="AA113" s="239"/>
      <c r="AB113" s="239"/>
      <c r="AC113" s="239"/>
      <c r="AD113" s="239"/>
      <c r="AE113" s="240"/>
      <c r="AF113" s="240"/>
      <c r="AG113" s="240"/>
      <c r="AH113" s="240"/>
      <c r="AI113" s="240"/>
      <c r="AJ113" s="240"/>
      <c r="AK113" s="240"/>
      <c r="AL113" s="240"/>
      <c r="AM113" s="240"/>
      <c r="AN113" s="240"/>
      <c r="AO113" s="240"/>
      <c r="AP113" s="240"/>
    </row>
    <row r="114" spans="2:42" s="250" customFormat="1" hidden="1" x14ac:dyDescent="0.3">
      <c r="B114" s="207" t="str">
        <f>IF('Formulario PPGR1'!$F114="","",CONCATENATE('Formulario PPGR1'!$C114,".",'Formulario PPGR1'!$D114,".",'Formulario PPGR1'!$E114,".",#REF!))</f>
        <v/>
      </c>
      <c r="C114" s="207" t="str">
        <f>IF('Formulario PPGR1'!$F114="","",#REF!)</f>
        <v/>
      </c>
      <c r="D114" s="207" t="str">
        <f>IF('Formulario PPGR1'!$F114="","",#REF!)</f>
        <v/>
      </c>
      <c r="E114" s="207" t="str">
        <f>IF('Formulario PPGR1'!$F114="","",#REF!)</f>
        <v/>
      </c>
      <c r="F114" s="231"/>
      <c r="G114" s="232" t="str" cm="1">
        <f t="array" ref="G114">_xlfn.XLOOKUP($F114,LE_tbl[[#All],[Ls_LinesEstategica]],LE_tbl[[#All],[Le_code]],"",0)</f>
        <v/>
      </c>
      <c r="H114" s="231"/>
      <c r="I114" s="232" t="str">
        <f>_xlfn.XLOOKUP($H114,Obj!$D$122:$D$134,Obj!$E$122:$E$134,"",0)</f>
        <v/>
      </c>
      <c r="J114" s="231"/>
      <c r="K114" s="285"/>
      <c r="L114" s="231"/>
      <c r="M114" s="231"/>
      <c r="N114" s="288"/>
      <c r="O114" s="288"/>
      <c r="P114" s="206"/>
      <c r="Q114" s="233"/>
      <c r="R114" s="239"/>
      <c r="S114" s="239"/>
      <c r="T114" s="239"/>
      <c r="U114" s="239"/>
      <c r="V114" s="239"/>
      <c r="W114" s="239"/>
      <c r="X114" s="239"/>
      <c r="Y114" s="239"/>
      <c r="Z114" s="239"/>
      <c r="AA114" s="239"/>
      <c r="AB114" s="239"/>
      <c r="AC114" s="239"/>
      <c r="AD114" s="239"/>
      <c r="AE114" s="240"/>
      <c r="AF114" s="240"/>
      <c r="AG114" s="240"/>
      <c r="AH114" s="240"/>
      <c r="AI114" s="240"/>
      <c r="AJ114" s="240"/>
      <c r="AK114" s="240"/>
      <c r="AL114" s="240"/>
      <c r="AM114" s="240"/>
      <c r="AN114" s="240"/>
      <c r="AO114" s="240"/>
      <c r="AP114" s="240"/>
    </row>
    <row r="115" spans="2:42" s="250" customFormat="1" hidden="1" x14ac:dyDescent="0.3">
      <c r="B115" s="207" t="str">
        <f>IF('Formulario PPGR1'!$F115="","",CONCATENATE('Formulario PPGR1'!$C115,".",'Formulario PPGR1'!$D115,".",'Formulario PPGR1'!$E115,".",#REF!))</f>
        <v/>
      </c>
      <c r="C115" s="207" t="str">
        <f>IF('Formulario PPGR1'!$F115="","",#REF!)</f>
        <v/>
      </c>
      <c r="D115" s="207" t="str">
        <f>IF('Formulario PPGR1'!$F115="","",#REF!)</f>
        <v/>
      </c>
      <c r="E115" s="207" t="str">
        <f>IF('Formulario PPGR1'!$F115="","",#REF!)</f>
        <v/>
      </c>
      <c r="F115" s="231"/>
      <c r="G115" s="232" t="str" cm="1">
        <f t="array" ref="G115">_xlfn.XLOOKUP($F115,LE_tbl[[#All],[Ls_LinesEstategica]],LE_tbl[[#All],[Le_code]],"",0)</f>
        <v/>
      </c>
      <c r="H115" s="231"/>
      <c r="I115" s="232" t="str">
        <f>_xlfn.XLOOKUP($H115,Obj!$D$122:$D$134,Obj!$E$122:$E$134,"",0)</f>
        <v/>
      </c>
      <c r="J115" s="231"/>
      <c r="K115" s="231"/>
      <c r="L115" s="231"/>
      <c r="M115" s="231"/>
      <c r="N115" s="288"/>
      <c r="O115" s="288"/>
      <c r="P115" s="206"/>
      <c r="Q115" s="233"/>
      <c r="R115" s="239"/>
      <c r="S115" s="239"/>
      <c r="T115" s="239"/>
      <c r="U115" s="239"/>
      <c r="V115" s="239"/>
      <c r="W115" s="239"/>
      <c r="X115" s="239"/>
      <c r="Y115" s="239"/>
      <c r="Z115" s="239"/>
      <c r="AA115" s="239"/>
      <c r="AB115" s="239"/>
      <c r="AC115" s="239"/>
      <c r="AD115" s="239"/>
      <c r="AE115" s="240"/>
      <c r="AF115" s="240"/>
      <c r="AG115" s="240"/>
      <c r="AH115" s="240"/>
      <c r="AI115" s="240"/>
      <c r="AJ115" s="240"/>
      <c r="AK115" s="240"/>
      <c r="AL115" s="240"/>
      <c r="AM115" s="240"/>
      <c r="AN115" s="240"/>
      <c r="AO115" s="240"/>
      <c r="AP115" s="240"/>
    </row>
    <row r="116" spans="2:42" s="250" customFormat="1" hidden="1" x14ac:dyDescent="0.3">
      <c r="B116" s="207" t="str">
        <f>IF('Formulario PPGR1'!$F116="","",CONCATENATE('Formulario PPGR1'!$C116,".",'Formulario PPGR1'!$D116,".",'Formulario PPGR1'!$E116,".",#REF!))</f>
        <v/>
      </c>
      <c r="C116" s="207" t="str">
        <f>IF('Formulario PPGR1'!$F116="","",#REF!)</f>
        <v/>
      </c>
      <c r="D116" s="207" t="str">
        <f>IF('Formulario PPGR1'!$F116="","",#REF!)</f>
        <v/>
      </c>
      <c r="E116" s="207" t="str">
        <f>IF('Formulario PPGR1'!$F116="","",#REF!)</f>
        <v/>
      </c>
      <c r="F116" s="231"/>
      <c r="G116" s="232" t="str" cm="1">
        <f t="array" ref="G116">_xlfn.XLOOKUP($F116,LE_tbl[[#All],[Ls_LinesEstategica]],LE_tbl[[#All],[Le_code]],"",0)</f>
        <v/>
      </c>
      <c r="H116" s="231"/>
      <c r="I116" s="232" t="str">
        <f>_xlfn.XLOOKUP($H116,Obj!$D$122:$D$134,Obj!$E$122:$E$134,"",0)</f>
        <v/>
      </c>
      <c r="J116" s="231"/>
      <c r="K116" s="285"/>
      <c r="L116" s="231"/>
      <c r="M116" s="231"/>
      <c r="N116" s="288"/>
      <c r="O116" s="288"/>
      <c r="P116" s="206"/>
      <c r="Q116" s="233"/>
      <c r="R116" s="239"/>
      <c r="S116" s="239"/>
      <c r="T116" s="239"/>
      <c r="U116" s="239"/>
      <c r="V116" s="239"/>
      <c r="W116" s="239"/>
      <c r="X116" s="239"/>
      <c r="Y116" s="239"/>
      <c r="Z116" s="239"/>
      <c r="AA116" s="239"/>
      <c r="AB116" s="239"/>
      <c r="AC116" s="239"/>
      <c r="AD116" s="239"/>
      <c r="AE116" s="240"/>
      <c r="AF116" s="240"/>
      <c r="AG116" s="240"/>
      <c r="AH116" s="240"/>
      <c r="AI116" s="240"/>
      <c r="AJ116" s="240"/>
      <c r="AK116" s="240"/>
      <c r="AL116" s="240"/>
      <c r="AM116" s="240"/>
      <c r="AN116" s="240"/>
      <c r="AO116" s="240"/>
      <c r="AP116" s="240"/>
    </row>
    <row r="117" spans="2:42" s="250" customFormat="1" hidden="1" x14ac:dyDescent="0.3">
      <c r="B117" s="207" t="str">
        <f>IF('Formulario PPGR1'!$F117="","",CONCATENATE('Formulario PPGR1'!$C117,".",'Formulario PPGR1'!$D117,".",'Formulario PPGR1'!$E117,".",#REF!))</f>
        <v/>
      </c>
      <c r="C117" s="207" t="str">
        <f>IF('Formulario PPGR1'!$F117="","",#REF!)</f>
        <v/>
      </c>
      <c r="D117" s="207" t="str">
        <f>IF('Formulario PPGR1'!$F117="","",#REF!)</f>
        <v/>
      </c>
      <c r="E117" s="207" t="str">
        <f>IF('Formulario PPGR1'!$F117="","",#REF!)</f>
        <v/>
      </c>
      <c r="F117" s="231"/>
      <c r="G117" s="232" t="str" cm="1">
        <f t="array" ref="G117">_xlfn.XLOOKUP($F117,LE_tbl[[#All],[Ls_LinesEstategica]],LE_tbl[[#All],[Le_code]],"",0)</f>
        <v/>
      </c>
      <c r="H117" s="231"/>
      <c r="I117" s="232" t="str">
        <f>_xlfn.XLOOKUP($H117,Obj!$D$122:$D$134,Obj!$E$122:$E$134,"",0)</f>
        <v/>
      </c>
      <c r="J117" s="231"/>
      <c r="K117" s="285"/>
      <c r="L117" s="231"/>
      <c r="M117" s="231"/>
      <c r="N117" s="288"/>
      <c r="O117" s="288"/>
      <c r="P117" s="206"/>
      <c r="Q117" s="233"/>
      <c r="R117" s="239"/>
      <c r="S117" s="239"/>
      <c r="T117" s="239"/>
      <c r="U117" s="239"/>
      <c r="V117" s="239"/>
      <c r="W117" s="239"/>
      <c r="X117" s="239"/>
      <c r="Y117" s="239"/>
      <c r="Z117" s="239"/>
      <c r="AA117" s="239"/>
      <c r="AB117" s="239"/>
      <c r="AC117" s="239"/>
      <c r="AD117" s="239"/>
      <c r="AE117" s="240"/>
      <c r="AF117" s="240"/>
      <c r="AG117" s="240"/>
      <c r="AH117" s="240"/>
      <c r="AI117" s="240"/>
      <c r="AJ117" s="240"/>
      <c r="AK117" s="240"/>
      <c r="AL117" s="240"/>
      <c r="AM117" s="240"/>
      <c r="AN117" s="240"/>
      <c r="AO117" s="240"/>
      <c r="AP117" s="240"/>
    </row>
    <row r="118" spans="2:42" s="250" customFormat="1" hidden="1" x14ac:dyDescent="0.3">
      <c r="B118" s="207" t="str">
        <f>IF('Formulario PPGR1'!$F118="","",CONCATENATE('Formulario PPGR1'!$C118,".",'Formulario PPGR1'!$D118,".",'Formulario PPGR1'!$E118,".",#REF!))</f>
        <v/>
      </c>
      <c r="C118" s="207" t="str">
        <f>IF('Formulario PPGR1'!$F118="","",#REF!)</f>
        <v/>
      </c>
      <c r="D118" s="207" t="str">
        <f>IF('Formulario PPGR1'!$F118="","",#REF!)</f>
        <v/>
      </c>
      <c r="E118" s="207" t="str">
        <f>IF('Formulario PPGR1'!$F118="","",#REF!)</f>
        <v/>
      </c>
      <c r="F118" s="231"/>
      <c r="G118" s="232" t="str" cm="1">
        <f t="array" ref="G118">_xlfn.XLOOKUP($F118,LE_tbl[[#All],[Ls_LinesEstategica]],LE_tbl[[#All],[Le_code]],"",0)</f>
        <v/>
      </c>
      <c r="H118" s="231"/>
      <c r="I118" s="232" t="str">
        <f>_xlfn.XLOOKUP($H118,Obj!$D$122:$D$134,Obj!$E$122:$E$134,"",0)</f>
        <v/>
      </c>
      <c r="J118" s="231"/>
      <c r="K118" s="285"/>
      <c r="L118" s="231"/>
      <c r="M118" s="231"/>
      <c r="N118" s="287"/>
      <c r="O118" s="286"/>
      <c r="P118" s="231"/>
      <c r="Q118" s="231"/>
      <c r="R118" s="239"/>
      <c r="S118" s="239"/>
      <c r="T118" s="239"/>
      <c r="U118" s="239"/>
      <c r="V118" s="239"/>
      <c r="W118" s="239"/>
      <c r="X118" s="239"/>
      <c r="Y118" s="239"/>
      <c r="Z118" s="239"/>
      <c r="AA118" s="239"/>
      <c r="AB118" s="239"/>
      <c r="AC118" s="239"/>
      <c r="AD118" s="239"/>
      <c r="AE118" s="240"/>
      <c r="AF118" s="240"/>
      <c r="AG118" s="240"/>
      <c r="AH118" s="240"/>
      <c r="AI118" s="240"/>
      <c r="AJ118" s="240"/>
      <c r="AK118" s="240"/>
      <c r="AL118" s="240"/>
      <c r="AM118" s="240"/>
      <c r="AN118" s="240"/>
      <c r="AO118" s="240"/>
      <c r="AP118" s="240"/>
    </row>
    <row r="119" spans="2:42" s="250" customFormat="1" hidden="1" x14ac:dyDescent="0.3">
      <c r="B119" s="207" t="str">
        <f>IF('Formulario PPGR1'!$F119="","",CONCATENATE('Formulario PPGR1'!$C119,".",'Formulario PPGR1'!$D119,".",'Formulario PPGR1'!$E119,".",#REF!))</f>
        <v/>
      </c>
      <c r="C119" s="207" t="str">
        <f>IF('Formulario PPGR1'!$F119="","",#REF!)</f>
        <v/>
      </c>
      <c r="D119" s="207" t="str">
        <f>IF('Formulario PPGR1'!$F119="","",#REF!)</f>
        <v/>
      </c>
      <c r="E119" s="207" t="str">
        <f>IF('Formulario PPGR1'!$F119="","",#REF!)</f>
        <v/>
      </c>
      <c r="F119" s="231"/>
      <c r="G119" s="232" t="str" cm="1">
        <f t="array" ref="G119">_xlfn.XLOOKUP($F119,LE_tbl[[#All],[Ls_LinesEstategica]],LE_tbl[[#All],[Le_code]],"",0)</f>
        <v/>
      </c>
      <c r="H119" s="231"/>
      <c r="I119" s="232" t="str">
        <f>_xlfn.XLOOKUP($H119,Obj!$D$122:$D$134,Obj!$E$122:$E$134,"",0)</f>
        <v/>
      </c>
      <c r="J119" s="231"/>
      <c r="K119" s="285"/>
      <c r="L119" s="231"/>
      <c r="M119" s="231"/>
      <c r="N119" s="287"/>
      <c r="O119" s="288"/>
      <c r="P119" s="231"/>
      <c r="Q119" s="231"/>
      <c r="R119" s="239"/>
      <c r="S119" s="239"/>
      <c r="T119" s="239"/>
      <c r="U119" s="239"/>
      <c r="V119" s="239"/>
      <c r="W119" s="239"/>
      <c r="X119" s="239"/>
      <c r="Y119" s="239"/>
      <c r="Z119" s="239"/>
      <c r="AA119" s="239"/>
      <c r="AB119" s="239"/>
      <c r="AC119" s="239"/>
      <c r="AD119" s="239"/>
      <c r="AE119" s="240"/>
      <c r="AF119" s="240"/>
      <c r="AG119" s="240"/>
      <c r="AH119" s="240"/>
      <c r="AI119" s="240"/>
      <c r="AJ119" s="240"/>
      <c r="AK119" s="240"/>
      <c r="AL119" s="240"/>
      <c r="AM119" s="240"/>
      <c r="AN119" s="240"/>
      <c r="AO119" s="240"/>
      <c r="AP119" s="240"/>
    </row>
    <row r="120" spans="2:42" s="250" customFormat="1" hidden="1" x14ac:dyDescent="0.3">
      <c r="B120" s="207" t="str">
        <f>IF('Formulario PPGR1'!$F120="","",CONCATENATE('Formulario PPGR1'!$C120,".",'Formulario PPGR1'!$D120,".",'Formulario PPGR1'!$E120,".",#REF!))</f>
        <v/>
      </c>
      <c r="C120" s="207" t="str">
        <f>IF('Formulario PPGR1'!$F120="","",#REF!)</f>
        <v/>
      </c>
      <c r="D120" s="207" t="str">
        <f>IF('Formulario PPGR1'!$F120="","",#REF!)</f>
        <v/>
      </c>
      <c r="E120" s="207" t="str">
        <f>IF('Formulario PPGR1'!$F120="","",#REF!)</f>
        <v/>
      </c>
      <c r="F120" s="231"/>
      <c r="G120" s="232" t="str" cm="1">
        <f t="array" ref="G120">_xlfn.XLOOKUP($F120,LE_tbl[[#All],[Ls_LinesEstategica]],LE_tbl[[#All],[Le_code]],"",0)</f>
        <v/>
      </c>
      <c r="H120" s="231"/>
      <c r="I120" s="232" t="str">
        <f>_xlfn.XLOOKUP($H120,Obj!$D$122:$D$134,Obj!$E$122:$E$134,"",0)</f>
        <v/>
      </c>
      <c r="J120" s="231"/>
      <c r="K120" s="285"/>
      <c r="L120" s="231"/>
      <c r="M120" s="231"/>
      <c r="N120" s="287"/>
      <c r="O120" s="286"/>
      <c r="P120" s="231"/>
      <c r="Q120" s="231"/>
      <c r="R120" s="239"/>
      <c r="S120" s="239"/>
      <c r="T120" s="239"/>
      <c r="U120" s="239"/>
      <c r="V120" s="239"/>
      <c r="W120" s="239"/>
      <c r="X120" s="239"/>
      <c r="Y120" s="239"/>
      <c r="Z120" s="239"/>
      <c r="AA120" s="239"/>
      <c r="AB120" s="239"/>
      <c r="AC120" s="239"/>
      <c r="AD120" s="239"/>
      <c r="AE120" s="240"/>
      <c r="AF120" s="240"/>
      <c r="AG120" s="240"/>
      <c r="AH120" s="240"/>
      <c r="AI120" s="240"/>
      <c r="AJ120" s="240"/>
      <c r="AK120" s="240"/>
      <c r="AL120" s="240"/>
      <c r="AM120" s="240"/>
      <c r="AN120" s="240"/>
      <c r="AO120" s="240"/>
      <c r="AP120" s="240"/>
    </row>
    <row r="121" spans="2:42" s="250" customFormat="1" hidden="1" x14ac:dyDescent="0.3">
      <c r="B121" s="207" t="str">
        <f>IF('Formulario PPGR1'!$F121="","",CONCATENATE('Formulario PPGR1'!$C121,".",'Formulario PPGR1'!$D121,".",'Formulario PPGR1'!$E121,".",#REF!))</f>
        <v/>
      </c>
      <c r="C121" s="207" t="str">
        <f>IF('Formulario PPGR1'!$F121="","",#REF!)</f>
        <v/>
      </c>
      <c r="D121" s="207" t="str">
        <f>IF('Formulario PPGR1'!$F121="","",#REF!)</f>
        <v/>
      </c>
      <c r="E121" s="207" t="str">
        <f>IF('Formulario PPGR1'!$F121="","",#REF!)</f>
        <v/>
      </c>
      <c r="F121" s="231"/>
      <c r="G121" s="232" t="str" cm="1">
        <f t="array" ref="G121">_xlfn.XLOOKUP($F121,LE_tbl[[#All],[Ls_LinesEstategica]],LE_tbl[[#All],[Le_code]],"",0)</f>
        <v/>
      </c>
      <c r="H121" s="231"/>
      <c r="I121" s="232" t="str">
        <f>_xlfn.XLOOKUP($H121,Obj!$D$122:$D$134,Obj!$E$122:$E$134,"",0)</f>
        <v/>
      </c>
      <c r="J121" s="231"/>
      <c r="K121" s="231"/>
      <c r="L121" s="231"/>
      <c r="M121" s="231"/>
      <c r="N121" s="288"/>
      <c r="O121" s="286"/>
      <c r="P121" s="206"/>
      <c r="Q121" s="233"/>
      <c r="R121" s="239"/>
      <c r="S121" s="239"/>
      <c r="T121" s="239"/>
      <c r="U121" s="239"/>
      <c r="V121" s="239"/>
      <c r="W121" s="239"/>
      <c r="X121" s="239"/>
      <c r="Y121" s="239"/>
      <c r="Z121" s="239"/>
      <c r="AA121" s="239"/>
      <c r="AB121" s="239"/>
      <c r="AC121" s="239"/>
      <c r="AD121" s="239"/>
      <c r="AE121" s="240"/>
      <c r="AF121" s="240"/>
      <c r="AG121" s="240"/>
      <c r="AH121" s="240"/>
      <c r="AI121" s="240"/>
      <c r="AJ121" s="240"/>
      <c r="AK121" s="240"/>
      <c r="AL121" s="240"/>
      <c r="AM121" s="240"/>
      <c r="AN121" s="240"/>
      <c r="AO121" s="240"/>
      <c r="AP121" s="240"/>
    </row>
    <row r="122" spans="2:42" s="250" customFormat="1" hidden="1" x14ac:dyDescent="0.3">
      <c r="B122" s="207" t="str">
        <f>IF('Formulario PPGR1'!$F122="","",CONCATENATE('Formulario PPGR1'!$C122,".",'Formulario PPGR1'!$D122,".",'Formulario PPGR1'!$E122,".",#REF!))</f>
        <v/>
      </c>
      <c r="C122" s="207" t="str">
        <f>IF('Formulario PPGR1'!$F122="","",#REF!)</f>
        <v/>
      </c>
      <c r="D122" s="207" t="str">
        <f>IF('Formulario PPGR1'!$F122="","",#REF!)</f>
        <v/>
      </c>
      <c r="E122" s="207" t="str">
        <f>IF('Formulario PPGR1'!$F122="","",#REF!)</f>
        <v/>
      </c>
      <c r="F122" s="231"/>
      <c r="G122" s="232" t="str" cm="1">
        <f t="array" ref="G122">_xlfn.XLOOKUP($F122,LE_tbl[[#All],[Ls_LinesEstategica]],LE_tbl[[#All],[Le_code]],"",0)</f>
        <v/>
      </c>
      <c r="H122" s="231"/>
      <c r="I122" s="232" t="str">
        <f>_xlfn.XLOOKUP($H122,Obj!$D$122:$D$134,Obj!$E$122:$E$134,"",0)</f>
        <v/>
      </c>
      <c r="J122" s="231"/>
      <c r="K122" s="285"/>
      <c r="L122" s="231"/>
      <c r="M122" s="231"/>
      <c r="N122" s="288"/>
      <c r="O122" s="286"/>
      <c r="P122" s="206"/>
      <c r="Q122" s="233"/>
      <c r="R122" s="239"/>
      <c r="S122" s="239"/>
      <c r="T122" s="239"/>
      <c r="U122" s="239"/>
      <c r="V122" s="239"/>
      <c r="W122" s="239"/>
      <c r="X122" s="239"/>
      <c r="Y122" s="239"/>
      <c r="Z122" s="239"/>
      <c r="AA122" s="239"/>
      <c r="AB122" s="239"/>
      <c r="AC122" s="239"/>
      <c r="AD122" s="239"/>
      <c r="AE122" s="240"/>
      <c r="AF122" s="240"/>
      <c r="AG122" s="240"/>
      <c r="AH122" s="240"/>
      <c r="AI122" s="240"/>
      <c r="AJ122" s="240"/>
      <c r="AK122" s="240"/>
      <c r="AL122" s="240"/>
      <c r="AM122" s="240"/>
      <c r="AN122" s="240"/>
      <c r="AO122" s="240"/>
      <c r="AP122" s="240"/>
    </row>
    <row r="123" spans="2:42" s="250" customFormat="1" hidden="1" x14ac:dyDescent="0.3">
      <c r="B123" s="207" t="str">
        <f>IF('Formulario PPGR1'!$F123="","",CONCATENATE('Formulario PPGR1'!$C123,".",'Formulario PPGR1'!$D123,".",'Formulario PPGR1'!$E123,".",#REF!))</f>
        <v/>
      </c>
      <c r="C123" s="207" t="str">
        <f>IF('Formulario PPGR1'!$F123="","",#REF!)</f>
        <v/>
      </c>
      <c r="D123" s="207" t="str">
        <f>IF('Formulario PPGR1'!$F123="","",#REF!)</f>
        <v/>
      </c>
      <c r="E123" s="207" t="str">
        <f>IF('Formulario PPGR1'!$F123="","",#REF!)</f>
        <v/>
      </c>
      <c r="F123" s="231"/>
      <c r="G123" s="232" t="str" cm="1">
        <f t="array" ref="G123">_xlfn.XLOOKUP($F123,LE_tbl[[#All],[Ls_LinesEstategica]],LE_tbl[[#All],[Le_code]],"",0)</f>
        <v/>
      </c>
      <c r="H123" s="231"/>
      <c r="I123" s="232" t="str">
        <f>_xlfn.XLOOKUP($H123,Obj!$D$122:$D$134,Obj!$E$122:$E$134,"",0)</f>
        <v/>
      </c>
      <c r="J123" s="231"/>
      <c r="K123" s="285"/>
      <c r="L123" s="231"/>
      <c r="M123" s="231"/>
      <c r="N123" s="288"/>
      <c r="O123" s="286"/>
      <c r="P123" s="206"/>
      <c r="Q123" s="233"/>
      <c r="R123" s="239"/>
      <c r="S123" s="239"/>
      <c r="T123" s="239"/>
      <c r="U123" s="239"/>
      <c r="V123" s="239"/>
      <c r="W123" s="239"/>
      <c r="X123" s="239"/>
      <c r="Y123" s="239"/>
      <c r="Z123" s="239"/>
      <c r="AA123" s="239"/>
      <c r="AB123" s="239"/>
      <c r="AC123" s="239"/>
      <c r="AD123" s="239"/>
      <c r="AE123" s="240"/>
      <c r="AF123" s="240"/>
      <c r="AG123" s="240"/>
      <c r="AH123" s="240"/>
      <c r="AI123" s="240"/>
      <c r="AJ123" s="240"/>
      <c r="AK123" s="240"/>
      <c r="AL123" s="240"/>
      <c r="AM123" s="240"/>
      <c r="AN123" s="240"/>
      <c r="AO123" s="240"/>
      <c r="AP123" s="240"/>
    </row>
    <row r="124" spans="2:42" s="250" customFormat="1" hidden="1" x14ac:dyDescent="0.3">
      <c r="B124" s="207" t="str">
        <f>IF('Formulario PPGR1'!$F124="","",CONCATENATE('Formulario PPGR1'!$C124,".",'Formulario PPGR1'!$D124,".",'Formulario PPGR1'!$E124,".",#REF!))</f>
        <v/>
      </c>
      <c r="C124" s="207" t="str">
        <f>IF('Formulario PPGR1'!$F124="","",#REF!)</f>
        <v/>
      </c>
      <c r="D124" s="207" t="str">
        <f>IF('Formulario PPGR1'!$F124="","",#REF!)</f>
        <v/>
      </c>
      <c r="E124" s="207" t="str">
        <f>IF('Formulario PPGR1'!$F124="","",#REF!)</f>
        <v/>
      </c>
      <c r="F124" s="231"/>
      <c r="G124" s="232" t="str" cm="1">
        <f t="array" ref="G124">_xlfn.XLOOKUP($F124,LE_tbl[[#All],[Ls_LinesEstategica]],LE_tbl[[#All],[Le_code]],"",0)</f>
        <v/>
      </c>
      <c r="H124" s="231"/>
      <c r="I124" s="232" t="str">
        <f>_xlfn.XLOOKUP($H124,Obj!$D$122:$D$134,Obj!$E$122:$E$134,"",0)</f>
        <v/>
      </c>
      <c r="J124" s="231"/>
      <c r="K124" s="285"/>
      <c r="L124" s="231"/>
      <c r="M124" s="231"/>
      <c r="N124" s="288"/>
      <c r="O124" s="299"/>
      <c r="P124" s="206"/>
      <c r="Q124" s="233"/>
      <c r="R124" s="239"/>
      <c r="S124" s="239"/>
      <c r="T124" s="239"/>
      <c r="U124" s="239"/>
      <c r="V124" s="239"/>
      <c r="W124" s="239"/>
      <c r="X124" s="239"/>
      <c r="Y124" s="239"/>
      <c r="Z124" s="239"/>
      <c r="AA124" s="239"/>
      <c r="AB124" s="239"/>
      <c r="AC124" s="239"/>
      <c r="AD124" s="239"/>
      <c r="AE124" s="240"/>
      <c r="AF124" s="240"/>
      <c r="AG124" s="240"/>
      <c r="AH124" s="240"/>
      <c r="AI124" s="240"/>
      <c r="AJ124" s="240"/>
      <c r="AK124" s="240"/>
      <c r="AL124" s="240"/>
      <c r="AM124" s="240"/>
      <c r="AN124" s="240"/>
      <c r="AO124" s="240"/>
      <c r="AP124" s="240"/>
    </row>
    <row r="125" spans="2:42" s="250" customFormat="1" hidden="1" x14ac:dyDescent="0.3">
      <c r="B125" s="207" t="str">
        <f>IF('Formulario PPGR1'!$F125="","",CONCATENATE('Formulario PPGR1'!$C125,".",'Formulario PPGR1'!$D125,".",'Formulario PPGR1'!$E125,".",#REF!))</f>
        <v/>
      </c>
      <c r="C125" s="207" t="str">
        <f>IF('Formulario PPGR1'!$F125="","",#REF!)</f>
        <v/>
      </c>
      <c r="D125" s="207" t="str">
        <f>IF('Formulario PPGR1'!$F125="","",#REF!)</f>
        <v/>
      </c>
      <c r="E125" s="207" t="str">
        <f>IF('Formulario PPGR1'!$F125="","",#REF!)</f>
        <v/>
      </c>
      <c r="F125" s="231"/>
      <c r="G125" s="232" t="str" cm="1">
        <f t="array" ref="G125">_xlfn.XLOOKUP($F125,LE_tbl[[#All],[Ls_LinesEstategica]],LE_tbl[[#All],[Le_code]],"",0)</f>
        <v/>
      </c>
      <c r="H125" s="231"/>
      <c r="I125" s="232" t="str">
        <f>_xlfn.XLOOKUP($H125,Obj!$D$122:$D$134,Obj!$E$122:$E$134,"",0)</f>
        <v/>
      </c>
      <c r="J125" s="231"/>
      <c r="K125" s="285"/>
      <c r="L125" s="231"/>
      <c r="M125" s="231"/>
      <c r="N125" s="288"/>
      <c r="O125" s="299"/>
      <c r="P125" s="206"/>
      <c r="Q125" s="233"/>
      <c r="R125" s="239"/>
      <c r="S125" s="239"/>
      <c r="T125" s="239"/>
      <c r="U125" s="239"/>
      <c r="V125" s="239"/>
      <c r="W125" s="239"/>
      <c r="X125" s="239"/>
      <c r="Y125" s="239"/>
      <c r="Z125" s="239"/>
      <c r="AA125" s="239"/>
      <c r="AB125" s="239"/>
      <c r="AC125" s="239"/>
      <c r="AD125" s="239"/>
      <c r="AE125" s="240"/>
      <c r="AF125" s="240"/>
      <c r="AG125" s="240"/>
      <c r="AH125" s="240"/>
      <c r="AI125" s="240"/>
      <c r="AJ125" s="240"/>
      <c r="AK125" s="240"/>
      <c r="AL125" s="240"/>
      <c r="AM125" s="240"/>
      <c r="AN125" s="240"/>
      <c r="AO125" s="240"/>
      <c r="AP125" s="240"/>
    </row>
    <row r="126" spans="2:42" s="250" customFormat="1" hidden="1" x14ac:dyDescent="0.3">
      <c r="B126" s="207" t="str">
        <f>IF('Formulario PPGR1'!$F126="","",CONCATENATE('Formulario PPGR1'!$C126,".",'Formulario PPGR1'!$D126,".",'Formulario PPGR1'!$E126,".",#REF!))</f>
        <v/>
      </c>
      <c r="C126" s="207" t="str">
        <f>IF('Formulario PPGR1'!$F126="","",#REF!)</f>
        <v/>
      </c>
      <c r="D126" s="207" t="str">
        <f>IF('Formulario PPGR1'!$F126="","",#REF!)</f>
        <v/>
      </c>
      <c r="E126" s="207" t="str">
        <f>IF('Formulario PPGR1'!$F126="","",#REF!)</f>
        <v/>
      </c>
      <c r="F126" s="231"/>
      <c r="G126" s="232" t="str" cm="1">
        <f t="array" ref="G126">_xlfn.XLOOKUP($F126,LE_tbl[[#All],[Ls_LinesEstategica]],LE_tbl[[#All],[Le_code]],"",0)</f>
        <v/>
      </c>
      <c r="H126" s="231"/>
      <c r="I126" s="232" t="str">
        <f>_xlfn.XLOOKUP($H126,Obj!$D$122:$D$134,Obj!$E$122:$E$134,"",0)</f>
        <v/>
      </c>
      <c r="J126" s="231"/>
      <c r="K126" s="285"/>
      <c r="L126" s="231"/>
      <c r="M126" s="231"/>
      <c r="N126" s="288"/>
      <c r="O126" s="287"/>
      <c r="P126" s="206"/>
      <c r="Q126" s="233"/>
      <c r="R126" s="239"/>
      <c r="S126" s="239"/>
      <c r="T126" s="239"/>
      <c r="U126" s="239"/>
      <c r="V126" s="239"/>
      <c r="W126" s="239"/>
      <c r="X126" s="239"/>
      <c r="Y126" s="239"/>
      <c r="Z126" s="239"/>
      <c r="AA126" s="239"/>
      <c r="AB126" s="239"/>
      <c r="AC126" s="239"/>
      <c r="AD126" s="239"/>
      <c r="AE126" s="240"/>
      <c r="AF126" s="240"/>
      <c r="AG126" s="240"/>
      <c r="AH126" s="240"/>
      <c r="AI126" s="240"/>
      <c r="AJ126" s="240"/>
      <c r="AK126" s="240"/>
      <c r="AL126" s="240"/>
      <c r="AM126" s="240"/>
      <c r="AN126" s="240"/>
      <c r="AO126" s="240"/>
      <c r="AP126" s="240"/>
    </row>
    <row r="127" spans="2:42" s="250" customFormat="1" hidden="1" x14ac:dyDescent="0.3">
      <c r="B127" s="207" t="str">
        <f>IF('Formulario PPGR1'!$F127="","",CONCATENATE('Formulario PPGR1'!$C127,".",'Formulario PPGR1'!$D127,".",'Formulario PPGR1'!$E127,".",#REF!))</f>
        <v/>
      </c>
      <c r="C127" s="207" t="str">
        <f>IF('Formulario PPGR1'!$F127="","",#REF!)</f>
        <v/>
      </c>
      <c r="D127" s="207" t="str">
        <f>IF('Formulario PPGR1'!$F127="","",#REF!)</f>
        <v/>
      </c>
      <c r="E127" s="207" t="str">
        <f>IF('Formulario PPGR1'!$F127="","",#REF!)</f>
        <v/>
      </c>
      <c r="F127" s="231"/>
      <c r="G127" s="232" t="str" cm="1">
        <f t="array" ref="G127">_xlfn.XLOOKUP($F127,LE_tbl[[#All],[Ls_LinesEstategica]],LE_tbl[[#All],[Le_code]],"",0)</f>
        <v/>
      </c>
      <c r="H127" s="231"/>
      <c r="I127" s="232" t="str">
        <f>_xlfn.XLOOKUP($H127,Obj!$D$122:$D$134,Obj!$E$122:$E$134,"",0)</f>
        <v/>
      </c>
      <c r="J127" s="231"/>
      <c r="K127" s="285"/>
      <c r="L127" s="231"/>
      <c r="M127" s="231"/>
      <c r="N127" s="287"/>
      <c r="O127" s="300"/>
      <c r="P127" s="233"/>
      <c r="Q127" s="233"/>
      <c r="R127" s="239"/>
      <c r="S127" s="239"/>
      <c r="T127" s="239"/>
      <c r="U127" s="239"/>
      <c r="V127" s="239"/>
      <c r="W127" s="239"/>
      <c r="X127" s="239"/>
      <c r="Y127" s="239"/>
      <c r="Z127" s="239"/>
      <c r="AA127" s="239"/>
      <c r="AB127" s="239"/>
      <c r="AC127" s="239"/>
      <c r="AD127" s="239"/>
      <c r="AE127" s="240"/>
      <c r="AF127" s="240"/>
      <c r="AG127" s="240"/>
      <c r="AH127" s="240"/>
      <c r="AI127" s="240"/>
      <c r="AJ127" s="240"/>
      <c r="AK127" s="240"/>
      <c r="AL127" s="240"/>
      <c r="AM127" s="240"/>
      <c r="AN127" s="240"/>
      <c r="AO127" s="240"/>
      <c r="AP127" s="240"/>
    </row>
    <row r="128" spans="2:42" s="250" customFormat="1" hidden="1" x14ac:dyDescent="0.3">
      <c r="B128" s="207" t="str">
        <f>IF('Formulario PPGR1'!$F128="","",CONCATENATE('Formulario PPGR1'!$C128,".",'Formulario PPGR1'!$D128,".",'Formulario PPGR1'!$E128,".",#REF!))</f>
        <v/>
      </c>
      <c r="C128" s="207" t="str">
        <f>IF('Formulario PPGR1'!$F128="","",#REF!)</f>
        <v/>
      </c>
      <c r="D128" s="207" t="str">
        <f>IF('Formulario PPGR1'!$F128="","",#REF!)</f>
        <v/>
      </c>
      <c r="E128" s="207" t="str">
        <f>IF('Formulario PPGR1'!$F128="","",#REF!)</f>
        <v/>
      </c>
      <c r="F128" s="231"/>
      <c r="G128" s="232" t="str" cm="1">
        <f t="array" ref="G128">_xlfn.XLOOKUP($F128,LE_tbl[[#All],[Ls_LinesEstategica]],LE_tbl[[#All],[Le_code]],"",0)</f>
        <v/>
      </c>
      <c r="H128" s="231"/>
      <c r="I128" s="232" t="str">
        <f>_xlfn.XLOOKUP($H128,Obj!$D$122:$D$134,Obj!$E$122:$E$134,"",0)</f>
        <v/>
      </c>
      <c r="J128" s="231"/>
      <c r="K128" s="285"/>
      <c r="L128" s="231"/>
      <c r="M128" s="231"/>
      <c r="N128" s="287"/>
      <c r="O128" s="287"/>
      <c r="P128" s="233"/>
      <c r="Q128" s="233"/>
      <c r="R128" s="239"/>
      <c r="S128" s="239"/>
      <c r="T128" s="239"/>
      <c r="U128" s="239"/>
      <c r="V128" s="239"/>
      <c r="W128" s="239"/>
      <c r="X128" s="239"/>
      <c r="Y128" s="239"/>
      <c r="Z128" s="239"/>
      <c r="AA128" s="239"/>
      <c r="AB128" s="239"/>
      <c r="AC128" s="239"/>
      <c r="AD128" s="239"/>
      <c r="AE128" s="240"/>
      <c r="AF128" s="240"/>
      <c r="AG128" s="240"/>
      <c r="AH128" s="240"/>
      <c r="AI128" s="240"/>
      <c r="AJ128" s="240"/>
      <c r="AK128" s="240"/>
      <c r="AL128" s="240"/>
      <c r="AM128" s="240"/>
      <c r="AN128" s="240"/>
      <c r="AO128" s="240"/>
      <c r="AP128" s="240"/>
    </row>
    <row r="129" spans="2:42" s="250" customFormat="1" hidden="1" x14ac:dyDescent="0.3">
      <c r="B129" s="207" t="str">
        <f>IF('Formulario PPGR1'!$F129="","",CONCATENATE('Formulario PPGR1'!$C129,".",'Formulario PPGR1'!$D129,".",'Formulario PPGR1'!$E129,".",#REF!))</f>
        <v/>
      </c>
      <c r="C129" s="207" t="str">
        <f>IF('Formulario PPGR1'!$F129="","",#REF!)</f>
        <v/>
      </c>
      <c r="D129" s="207" t="str">
        <f>IF('Formulario PPGR1'!$F129="","",#REF!)</f>
        <v/>
      </c>
      <c r="E129" s="207" t="str">
        <f>IF('Formulario PPGR1'!$F129="","",#REF!)</f>
        <v/>
      </c>
      <c r="F129" s="231"/>
      <c r="G129" s="232" t="str" cm="1">
        <f t="array" ref="G129">_xlfn.XLOOKUP($F129,LE_tbl[[#All],[Ls_LinesEstategica]],LE_tbl[[#All],[Le_code]],"",0)</f>
        <v/>
      </c>
      <c r="H129" s="231"/>
      <c r="I129" s="232" t="str">
        <f>_xlfn.XLOOKUP($H129,Obj!$D$122:$D$134,Obj!$E$122:$E$134,"",0)</f>
        <v/>
      </c>
      <c r="J129" s="231"/>
      <c r="K129" s="285"/>
      <c r="L129" s="231"/>
      <c r="M129" s="231"/>
      <c r="N129" s="288"/>
      <c r="O129" s="288"/>
      <c r="P129" s="206"/>
      <c r="Q129" s="233"/>
      <c r="R129" s="239"/>
      <c r="S129" s="239"/>
      <c r="T129" s="239"/>
      <c r="U129" s="239"/>
      <c r="V129" s="239"/>
      <c r="W129" s="239"/>
      <c r="X129" s="239"/>
      <c r="Y129" s="239"/>
      <c r="Z129" s="239"/>
      <c r="AA129" s="239"/>
      <c r="AB129" s="239"/>
      <c r="AC129" s="239"/>
      <c r="AD129" s="239"/>
      <c r="AE129" s="240"/>
      <c r="AF129" s="240"/>
      <c r="AG129" s="240"/>
      <c r="AH129" s="240"/>
      <c r="AI129" s="240"/>
      <c r="AJ129" s="240"/>
      <c r="AK129" s="240"/>
      <c r="AL129" s="240"/>
      <c r="AM129" s="240"/>
      <c r="AN129" s="240"/>
      <c r="AO129" s="240"/>
      <c r="AP129" s="240"/>
    </row>
    <row r="130" spans="2:42" s="250" customFormat="1" hidden="1" x14ac:dyDescent="0.3">
      <c r="B130" s="207" t="str">
        <f>IF('Formulario PPGR1'!$F130="","",CONCATENATE('Formulario PPGR1'!$C130,".",'Formulario PPGR1'!$D130,".",'Formulario PPGR1'!$E130,".",#REF!))</f>
        <v/>
      </c>
      <c r="C130" s="207" t="str">
        <f>IF('Formulario PPGR1'!$F130="","",#REF!)</f>
        <v/>
      </c>
      <c r="D130" s="207" t="str">
        <f>IF('Formulario PPGR1'!$F130="","",#REF!)</f>
        <v/>
      </c>
      <c r="E130" s="207" t="str">
        <f>IF('Formulario PPGR1'!$F130="","",#REF!)</f>
        <v/>
      </c>
      <c r="F130" s="231"/>
      <c r="G130" s="232" t="str" cm="1">
        <f t="array" ref="G130">_xlfn.XLOOKUP($F130,LE_tbl[[#All],[Ls_LinesEstategica]],LE_tbl[[#All],[Le_code]],"",0)</f>
        <v/>
      </c>
      <c r="H130" s="231"/>
      <c r="I130" s="232" t="str">
        <f>_xlfn.XLOOKUP($H130,Obj!$D$122:$D$134,Obj!$E$122:$E$134,"",0)</f>
        <v/>
      </c>
      <c r="J130" s="231"/>
      <c r="K130" s="285"/>
      <c r="L130" s="231"/>
      <c r="M130" s="231"/>
      <c r="N130" s="288"/>
      <c r="O130" s="288"/>
      <c r="P130" s="206"/>
      <c r="Q130" s="233"/>
      <c r="R130" s="239"/>
      <c r="S130" s="239"/>
      <c r="T130" s="239"/>
      <c r="U130" s="239"/>
      <c r="V130" s="239"/>
      <c r="W130" s="239"/>
      <c r="X130" s="239"/>
      <c r="Y130" s="239"/>
      <c r="Z130" s="239"/>
      <c r="AA130" s="239"/>
      <c r="AB130" s="239"/>
      <c r="AC130" s="239"/>
      <c r="AD130" s="239"/>
      <c r="AE130" s="240"/>
      <c r="AF130" s="240"/>
      <c r="AG130" s="240"/>
      <c r="AH130" s="240"/>
      <c r="AI130" s="240"/>
      <c r="AJ130" s="240"/>
      <c r="AK130" s="240"/>
      <c r="AL130" s="240"/>
      <c r="AM130" s="240"/>
      <c r="AN130" s="240"/>
      <c r="AO130" s="240"/>
      <c r="AP130" s="240"/>
    </row>
    <row r="131" spans="2:42" s="250" customFormat="1" hidden="1" x14ac:dyDescent="0.3">
      <c r="B131" s="207" t="str">
        <f>IF('Formulario PPGR1'!$F131="","",CONCATENATE('Formulario PPGR1'!$C131,".",'Formulario PPGR1'!$D131,".",'Formulario PPGR1'!$E131,".",#REF!))</f>
        <v/>
      </c>
      <c r="C131" s="207" t="str">
        <f>IF('Formulario PPGR1'!$F131="","",#REF!)</f>
        <v/>
      </c>
      <c r="D131" s="207" t="str">
        <f>IF('Formulario PPGR1'!$F131="","",#REF!)</f>
        <v/>
      </c>
      <c r="E131" s="207" t="str">
        <f>IF('Formulario PPGR1'!$F131="","",#REF!)</f>
        <v/>
      </c>
      <c r="F131" s="231"/>
      <c r="G131" s="232" t="str" cm="1">
        <f t="array" ref="G131">_xlfn.XLOOKUP($F131,LE_tbl[[#All],[Ls_LinesEstategica]],LE_tbl[[#All],[Le_code]],"",0)</f>
        <v/>
      </c>
      <c r="H131" s="231"/>
      <c r="I131" s="232" t="str">
        <f>_xlfn.XLOOKUP($H131,Obj!$D$122:$D$134,Obj!$E$122:$E$134,"",0)</f>
        <v/>
      </c>
      <c r="J131" s="231"/>
      <c r="K131" s="285"/>
      <c r="L131" s="231"/>
      <c r="M131" s="231"/>
      <c r="N131" s="288"/>
      <c r="O131" s="287"/>
      <c r="P131" s="206"/>
      <c r="Q131" s="233"/>
      <c r="R131" s="239"/>
      <c r="S131" s="239"/>
      <c r="T131" s="239"/>
      <c r="U131" s="239"/>
      <c r="V131" s="239"/>
      <c r="W131" s="239"/>
      <c r="X131" s="239"/>
      <c r="Y131" s="239"/>
      <c r="Z131" s="239"/>
      <c r="AA131" s="239"/>
      <c r="AB131" s="239"/>
      <c r="AC131" s="239"/>
      <c r="AD131" s="239"/>
      <c r="AE131" s="240"/>
      <c r="AF131" s="240"/>
      <c r="AG131" s="240"/>
      <c r="AH131" s="240"/>
      <c r="AI131" s="240"/>
      <c r="AJ131" s="240"/>
      <c r="AK131" s="240"/>
      <c r="AL131" s="240"/>
      <c r="AM131" s="240"/>
      <c r="AN131" s="240"/>
      <c r="AO131" s="240"/>
      <c r="AP131" s="240"/>
    </row>
    <row r="132" spans="2:42" s="250" customFormat="1" hidden="1" x14ac:dyDescent="0.3">
      <c r="B132" s="207" t="str">
        <f>IF('Formulario PPGR1'!$F132="","",CONCATENATE('Formulario PPGR1'!$C132,".",'Formulario PPGR1'!$D132,".",'Formulario PPGR1'!$E132,".",#REF!))</f>
        <v/>
      </c>
      <c r="C132" s="207" t="str">
        <f>IF('Formulario PPGR1'!$F132="","",#REF!)</f>
        <v/>
      </c>
      <c r="D132" s="207" t="str">
        <f>IF('Formulario PPGR1'!$F132="","",#REF!)</f>
        <v/>
      </c>
      <c r="E132" s="207" t="str">
        <f>IF('Formulario PPGR1'!$F132="","",#REF!)</f>
        <v/>
      </c>
      <c r="F132" s="231"/>
      <c r="G132" s="232" t="str" cm="1">
        <f t="array" ref="G132">_xlfn.XLOOKUP($F132,LE_tbl[[#All],[Ls_LinesEstategica]],LE_tbl[[#All],[Le_code]],"",0)</f>
        <v/>
      </c>
      <c r="H132" s="231"/>
      <c r="I132" s="232" t="str">
        <f>_xlfn.XLOOKUP($H132,Obj!$D$122:$D$134,Obj!$E$122:$E$134,"",0)</f>
        <v/>
      </c>
      <c r="J132" s="231"/>
      <c r="K132" s="285"/>
      <c r="L132" s="231"/>
      <c r="M132" s="231"/>
      <c r="N132" s="287"/>
      <c r="O132" s="286"/>
      <c r="P132" s="206"/>
      <c r="Q132" s="233"/>
      <c r="R132" s="239"/>
      <c r="S132" s="239"/>
      <c r="T132" s="239"/>
      <c r="U132" s="239"/>
      <c r="V132" s="239"/>
      <c r="W132" s="239"/>
      <c r="X132" s="239"/>
      <c r="Y132" s="239"/>
      <c r="Z132" s="239"/>
      <c r="AA132" s="239"/>
      <c r="AB132" s="239"/>
      <c r="AC132" s="239"/>
      <c r="AD132" s="239"/>
      <c r="AE132" s="240"/>
      <c r="AF132" s="240"/>
      <c r="AG132" s="240"/>
      <c r="AH132" s="240"/>
      <c r="AI132" s="240"/>
      <c r="AJ132" s="240"/>
      <c r="AK132" s="240"/>
      <c r="AL132" s="240"/>
      <c r="AM132" s="240"/>
      <c r="AN132" s="240"/>
      <c r="AO132" s="240"/>
      <c r="AP132" s="240"/>
    </row>
    <row r="133" spans="2:42" s="250" customFormat="1" hidden="1" x14ac:dyDescent="0.3">
      <c r="B133" s="207" t="str">
        <f>IF('Formulario PPGR1'!$F133="","",CONCATENATE('Formulario PPGR1'!$C133,".",'Formulario PPGR1'!$D133,".",'Formulario PPGR1'!$E133,".",#REF!))</f>
        <v/>
      </c>
      <c r="C133" s="207" t="str">
        <f>IF('Formulario PPGR1'!$F133="","",#REF!)</f>
        <v/>
      </c>
      <c r="D133" s="207" t="str">
        <f>IF('Formulario PPGR1'!$F133="","",#REF!)</f>
        <v/>
      </c>
      <c r="E133" s="207" t="str">
        <f>IF('Formulario PPGR1'!$F133="","",#REF!)</f>
        <v/>
      </c>
      <c r="F133" s="231"/>
      <c r="G133" s="232" t="str" cm="1">
        <f t="array" ref="G133">_xlfn.XLOOKUP($F133,LE_tbl[[#All],[Ls_LinesEstategica]],LE_tbl[[#All],[Le_code]],"",0)</f>
        <v/>
      </c>
      <c r="H133" s="231"/>
      <c r="I133" s="232" t="str">
        <f>_xlfn.XLOOKUP($H133,Obj!$D$122:$D$134,Obj!$E$122:$E$134,"",0)</f>
        <v/>
      </c>
      <c r="J133" s="231"/>
      <c r="K133" s="285"/>
      <c r="L133" s="231"/>
      <c r="M133" s="231"/>
      <c r="N133" s="287"/>
      <c r="O133" s="286"/>
      <c r="P133" s="206"/>
      <c r="Q133" s="233"/>
      <c r="R133" s="239"/>
      <c r="S133" s="239"/>
      <c r="T133" s="239"/>
      <c r="U133" s="239"/>
      <c r="V133" s="239"/>
      <c r="W133" s="239"/>
      <c r="X133" s="239"/>
      <c r="Y133" s="239"/>
      <c r="Z133" s="239"/>
      <c r="AA133" s="239"/>
      <c r="AB133" s="239"/>
      <c r="AC133" s="239"/>
      <c r="AD133" s="239"/>
      <c r="AE133" s="240"/>
      <c r="AF133" s="240"/>
      <c r="AG133" s="240"/>
      <c r="AH133" s="240"/>
      <c r="AI133" s="240"/>
      <c r="AJ133" s="240"/>
      <c r="AK133" s="240"/>
      <c r="AL133" s="240"/>
      <c r="AM133" s="240"/>
      <c r="AN133" s="240"/>
      <c r="AO133" s="240"/>
      <c r="AP133" s="240"/>
    </row>
    <row r="134" spans="2:42" s="250" customFormat="1" hidden="1" x14ac:dyDescent="0.3">
      <c r="B134" s="207" t="str">
        <f>IF('Formulario PPGR1'!$F134="","",CONCATENATE('Formulario PPGR1'!$C134,".",'Formulario PPGR1'!$D134,".",'Formulario PPGR1'!$E134,".",#REF!))</f>
        <v/>
      </c>
      <c r="C134" s="207" t="str">
        <f>IF('Formulario PPGR1'!$F134="","",#REF!)</f>
        <v/>
      </c>
      <c r="D134" s="207" t="str">
        <f>IF('Formulario PPGR1'!$F134="","",#REF!)</f>
        <v/>
      </c>
      <c r="E134" s="207" t="str">
        <f>IF('Formulario PPGR1'!$F134="","",#REF!)</f>
        <v/>
      </c>
      <c r="F134" s="231"/>
      <c r="G134" s="232" t="str" cm="1">
        <f t="array" ref="G134">_xlfn.XLOOKUP($F134,LE_tbl[[#All],[Ls_LinesEstategica]],LE_tbl[[#All],[Le_code]],"",0)</f>
        <v/>
      </c>
      <c r="H134" s="231"/>
      <c r="I134" s="232" t="str">
        <f>_xlfn.XLOOKUP($H134,Obj!$D$122:$D$134,Obj!$E$122:$E$134,"",0)</f>
        <v/>
      </c>
      <c r="J134" s="231"/>
      <c r="K134" s="285"/>
      <c r="L134" s="231"/>
      <c r="M134" s="231"/>
      <c r="N134" s="287"/>
      <c r="O134" s="286"/>
      <c r="P134" s="206"/>
      <c r="Q134" s="233"/>
      <c r="R134" s="239"/>
      <c r="S134" s="239"/>
      <c r="T134" s="239"/>
      <c r="U134" s="239"/>
      <c r="V134" s="239"/>
      <c r="W134" s="239"/>
      <c r="X134" s="239"/>
      <c r="Y134" s="239"/>
      <c r="Z134" s="239"/>
      <c r="AA134" s="239"/>
      <c r="AB134" s="239"/>
      <c r="AC134" s="239"/>
      <c r="AD134" s="239"/>
      <c r="AE134" s="240"/>
      <c r="AF134" s="240"/>
      <c r="AG134" s="240"/>
      <c r="AH134" s="240"/>
      <c r="AI134" s="240"/>
      <c r="AJ134" s="240"/>
      <c r="AK134" s="240"/>
      <c r="AL134" s="240"/>
      <c r="AM134" s="240"/>
      <c r="AN134" s="240"/>
      <c r="AO134" s="240"/>
      <c r="AP134" s="240"/>
    </row>
    <row r="135" spans="2:42" s="250" customFormat="1" hidden="1" x14ac:dyDescent="0.3">
      <c r="B135" s="207" t="str">
        <f>IF('Formulario PPGR1'!$F135="","",CONCATENATE('Formulario PPGR1'!$C135,".",'Formulario PPGR1'!$D135,".",'Formulario PPGR1'!$E135,".",#REF!))</f>
        <v/>
      </c>
      <c r="C135" s="207" t="str">
        <f>IF('Formulario PPGR1'!$F135="","",#REF!)</f>
        <v/>
      </c>
      <c r="D135" s="207" t="str">
        <f>IF('Formulario PPGR1'!$F135="","",#REF!)</f>
        <v/>
      </c>
      <c r="E135" s="207" t="str">
        <f>IF('Formulario PPGR1'!$F135="","",#REF!)</f>
        <v/>
      </c>
      <c r="F135" s="231"/>
      <c r="G135" s="232" t="str" cm="1">
        <f t="array" ref="G135">_xlfn.XLOOKUP($F135,LE_tbl[[#All],[Ls_LinesEstategica]],LE_tbl[[#All],[Le_code]],"",0)</f>
        <v/>
      </c>
      <c r="H135" s="231"/>
      <c r="I135" s="232" t="str">
        <f>_xlfn.XLOOKUP($H135,Obj!$D$122:$D$134,Obj!$E$122:$E$134,"",0)</f>
        <v/>
      </c>
      <c r="J135" s="231"/>
      <c r="K135" s="285"/>
      <c r="L135" s="231"/>
      <c r="M135" s="231"/>
      <c r="N135" s="287"/>
      <c r="O135" s="286"/>
      <c r="P135" s="206"/>
      <c r="Q135" s="233"/>
      <c r="R135" s="239"/>
      <c r="S135" s="239"/>
      <c r="T135" s="239"/>
      <c r="U135" s="239"/>
      <c r="V135" s="239"/>
      <c r="W135" s="239"/>
      <c r="X135" s="239"/>
      <c r="Y135" s="239"/>
      <c r="Z135" s="239"/>
      <c r="AA135" s="239"/>
      <c r="AB135" s="239"/>
      <c r="AC135" s="239"/>
      <c r="AD135" s="239"/>
      <c r="AE135" s="240"/>
      <c r="AF135" s="240"/>
      <c r="AG135" s="240"/>
      <c r="AH135" s="240"/>
      <c r="AI135" s="240"/>
      <c r="AJ135" s="240"/>
      <c r="AK135" s="240"/>
      <c r="AL135" s="240"/>
      <c r="AM135" s="240"/>
      <c r="AN135" s="240"/>
      <c r="AO135" s="240"/>
      <c r="AP135" s="240"/>
    </row>
    <row r="136" spans="2:42" s="250" customFormat="1" hidden="1" x14ac:dyDescent="0.3">
      <c r="B136" s="207" t="str">
        <f>IF('Formulario PPGR1'!$F136="","",CONCATENATE('Formulario PPGR1'!$C136,".",'Formulario PPGR1'!$D136,".",'Formulario PPGR1'!$E136,".",#REF!))</f>
        <v/>
      </c>
      <c r="C136" s="207" t="str">
        <f>IF('Formulario PPGR1'!$F136="","",#REF!)</f>
        <v/>
      </c>
      <c r="D136" s="207" t="str">
        <f>IF('Formulario PPGR1'!$F136="","",#REF!)</f>
        <v/>
      </c>
      <c r="E136" s="207" t="str">
        <f>IF('Formulario PPGR1'!$F136="","",#REF!)</f>
        <v/>
      </c>
      <c r="F136" s="231"/>
      <c r="G136" s="232" t="str" cm="1">
        <f t="array" ref="G136">_xlfn.XLOOKUP($F136,LE_tbl[[#All],[Ls_LinesEstategica]],LE_tbl[[#All],[Le_code]],"",0)</f>
        <v/>
      </c>
      <c r="H136" s="231"/>
      <c r="I136" s="232" t="str">
        <f>_xlfn.XLOOKUP($H136,Obj!$D$122:$D$134,Obj!$E$122:$E$134,"",0)</f>
        <v/>
      </c>
      <c r="J136" s="231"/>
      <c r="K136" s="285"/>
      <c r="L136" s="231"/>
      <c r="M136" s="231"/>
      <c r="N136" s="287"/>
      <c r="O136" s="286"/>
      <c r="P136" s="206"/>
      <c r="Q136" s="233"/>
      <c r="R136" s="239"/>
      <c r="S136" s="239"/>
      <c r="T136" s="239"/>
      <c r="U136" s="239"/>
      <c r="V136" s="239"/>
      <c r="W136" s="239"/>
      <c r="X136" s="239"/>
      <c r="Y136" s="239"/>
      <c r="Z136" s="239"/>
      <c r="AA136" s="239"/>
      <c r="AB136" s="239"/>
      <c r="AC136" s="239"/>
      <c r="AD136" s="239"/>
      <c r="AE136" s="240"/>
      <c r="AF136" s="240"/>
      <c r="AG136" s="240"/>
      <c r="AH136" s="240"/>
      <c r="AI136" s="240"/>
      <c r="AJ136" s="240"/>
      <c r="AK136" s="240"/>
      <c r="AL136" s="240"/>
      <c r="AM136" s="240"/>
      <c r="AN136" s="240"/>
      <c r="AO136" s="240"/>
      <c r="AP136" s="240"/>
    </row>
    <row r="137" spans="2:42" s="250" customFormat="1" hidden="1" x14ac:dyDescent="0.3">
      <c r="B137" s="207" t="str">
        <f>IF('Formulario PPGR1'!$F137="","",CONCATENATE('Formulario PPGR1'!$C137,".",'Formulario PPGR1'!$D137,".",'Formulario PPGR1'!$E137,".",#REF!))</f>
        <v/>
      </c>
      <c r="C137" s="207" t="str">
        <f>IF('Formulario PPGR1'!$F137="","",#REF!)</f>
        <v/>
      </c>
      <c r="D137" s="207" t="str">
        <f>IF('Formulario PPGR1'!$F137="","",#REF!)</f>
        <v/>
      </c>
      <c r="E137" s="207" t="str">
        <f>IF('Formulario PPGR1'!$F137="","",#REF!)</f>
        <v/>
      </c>
      <c r="F137" s="231"/>
      <c r="G137" s="232" t="str" cm="1">
        <f t="array" ref="G137">_xlfn.XLOOKUP($F137,LE_tbl[[#All],[Ls_LinesEstategica]],LE_tbl[[#All],[Le_code]],"",0)</f>
        <v/>
      </c>
      <c r="H137" s="231"/>
      <c r="I137" s="232" t="str">
        <f>_xlfn.XLOOKUP($H137,Obj!$D$122:$D$134,Obj!$E$122:$E$134,"",0)</f>
        <v/>
      </c>
      <c r="J137" s="231"/>
      <c r="K137" s="285"/>
      <c r="L137" s="231"/>
      <c r="M137" s="231"/>
      <c r="N137" s="288"/>
      <c r="O137" s="288"/>
      <c r="P137" s="206"/>
      <c r="Q137" s="233"/>
      <c r="R137" s="239"/>
      <c r="S137" s="239"/>
      <c r="T137" s="239"/>
      <c r="U137" s="239"/>
      <c r="V137" s="239"/>
      <c r="W137" s="239"/>
      <c r="X137" s="239"/>
      <c r="Y137" s="239"/>
      <c r="Z137" s="239"/>
      <c r="AA137" s="239"/>
      <c r="AB137" s="239"/>
      <c r="AC137" s="239"/>
      <c r="AD137" s="239"/>
      <c r="AE137" s="240"/>
      <c r="AF137" s="240"/>
      <c r="AG137" s="240"/>
      <c r="AH137" s="240"/>
      <c r="AI137" s="240"/>
      <c r="AJ137" s="240"/>
      <c r="AK137" s="240"/>
      <c r="AL137" s="240"/>
      <c r="AM137" s="240"/>
      <c r="AN137" s="240"/>
      <c r="AO137" s="240"/>
      <c r="AP137" s="240"/>
    </row>
    <row r="138" spans="2:42" s="250" customFormat="1" hidden="1" x14ac:dyDescent="0.3">
      <c r="B138" s="207" t="str">
        <f>IF('Formulario PPGR1'!$F138="","",CONCATENATE('Formulario PPGR1'!$C138,".",'Formulario PPGR1'!$D138,".",'Formulario PPGR1'!$E138,".",#REF!))</f>
        <v/>
      </c>
      <c r="C138" s="207" t="str">
        <f>IF('Formulario PPGR1'!$F138="","",#REF!)</f>
        <v/>
      </c>
      <c r="D138" s="207" t="str">
        <f>IF('Formulario PPGR1'!$F138="","",#REF!)</f>
        <v/>
      </c>
      <c r="E138" s="207" t="str">
        <f>IF('Formulario PPGR1'!$F138="","",#REF!)</f>
        <v/>
      </c>
      <c r="F138" s="231"/>
      <c r="G138" s="232" t="str" cm="1">
        <f t="array" ref="G138">_xlfn.XLOOKUP($F138,LE_tbl[[#All],[Ls_LinesEstategica]],LE_tbl[[#All],[Le_code]],"",0)</f>
        <v/>
      </c>
      <c r="H138" s="231"/>
      <c r="I138" s="232" t="str">
        <f>_xlfn.XLOOKUP($H138,Obj!$D$122:$D$134,Obj!$E$122:$E$134,"",0)</f>
        <v/>
      </c>
      <c r="J138" s="231"/>
      <c r="K138" s="231"/>
      <c r="L138" s="231"/>
      <c r="M138" s="231"/>
      <c r="N138" s="288"/>
      <c r="O138" s="287"/>
      <c r="P138" s="206"/>
      <c r="Q138" s="233"/>
      <c r="R138" s="239"/>
      <c r="S138" s="239"/>
      <c r="T138" s="239"/>
      <c r="U138" s="239"/>
      <c r="V138" s="239"/>
      <c r="W138" s="239"/>
      <c r="X138" s="239"/>
      <c r="Y138" s="239"/>
      <c r="Z138" s="239"/>
      <c r="AA138" s="239"/>
      <c r="AB138" s="239"/>
      <c r="AC138" s="239"/>
      <c r="AD138" s="239"/>
      <c r="AE138" s="240"/>
      <c r="AF138" s="240"/>
      <c r="AG138" s="240"/>
      <c r="AH138" s="240"/>
      <c r="AI138" s="240"/>
      <c r="AJ138" s="240"/>
      <c r="AK138" s="240"/>
      <c r="AL138" s="240"/>
      <c r="AM138" s="240"/>
      <c r="AN138" s="240"/>
      <c r="AO138" s="240"/>
      <c r="AP138" s="240"/>
    </row>
    <row r="139" spans="2:42" s="250" customFormat="1" hidden="1" x14ac:dyDescent="0.3">
      <c r="B139" s="207" t="str">
        <f>IF('Formulario PPGR1'!$F139="","",CONCATENATE('Formulario PPGR1'!$C139,".",'Formulario PPGR1'!$D139,".",'Formulario PPGR1'!$E139,".",#REF!))</f>
        <v/>
      </c>
      <c r="C139" s="207" t="str">
        <f>IF('Formulario PPGR1'!$F139="","",#REF!)</f>
        <v/>
      </c>
      <c r="D139" s="207" t="str">
        <f>IF('Formulario PPGR1'!$F139="","",#REF!)</f>
        <v/>
      </c>
      <c r="E139" s="207" t="str">
        <f>IF('Formulario PPGR1'!$F139="","",#REF!)</f>
        <v/>
      </c>
      <c r="F139" s="231"/>
      <c r="G139" s="232" t="str" cm="1">
        <f t="array" ref="G139">_xlfn.XLOOKUP($F139,LE_tbl[[#All],[Ls_LinesEstategica]],LE_tbl[[#All],[Le_code]],"",0)</f>
        <v/>
      </c>
      <c r="H139" s="231"/>
      <c r="I139" s="232" t="str">
        <f>_xlfn.XLOOKUP($H139,Obj!$D$122:$D$134,Obj!$E$122:$E$134,"",0)</f>
        <v/>
      </c>
      <c r="J139" s="231"/>
      <c r="K139" s="285"/>
      <c r="L139" s="231"/>
      <c r="M139" s="231"/>
      <c r="N139" s="287"/>
      <c r="O139" s="287"/>
      <c r="P139" s="206"/>
      <c r="Q139" s="233"/>
      <c r="R139" s="239"/>
      <c r="S139" s="239"/>
      <c r="T139" s="239"/>
      <c r="U139" s="239"/>
      <c r="V139" s="239"/>
      <c r="W139" s="239"/>
      <c r="X139" s="239"/>
      <c r="Y139" s="239"/>
      <c r="Z139" s="239"/>
      <c r="AA139" s="239"/>
      <c r="AB139" s="239"/>
      <c r="AC139" s="239"/>
      <c r="AD139" s="239"/>
      <c r="AE139" s="240"/>
      <c r="AF139" s="240"/>
      <c r="AG139" s="240"/>
      <c r="AH139" s="240"/>
      <c r="AI139" s="240"/>
      <c r="AJ139" s="240"/>
      <c r="AK139" s="240"/>
      <c r="AL139" s="240"/>
      <c r="AM139" s="240"/>
      <c r="AN139" s="240"/>
      <c r="AO139" s="240"/>
      <c r="AP139" s="240"/>
    </row>
    <row r="140" spans="2:42" s="250" customFormat="1" hidden="1" x14ac:dyDescent="0.3">
      <c r="B140" s="207" t="str">
        <f>IF('Formulario PPGR1'!$F140="","",CONCATENATE('Formulario PPGR1'!$C140,".",'Formulario PPGR1'!$D140,".",'Formulario PPGR1'!$E140,".",#REF!))</f>
        <v/>
      </c>
      <c r="C140" s="207" t="str">
        <f>IF('Formulario PPGR1'!$F140="","",#REF!)</f>
        <v/>
      </c>
      <c r="D140" s="207" t="str">
        <f>IF('Formulario PPGR1'!$F140="","",#REF!)</f>
        <v/>
      </c>
      <c r="E140" s="207" t="str">
        <f>IF('Formulario PPGR1'!$F140="","",#REF!)</f>
        <v/>
      </c>
      <c r="F140" s="231"/>
      <c r="G140" s="232" t="str" cm="1">
        <f t="array" ref="G140">_xlfn.XLOOKUP($F140,LE_tbl[[#All],[Ls_LinesEstategica]],LE_tbl[[#All],[Le_code]],"",0)</f>
        <v/>
      </c>
      <c r="H140" s="231"/>
      <c r="I140" s="232" t="str">
        <f>_xlfn.XLOOKUP($H140,Obj!$D$122:$D$134,Obj!$E$122:$E$134,"",0)</f>
        <v/>
      </c>
      <c r="J140" s="231"/>
      <c r="K140" s="231"/>
      <c r="L140" s="231"/>
      <c r="M140" s="231"/>
      <c r="N140" s="287"/>
      <c r="O140" s="287"/>
      <c r="P140" s="206"/>
      <c r="Q140" s="233"/>
      <c r="R140" s="239"/>
      <c r="S140" s="239"/>
      <c r="T140" s="239"/>
      <c r="U140" s="239"/>
      <c r="V140" s="239"/>
      <c r="W140" s="239"/>
      <c r="X140" s="239"/>
      <c r="Y140" s="239"/>
      <c r="Z140" s="239"/>
      <c r="AA140" s="239"/>
      <c r="AB140" s="239"/>
      <c r="AC140" s="239"/>
      <c r="AD140" s="239"/>
      <c r="AE140" s="240"/>
      <c r="AF140" s="240"/>
      <c r="AG140" s="240"/>
      <c r="AH140" s="240"/>
      <c r="AI140" s="240"/>
      <c r="AJ140" s="240"/>
      <c r="AK140" s="240"/>
      <c r="AL140" s="240"/>
      <c r="AM140" s="240"/>
      <c r="AN140" s="240"/>
      <c r="AO140" s="240"/>
      <c r="AP140" s="240"/>
    </row>
    <row r="141" spans="2:42" s="250" customFormat="1" hidden="1" x14ac:dyDescent="0.3">
      <c r="B141" s="207" t="str">
        <f>IF('Formulario PPGR1'!$F141="","",CONCATENATE('Formulario PPGR1'!$C141,".",'Formulario PPGR1'!$D141,".",'Formulario PPGR1'!$E141,".",#REF!))</f>
        <v/>
      </c>
      <c r="C141" s="207" t="str">
        <f>IF('Formulario PPGR1'!$F141="","",#REF!)</f>
        <v/>
      </c>
      <c r="D141" s="207" t="str">
        <f>IF('Formulario PPGR1'!$F141="","",#REF!)</f>
        <v/>
      </c>
      <c r="E141" s="207" t="str">
        <f>IF('Formulario PPGR1'!$F141="","",#REF!)</f>
        <v/>
      </c>
      <c r="F141" s="231"/>
      <c r="G141" s="232" t="str" cm="1">
        <f t="array" ref="G141">_xlfn.XLOOKUP($F141,LE_tbl[[#All],[Ls_LinesEstategica]],LE_tbl[[#All],[Le_code]],"",0)</f>
        <v/>
      </c>
      <c r="H141" s="231"/>
      <c r="I141" s="232" t="str">
        <f>_xlfn.XLOOKUP($H141,Obj!$D$122:$D$134,Obj!$E$122:$E$134,"",0)</f>
        <v/>
      </c>
      <c r="J141" s="231"/>
      <c r="K141" s="285"/>
      <c r="L141" s="231"/>
      <c r="M141" s="231"/>
      <c r="N141" s="287"/>
      <c r="O141" s="288"/>
      <c r="P141" s="233"/>
      <c r="Q141" s="233"/>
      <c r="R141" s="239"/>
      <c r="S141" s="239"/>
      <c r="T141" s="239"/>
      <c r="U141" s="239"/>
      <c r="V141" s="239"/>
      <c r="W141" s="239"/>
      <c r="X141" s="239"/>
      <c r="Y141" s="239"/>
      <c r="Z141" s="239"/>
      <c r="AA141" s="239"/>
      <c r="AB141" s="239"/>
      <c r="AC141" s="239"/>
      <c r="AD141" s="239"/>
      <c r="AE141" s="240"/>
      <c r="AF141" s="240"/>
      <c r="AG141" s="240"/>
      <c r="AH141" s="240"/>
      <c r="AI141" s="240"/>
      <c r="AJ141" s="240"/>
      <c r="AK141" s="240"/>
      <c r="AL141" s="240"/>
      <c r="AM141" s="240"/>
      <c r="AN141" s="240"/>
      <c r="AO141" s="240"/>
      <c r="AP141" s="240"/>
    </row>
    <row r="142" spans="2:42" s="250" customFormat="1" hidden="1" x14ac:dyDescent="0.3">
      <c r="B142" s="207" t="str">
        <f>IF('Formulario PPGR1'!$F142="","",CONCATENATE('Formulario PPGR1'!$C142,".",'Formulario PPGR1'!$D142,".",'Formulario PPGR1'!$E142,".",#REF!))</f>
        <v/>
      </c>
      <c r="C142" s="207" t="str">
        <f>IF('Formulario PPGR1'!$F142="","",#REF!)</f>
        <v/>
      </c>
      <c r="D142" s="207" t="str">
        <f>IF('Formulario PPGR1'!$F142="","",#REF!)</f>
        <v/>
      </c>
      <c r="E142" s="207" t="str">
        <f>IF('Formulario PPGR1'!$F142="","",#REF!)</f>
        <v/>
      </c>
      <c r="F142" s="231"/>
      <c r="G142" s="232" t="str" cm="1">
        <f t="array" ref="G142">_xlfn.XLOOKUP($F142,LE_tbl[[#All],[Ls_LinesEstategica]],LE_tbl[[#All],[Le_code]],"",0)</f>
        <v/>
      </c>
      <c r="H142" s="231"/>
      <c r="I142" s="232" t="str">
        <f>_xlfn.XLOOKUP($H142,Obj!$D$122:$D$134,Obj!$E$122:$E$134,"",0)</f>
        <v/>
      </c>
      <c r="J142" s="231"/>
      <c r="K142" s="285"/>
      <c r="L142" s="231"/>
      <c r="M142" s="231"/>
      <c r="N142" s="287"/>
      <c r="O142" s="288"/>
      <c r="P142" s="233"/>
      <c r="Q142" s="233"/>
      <c r="R142" s="239"/>
      <c r="S142" s="239"/>
      <c r="T142" s="239"/>
      <c r="U142" s="239"/>
      <c r="V142" s="239"/>
      <c r="W142" s="239"/>
      <c r="X142" s="239"/>
      <c r="Y142" s="239"/>
      <c r="Z142" s="239"/>
      <c r="AA142" s="239"/>
      <c r="AB142" s="239"/>
      <c r="AC142" s="239"/>
      <c r="AD142" s="239"/>
      <c r="AE142" s="240"/>
      <c r="AF142" s="240"/>
      <c r="AG142" s="240"/>
      <c r="AH142" s="240"/>
      <c r="AI142" s="240"/>
      <c r="AJ142" s="240"/>
      <c r="AK142" s="240"/>
      <c r="AL142" s="240"/>
      <c r="AM142" s="240"/>
      <c r="AN142" s="240"/>
      <c r="AO142" s="240"/>
      <c r="AP142" s="240"/>
    </row>
    <row r="143" spans="2:42" s="250" customFormat="1" hidden="1" x14ac:dyDescent="0.3">
      <c r="B143" s="207" t="str">
        <f>IF('Formulario PPGR1'!$F143="","",CONCATENATE('Formulario PPGR1'!$C143,".",'Formulario PPGR1'!$D143,".",'Formulario PPGR1'!$E143,".",#REF!))</f>
        <v/>
      </c>
      <c r="C143" s="207" t="str">
        <f>IF('Formulario PPGR1'!$F143="","",#REF!)</f>
        <v/>
      </c>
      <c r="D143" s="207" t="str">
        <f>IF('Formulario PPGR1'!$F143="","",#REF!)</f>
        <v/>
      </c>
      <c r="E143" s="207" t="str">
        <f>IF('Formulario PPGR1'!$F143="","",#REF!)</f>
        <v/>
      </c>
      <c r="F143" s="231"/>
      <c r="G143" s="232" t="str" cm="1">
        <f t="array" ref="G143">_xlfn.XLOOKUP($F143,LE_tbl[[#All],[Ls_LinesEstategica]],LE_tbl[[#All],[Le_code]],"",0)</f>
        <v/>
      </c>
      <c r="H143" s="231"/>
      <c r="I143" s="232" t="str">
        <f>_xlfn.XLOOKUP($H143,Obj!$D$122:$D$134,Obj!$E$122:$E$134,"",0)</f>
        <v/>
      </c>
      <c r="J143" s="231"/>
      <c r="K143" s="285"/>
      <c r="L143" s="231"/>
      <c r="M143" s="231"/>
      <c r="N143" s="288"/>
      <c r="O143" s="288"/>
      <c r="P143" s="233"/>
      <c r="Q143" s="233"/>
      <c r="R143" s="239"/>
      <c r="S143" s="239"/>
      <c r="T143" s="239"/>
      <c r="U143" s="239"/>
      <c r="V143" s="239"/>
      <c r="W143" s="239"/>
      <c r="X143" s="239"/>
      <c r="Y143" s="239"/>
      <c r="Z143" s="239"/>
      <c r="AA143" s="239"/>
      <c r="AB143" s="239"/>
      <c r="AC143" s="239"/>
      <c r="AD143" s="239"/>
      <c r="AE143" s="240"/>
      <c r="AF143" s="240"/>
      <c r="AG143" s="240"/>
      <c r="AH143" s="240"/>
      <c r="AI143" s="240"/>
      <c r="AJ143" s="240"/>
      <c r="AK143" s="240"/>
      <c r="AL143" s="240"/>
      <c r="AM143" s="240"/>
      <c r="AN143" s="240"/>
      <c r="AO143" s="240"/>
      <c r="AP143" s="240"/>
    </row>
    <row r="144" spans="2:42" s="250" customFormat="1" hidden="1" x14ac:dyDescent="0.3">
      <c r="B144" s="207" t="str">
        <f>IF('Formulario PPGR1'!$F144="","",CONCATENATE('Formulario PPGR1'!$C144,".",'Formulario PPGR1'!$D144,".",'Formulario PPGR1'!$E144,".",#REF!))</f>
        <v/>
      </c>
      <c r="C144" s="207" t="str">
        <f>IF('Formulario PPGR1'!$F144="","",#REF!)</f>
        <v/>
      </c>
      <c r="D144" s="207" t="str">
        <f>IF('Formulario PPGR1'!$F144="","",#REF!)</f>
        <v/>
      </c>
      <c r="E144" s="207" t="str">
        <f>IF('Formulario PPGR1'!$F144="","",#REF!)</f>
        <v/>
      </c>
      <c r="F144" s="231"/>
      <c r="G144" s="232" t="str" cm="1">
        <f t="array" ref="G144">_xlfn.XLOOKUP($F144,LE_tbl[[#All],[Ls_LinesEstategica]],LE_tbl[[#All],[Le_code]],"",0)</f>
        <v/>
      </c>
      <c r="H144" s="231"/>
      <c r="I144" s="232" t="str">
        <f>_xlfn.XLOOKUP($H144,Obj!$D$122:$D$134,Obj!$E$122:$E$134,"",0)</f>
        <v/>
      </c>
      <c r="J144" s="231"/>
      <c r="K144" s="285"/>
      <c r="L144" s="231"/>
      <c r="M144" s="231"/>
      <c r="N144" s="287"/>
      <c r="O144" s="288"/>
      <c r="P144" s="233"/>
      <c r="Q144" s="233"/>
      <c r="R144" s="239"/>
      <c r="S144" s="239"/>
      <c r="T144" s="239"/>
      <c r="U144" s="239"/>
      <c r="V144" s="239"/>
      <c r="W144" s="239"/>
      <c r="X144" s="239"/>
      <c r="Y144" s="239"/>
      <c r="Z144" s="239"/>
      <c r="AA144" s="239"/>
      <c r="AB144" s="239"/>
      <c r="AC144" s="239"/>
      <c r="AD144" s="239"/>
      <c r="AE144" s="240"/>
      <c r="AF144" s="240"/>
      <c r="AG144" s="240"/>
      <c r="AH144" s="240"/>
      <c r="AI144" s="240"/>
      <c r="AJ144" s="240"/>
      <c r="AK144" s="240"/>
      <c r="AL144" s="240"/>
      <c r="AM144" s="240"/>
      <c r="AN144" s="240"/>
      <c r="AO144" s="240"/>
      <c r="AP144" s="240"/>
    </row>
    <row r="145" spans="2:42" s="250" customFormat="1" hidden="1" x14ac:dyDescent="0.3">
      <c r="B145" s="207" t="str">
        <f>IF('Formulario PPGR1'!$F145="","",CONCATENATE('Formulario PPGR1'!$C145,".",'Formulario PPGR1'!$D145,".",'Formulario PPGR1'!$E145,".",#REF!))</f>
        <v/>
      </c>
      <c r="C145" s="207" t="str">
        <f>IF('Formulario PPGR1'!$F145="","",#REF!)</f>
        <v/>
      </c>
      <c r="D145" s="207" t="str">
        <f>IF('Formulario PPGR1'!$F145="","",#REF!)</f>
        <v/>
      </c>
      <c r="E145" s="207" t="str">
        <f>IF('Formulario PPGR1'!$F145="","",#REF!)</f>
        <v/>
      </c>
      <c r="F145" s="231"/>
      <c r="G145" s="232" t="str" cm="1">
        <f t="array" ref="G145">_xlfn.XLOOKUP($F145,LE_tbl[[#All],[Ls_LinesEstategica]],LE_tbl[[#All],[Le_code]],"",0)</f>
        <v/>
      </c>
      <c r="H145" s="231"/>
      <c r="I145" s="232" t="str">
        <f>_xlfn.XLOOKUP($H145,Obj!$D$122:$D$134,Obj!$E$122:$E$134,"",0)</f>
        <v/>
      </c>
      <c r="J145" s="231"/>
      <c r="K145" s="285"/>
      <c r="L145" s="231"/>
      <c r="M145" s="231"/>
      <c r="N145" s="286"/>
      <c r="O145" s="288"/>
      <c r="P145" s="233"/>
      <c r="Q145" s="233"/>
      <c r="R145" s="239"/>
      <c r="S145" s="239"/>
      <c r="T145" s="239"/>
      <c r="U145" s="239"/>
      <c r="V145" s="239"/>
      <c r="W145" s="239"/>
      <c r="X145" s="239"/>
      <c r="Y145" s="239"/>
      <c r="Z145" s="239"/>
      <c r="AA145" s="239"/>
      <c r="AB145" s="239"/>
      <c r="AC145" s="239"/>
      <c r="AD145" s="239"/>
      <c r="AE145" s="240"/>
      <c r="AF145" s="240"/>
      <c r="AG145" s="240"/>
      <c r="AH145" s="240"/>
      <c r="AI145" s="240"/>
      <c r="AJ145" s="240"/>
      <c r="AK145" s="240"/>
      <c r="AL145" s="240"/>
      <c r="AM145" s="240"/>
      <c r="AN145" s="240"/>
      <c r="AO145" s="240"/>
      <c r="AP145" s="240"/>
    </row>
    <row r="146" spans="2:42" s="250" customFormat="1" hidden="1" x14ac:dyDescent="0.3">
      <c r="B146" s="207" t="str">
        <f>IF('Formulario PPGR1'!$F146="","",CONCATENATE('Formulario PPGR1'!$C146,".",'Formulario PPGR1'!$D146,".",'Formulario PPGR1'!$E146,".",#REF!))</f>
        <v/>
      </c>
      <c r="C146" s="207" t="str">
        <f>IF('Formulario PPGR1'!$F146="","",#REF!)</f>
        <v/>
      </c>
      <c r="D146" s="207" t="str">
        <f>IF('Formulario PPGR1'!$F146="","",#REF!)</f>
        <v/>
      </c>
      <c r="E146" s="207" t="str">
        <f>IF('Formulario PPGR1'!$F146="","",#REF!)</f>
        <v/>
      </c>
      <c r="F146" s="231"/>
      <c r="G146" s="232" t="str" cm="1">
        <f t="array" ref="G146">_xlfn.XLOOKUP($F146,LE_tbl[[#All],[Ls_LinesEstategica]],LE_tbl[[#All],[Le_code]],"",0)</f>
        <v/>
      </c>
      <c r="H146" s="231"/>
      <c r="I146" s="232" t="str">
        <f>_xlfn.XLOOKUP($H146,Obj!$D$122:$D$134,Obj!$E$122:$E$134,"",0)</f>
        <v/>
      </c>
      <c r="J146" s="231"/>
      <c r="K146" s="285"/>
      <c r="L146" s="231"/>
      <c r="M146" s="231"/>
      <c r="N146" s="286"/>
      <c r="O146" s="288"/>
      <c r="P146" s="206"/>
      <c r="Q146" s="233"/>
      <c r="R146" s="239"/>
      <c r="S146" s="239"/>
      <c r="T146" s="239"/>
      <c r="U146" s="239"/>
      <c r="V146" s="239"/>
      <c r="W146" s="239"/>
      <c r="X146" s="239"/>
      <c r="Y146" s="239"/>
      <c r="Z146" s="239"/>
      <c r="AA146" s="239"/>
      <c r="AB146" s="239"/>
      <c r="AC146" s="239"/>
      <c r="AD146" s="239"/>
      <c r="AE146" s="240"/>
      <c r="AF146" s="240"/>
      <c r="AG146" s="240"/>
      <c r="AH146" s="240"/>
      <c r="AI146" s="240"/>
      <c r="AJ146" s="240"/>
      <c r="AK146" s="240"/>
      <c r="AL146" s="240"/>
      <c r="AM146" s="240"/>
      <c r="AN146" s="240"/>
      <c r="AO146" s="240"/>
      <c r="AP146" s="240"/>
    </row>
    <row r="147" spans="2:42" s="250" customFormat="1" hidden="1" x14ac:dyDescent="0.3">
      <c r="B147" s="207" t="str">
        <f>IF('Formulario PPGR1'!$F147="","",CONCATENATE('Formulario PPGR1'!$C147,".",'Formulario PPGR1'!$D147,".",'Formulario PPGR1'!$E147,".",#REF!))</f>
        <v/>
      </c>
      <c r="C147" s="207" t="str">
        <f>IF('Formulario PPGR1'!$F147="","",#REF!)</f>
        <v/>
      </c>
      <c r="D147" s="207" t="str">
        <f>IF('Formulario PPGR1'!$F147="","",#REF!)</f>
        <v/>
      </c>
      <c r="E147" s="207" t="str">
        <f>IF('Formulario PPGR1'!$F147="","",#REF!)</f>
        <v/>
      </c>
      <c r="F147" s="231"/>
      <c r="G147" s="232" t="str" cm="1">
        <f t="array" ref="G147">_xlfn.XLOOKUP($F147,LE_tbl[[#All],[Ls_LinesEstategica]],LE_tbl[[#All],[Le_code]],"",0)</f>
        <v/>
      </c>
      <c r="H147" s="231"/>
      <c r="I147" s="232" t="str">
        <f>_xlfn.XLOOKUP($H147,Obj!$D$122:$D$134,Obj!$E$122:$E$134,"",0)</f>
        <v/>
      </c>
      <c r="J147" s="231"/>
      <c r="K147" s="285"/>
      <c r="L147" s="234"/>
      <c r="M147" s="234"/>
      <c r="N147" s="301"/>
      <c r="O147" s="302"/>
      <c r="P147" s="206"/>
      <c r="Q147" s="233"/>
      <c r="R147" s="239"/>
      <c r="S147" s="239"/>
      <c r="T147" s="239"/>
      <c r="U147" s="239"/>
      <c r="V147" s="239"/>
      <c r="W147" s="239"/>
      <c r="X147" s="239"/>
      <c r="Y147" s="239"/>
      <c r="Z147" s="239"/>
      <c r="AA147" s="239"/>
      <c r="AB147" s="239"/>
      <c r="AC147" s="239"/>
      <c r="AD147" s="239"/>
      <c r="AE147" s="240"/>
      <c r="AF147" s="240"/>
      <c r="AG147" s="240"/>
      <c r="AH147" s="240"/>
      <c r="AI147" s="240"/>
      <c r="AJ147" s="240"/>
      <c r="AK147" s="240"/>
      <c r="AL147" s="240"/>
      <c r="AM147" s="240"/>
      <c r="AN147" s="240"/>
      <c r="AO147" s="240"/>
      <c r="AP147" s="240"/>
    </row>
    <row r="148" spans="2:42" s="250" customFormat="1" hidden="1" x14ac:dyDescent="0.3">
      <c r="B148" s="207" t="str">
        <f>IF('Formulario PPGR1'!$F148="","",CONCATENATE('Formulario PPGR1'!$C148,".",'Formulario PPGR1'!$D148,".",'Formulario PPGR1'!$E148,".",#REF!))</f>
        <v/>
      </c>
      <c r="C148" s="207" t="str">
        <f>IF('Formulario PPGR1'!$F148="","",#REF!)</f>
        <v/>
      </c>
      <c r="D148" s="207" t="str">
        <f>IF('Formulario PPGR1'!$F148="","",#REF!)</f>
        <v/>
      </c>
      <c r="E148" s="207" t="str">
        <f>IF('Formulario PPGR1'!$F148="","",#REF!)</f>
        <v/>
      </c>
      <c r="F148" s="231"/>
      <c r="G148" s="232" t="str" cm="1">
        <f t="array" ref="G148">_xlfn.XLOOKUP($F148,LE_tbl[[#All],[Ls_LinesEstategica]],LE_tbl[[#All],[Le_code]],"",0)</f>
        <v/>
      </c>
      <c r="H148" s="231"/>
      <c r="I148" s="232" t="str">
        <f>_xlfn.XLOOKUP($H148,Obj!$D$122:$D$134,Obj!$E$122:$E$134,"",0)</f>
        <v/>
      </c>
      <c r="J148" s="231"/>
      <c r="K148" s="303"/>
      <c r="L148" s="234"/>
      <c r="M148" s="234"/>
      <c r="N148" s="301"/>
      <c r="O148" s="304"/>
      <c r="P148" s="206"/>
      <c r="Q148" s="233"/>
      <c r="R148" s="239"/>
      <c r="S148" s="239"/>
      <c r="T148" s="239"/>
      <c r="U148" s="239"/>
      <c r="V148" s="239"/>
      <c r="W148" s="239"/>
      <c r="X148" s="239"/>
      <c r="Y148" s="239"/>
      <c r="Z148" s="239"/>
      <c r="AA148" s="239"/>
      <c r="AB148" s="239"/>
      <c r="AC148" s="239"/>
      <c r="AD148" s="239"/>
      <c r="AE148" s="240"/>
      <c r="AF148" s="240"/>
      <c r="AG148" s="240"/>
      <c r="AH148" s="240"/>
      <c r="AI148" s="240"/>
      <c r="AJ148" s="240"/>
      <c r="AK148" s="240"/>
      <c r="AL148" s="240"/>
      <c r="AM148" s="240"/>
      <c r="AN148" s="240"/>
      <c r="AO148" s="240"/>
      <c r="AP148" s="240"/>
    </row>
    <row r="149" spans="2:42" s="250" customFormat="1" hidden="1" x14ac:dyDescent="0.3">
      <c r="B149" s="207" t="str">
        <f>IF('Formulario PPGR1'!$F149="","",CONCATENATE('Formulario PPGR1'!$C149,".",'Formulario PPGR1'!$D149,".",'Formulario PPGR1'!$E149,".",#REF!))</f>
        <v/>
      </c>
      <c r="C149" s="207" t="str">
        <f>IF('Formulario PPGR1'!$F149="","",#REF!)</f>
        <v/>
      </c>
      <c r="D149" s="207" t="str">
        <f>IF('Formulario PPGR1'!$F149="","",#REF!)</f>
        <v/>
      </c>
      <c r="E149" s="207" t="str">
        <f>IF('Formulario PPGR1'!$F149="","",#REF!)</f>
        <v/>
      </c>
      <c r="F149" s="231"/>
      <c r="G149" s="232" t="str" cm="1">
        <f t="array" ref="G149">_xlfn.XLOOKUP($F149,LE_tbl[[#All],[Ls_LinesEstategica]],LE_tbl[[#All],[Le_code]],"",0)</f>
        <v/>
      </c>
      <c r="H149" s="231"/>
      <c r="I149" s="232" t="str">
        <f>_xlfn.XLOOKUP($H149,Obj!$D$122:$D$134,Obj!$E$122:$E$134,"",0)</f>
        <v/>
      </c>
      <c r="J149" s="231"/>
      <c r="K149" s="285"/>
      <c r="L149" s="231"/>
      <c r="M149" s="231"/>
      <c r="N149" s="288"/>
      <c r="O149" s="288"/>
      <c r="P149" s="233"/>
      <c r="Q149" s="233"/>
      <c r="R149" s="239"/>
      <c r="S149" s="239"/>
      <c r="T149" s="239"/>
      <c r="U149" s="239"/>
      <c r="V149" s="239"/>
      <c r="W149" s="239"/>
      <c r="X149" s="239"/>
      <c r="Y149" s="239"/>
      <c r="Z149" s="239"/>
      <c r="AA149" s="239"/>
      <c r="AB149" s="239"/>
      <c r="AC149" s="239"/>
      <c r="AD149" s="239"/>
      <c r="AE149" s="240"/>
      <c r="AF149" s="240"/>
      <c r="AG149" s="240"/>
      <c r="AH149" s="240"/>
      <c r="AI149" s="240"/>
      <c r="AJ149" s="240"/>
      <c r="AK149" s="240"/>
      <c r="AL149" s="240"/>
      <c r="AM149" s="240"/>
      <c r="AN149" s="240"/>
      <c r="AO149" s="240"/>
      <c r="AP149" s="240"/>
    </row>
    <row r="150" spans="2:42" s="250" customFormat="1" hidden="1" x14ac:dyDescent="0.3">
      <c r="B150" s="207" t="str">
        <f>IF('Formulario PPGR1'!$F150="","",CONCATENATE('Formulario PPGR1'!$C150,".",'Formulario PPGR1'!$D150,".",'Formulario PPGR1'!$E150,".",#REF!))</f>
        <v/>
      </c>
      <c r="C150" s="207" t="str">
        <f>IF('Formulario PPGR1'!$F150="","",#REF!)</f>
        <v/>
      </c>
      <c r="D150" s="207" t="str">
        <f>IF('Formulario PPGR1'!$F150="","",#REF!)</f>
        <v/>
      </c>
      <c r="E150" s="207" t="str">
        <f>IF('Formulario PPGR1'!$F150="","",#REF!)</f>
        <v/>
      </c>
      <c r="F150" s="231"/>
      <c r="G150" s="232" t="str" cm="1">
        <f t="array" ref="G150">_xlfn.XLOOKUP($F150,LE_tbl[[#All],[Ls_LinesEstategica]],LE_tbl[[#All],[Le_code]],"",0)</f>
        <v/>
      </c>
      <c r="H150" s="231"/>
      <c r="I150" s="232" t="str">
        <f>_xlfn.XLOOKUP($H150,Obj!$D$122:$D$134,Obj!$E$122:$E$134,"",0)</f>
        <v/>
      </c>
      <c r="J150" s="231"/>
      <c r="K150" s="285"/>
      <c r="L150" s="231"/>
      <c r="M150" s="231"/>
      <c r="N150" s="286"/>
      <c r="O150" s="288"/>
      <c r="P150" s="233"/>
      <c r="Q150" s="233"/>
      <c r="R150" s="239"/>
      <c r="S150" s="239"/>
      <c r="T150" s="239"/>
      <c r="U150" s="239"/>
      <c r="V150" s="239"/>
      <c r="W150" s="239"/>
      <c r="X150" s="239"/>
      <c r="Y150" s="239"/>
      <c r="Z150" s="239"/>
      <c r="AA150" s="239"/>
      <c r="AB150" s="239"/>
      <c r="AC150" s="239"/>
      <c r="AD150" s="239"/>
      <c r="AE150" s="240"/>
      <c r="AF150" s="240"/>
      <c r="AG150" s="240"/>
      <c r="AH150" s="240"/>
      <c r="AI150" s="240"/>
      <c r="AJ150" s="240"/>
      <c r="AK150" s="240"/>
      <c r="AL150" s="240"/>
      <c r="AM150" s="240"/>
      <c r="AN150" s="240"/>
      <c r="AO150" s="240"/>
      <c r="AP150" s="240"/>
    </row>
    <row r="151" spans="2:42" s="250" customFormat="1" hidden="1" x14ac:dyDescent="0.3">
      <c r="B151" s="207" t="str">
        <f>IF('Formulario PPGR1'!$F151="","",CONCATENATE('Formulario PPGR1'!$C151,".",'Formulario PPGR1'!$D151,".",'Formulario PPGR1'!$E151,".",#REF!))</f>
        <v/>
      </c>
      <c r="C151" s="207" t="str">
        <f>IF('Formulario PPGR1'!$F151="","",#REF!)</f>
        <v/>
      </c>
      <c r="D151" s="207" t="str">
        <f>IF('Formulario PPGR1'!$F151="","",#REF!)</f>
        <v/>
      </c>
      <c r="E151" s="207" t="str">
        <f>IF('Formulario PPGR1'!$F151="","",#REF!)</f>
        <v/>
      </c>
      <c r="F151" s="231"/>
      <c r="G151" s="232" t="str" cm="1">
        <f t="array" ref="G151">_xlfn.XLOOKUP($F151,LE_tbl[[#All],[Ls_LinesEstategica]],LE_tbl[[#All],[Le_code]],"",0)</f>
        <v/>
      </c>
      <c r="H151" s="231"/>
      <c r="I151" s="232" t="str">
        <f>_xlfn.XLOOKUP($H151,Obj!$D$122:$D$134,Obj!$E$122:$E$134,"",0)</f>
        <v/>
      </c>
      <c r="J151" s="231"/>
      <c r="K151" s="285"/>
      <c r="L151" s="231"/>
      <c r="M151" s="231"/>
      <c r="N151" s="286"/>
      <c r="O151" s="287"/>
      <c r="P151" s="206"/>
      <c r="Q151" s="233"/>
      <c r="R151" s="239"/>
      <c r="S151" s="239"/>
      <c r="T151" s="239"/>
      <c r="U151" s="239"/>
      <c r="V151" s="239"/>
      <c r="W151" s="239"/>
      <c r="X151" s="239"/>
      <c r="Y151" s="239"/>
      <c r="Z151" s="239"/>
      <c r="AA151" s="239"/>
      <c r="AB151" s="239"/>
      <c r="AC151" s="239"/>
      <c r="AD151" s="239"/>
      <c r="AE151" s="240"/>
      <c r="AF151" s="240"/>
      <c r="AG151" s="240"/>
      <c r="AH151" s="240"/>
      <c r="AI151" s="240"/>
      <c r="AJ151" s="240"/>
      <c r="AK151" s="240"/>
      <c r="AL151" s="240"/>
      <c r="AM151" s="240"/>
      <c r="AN151" s="240"/>
      <c r="AO151" s="240"/>
      <c r="AP151" s="240"/>
    </row>
    <row r="152" spans="2:42" s="250" customFormat="1" hidden="1" x14ac:dyDescent="0.3">
      <c r="B152" s="207" t="str">
        <f>IF('Formulario PPGR1'!$F152="","",CONCATENATE('Formulario PPGR1'!$C152,".",'Formulario PPGR1'!$D152,".",'Formulario PPGR1'!$E152,".",#REF!))</f>
        <v/>
      </c>
      <c r="C152" s="207" t="str">
        <f>IF('Formulario PPGR1'!$F152="","",#REF!)</f>
        <v/>
      </c>
      <c r="D152" s="207" t="str">
        <f>IF('Formulario PPGR1'!$F152="","",#REF!)</f>
        <v/>
      </c>
      <c r="E152" s="207" t="str">
        <f>IF('Formulario PPGR1'!$F152="","",#REF!)</f>
        <v/>
      </c>
      <c r="F152" s="231"/>
      <c r="G152" s="232" t="str" cm="1">
        <f t="array" ref="G152">_xlfn.XLOOKUP($F152,LE_tbl[[#All],[Ls_LinesEstategica]],LE_tbl[[#All],[Le_code]],"",0)</f>
        <v/>
      </c>
      <c r="H152" s="231"/>
      <c r="I152" s="232" t="str">
        <f>_xlfn.XLOOKUP($H152,Obj!$D$122:$D$134,Obj!$E$122:$E$134,"",0)</f>
        <v/>
      </c>
      <c r="J152" s="231"/>
      <c r="K152" s="285"/>
      <c r="L152" s="231"/>
      <c r="M152" s="231"/>
      <c r="N152" s="290"/>
      <c r="O152" s="287"/>
      <c r="P152" s="206"/>
      <c r="Q152" s="233"/>
      <c r="R152" s="239"/>
      <c r="S152" s="239"/>
      <c r="T152" s="239"/>
      <c r="U152" s="239"/>
      <c r="V152" s="239"/>
      <c r="W152" s="239"/>
      <c r="X152" s="239"/>
      <c r="Y152" s="239"/>
      <c r="Z152" s="239"/>
      <c r="AA152" s="239"/>
      <c r="AB152" s="239"/>
      <c r="AC152" s="239"/>
      <c r="AD152" s="239"/>
      <c r="AE152" s="240"/>
      <c r="AF152" s="240"/>
      <c r="AG152" s="240"/>
      <c r="AH152" s="240"/>
      <c r="AI152" s="240"/>
      <c r="AJ152" s="240"/>
      <c r="AK152" s="240"/>
      <c r="AL152" s="240"/>
      <c r="AM152" s="240"/>
      <c r="AN152" s="240"/>
      <c r="AO152" s="240"/>
      <c r="AP152" s="240"/>
    </row>
    <row r="153" spans="2:42" s="250" customFormat="1" hidden="1" x14ac:dyDescent="0.3">
      <c r="B153" s="207" t="str">
        <f>IF('Formulario PPGR1'!$F153="","",CONCATENATE('Formulario PPGR1'!$C153,".",'Formulario PPGR1'!$D153,".",'Formulario PPGR1'!$E153,".",#REF!))</f>
        <v/>
      </c>
      <c r="C153" s="207" t="str">
        <f>IF('Formulario PPGR1'!$F153="","",#REF!)</f>
        <v/>
      </c>
      <c r="D153" s="207" t="str">
        <f>IF('Formulario PPGR1'!$F153="","",#REF!)</f>
        <v/>
      </c>
      <c r="E153" s="207" t="str">
        <f>IF('Formulario PPGR1'!$F153="","",#REF!)</f>
        <v/>
      </c>
      <c r="F153" s="231"/>
      <c r="G153" s="232" t="str" cm="1">
        <f t="array" ref="G153">_xlfn.XLOOKUP($F153,LE_tbl[[#All],[Ls_LinesEstategica]],LE_tbl[[#All],[Le_code]],"",0)</f>
        <v/>
      </c>
      <c r="H153" s="231"/>
      <c r="I153" s="232" t="str">
        <f>_xlfn.XLOOKUP($H153,Obj!$D$122:$D$134,Obj!$E$122:$E$134,"",0)</f>
        <v/>
      </c>
      <c r="J153" s="231"/>
      <c r="K153" s="285"/>
      <c r="L153" s="231"/>
      <c r="M153" s="231"/>
      <c r="N153" s="286"/>
      <c r="O153" s="288"/>
      <c r="P153" s="206"/>
      <c r="Q153" s="233"/>
      <c r="R153" s="239"/>
      <c r="S153" s="239"/>
      <c r="T153" s="239"/>
      <c r="U153" s="239"/>
      <c r="V153" s="239"/>
      <c r="W153" s="239"/>
      <c r="X153" s="239"/>
      <c r="Y153" s="239"/>
      <c r="Z153" s="239"/>
      <c r="AA153" s="239"/>
      <c r="AB153" s="239"/>
      <c r="AC153" s="239"/>
      <c r="AD153" s="239"/>
      <c r="AE153" s="240"/>
      <c r="AF153" s="240"/>
      <c r="AG153" s="240"/>
      <c r="AH153" s="240"/>
      <c r="AI153" s="240"/>
      <c r="AJ153" s="240"/>
      <c r="AK153" s="240"/>
      <c r="AL153" s="240"/>
      <c r="AM153" s="240"/>
      <c r="AN153" s="240"/>
      <c r="AO153" s="240"/>
      <c r="AP153" s="240"/>
    </row>
    <row r="154" spans="2:42" s="250" customFormat="1" hidden="1" x14ac:dyDescent="0.3">
      <c r="B154" s="207" t="str">
        <f>IF('Formulario PPGR1'!$F154="","",CONCATENATE('Formulario PPGR1'!$C154,".",'Formulario PPGR1'!$D154,".",'Formulario PPGR1'!$E154,".",#REF!))</f>
        <v/>
      </c>
      <c r="C154" s="207" t="str">
        <f>IF('Formulario PPGR1'!$F154="","",#REF!)</f>
        <v/>
      </c>
      <c r="D154" s="207" t="str">
        <f>IF('Formulario PPGR1'!$F154="","",#REF!)</f>
        <v/>
      </c>
      <c r="E154" s="207" t="str">
        <f>IF('Formulario PPGR1'!$F154="","",#REF!)</f>
        <v/>
      </c>
      <c r="F154" s="231"/>
      <c r="G154" s="232" t="str" cm="1">
        <f t="array" ref="G154">_xlfn.XLOOKUP($F154,LE_tbl[[#All],[Ls_LinesEstategica]],LE_tbl[[#All],[Le_code]],"",0)</f>
        <v/>
      </c>
      <c r="H154" s="231"/>
      <c r="I154" s="232" t="str">
        <f>_xlfn.XLOOKUP($H154,Obj!$D$122:$D$134,Obj!$E$122:$E$134,"",0)</f>
        <v/>
      </c>
      <c r="J154" s="231"/>
      <c r="K154" s="231"/>
      <c r="L154" s="231"/>
      <c r="M154" s="231"/>
      <c r="N154" s="286"/>
      <c r="O154" s="288"/>
      <c r="P154" s="206"/>
      <c r="Q154" s="233"/>
      <c r="R154" s="239"/>
      <c r="S154" s="239"/>
      <c r="T154" s="239"/>
      <c r="U154" s="239"/>
      <c r="V154" s="239"/>
      <c r="W154" s="239"/>
      <c r="X154" s="239"/>
      <c r="Y154" s="239"/>
      <c r="Z154" s="239"/>
      <c r="AA154" s="239"/>
      <c r="AB154" s="239"/>
      <c r="AC154" s="239"/>
      <c r="AD154" s="239"/>
      <c r="AE154" s="240"/>
      <c r="AF154" s="240"/>
      <c r="AG154" s="240"/>
      <c r="AH154" s="240"/>
      <c r="AI154" s="240"/>
      <c r="AJ154" s="240"/>
      <c r="AK154" s="240"/>
      <c r="AL154" s="240"/>
      <c r="AM154" s="240"/>
      <c r="AN154" s="240"/>
      <c r="AO154" s="240"/>
      <c r="AP154" s="240"/>
    </row>
    <row r="155" spans="2:42" s="250" customFormat="1" hidden="1" x14ac:dyDescent="0.3">
      <c r="B155" s="207" t="str">
        <f>IF('Formulario PPGR1'!$F155="","",CONCATENATE('Formulario PPGR1'!$C155,".",'Formulario PPGR1'!$D155,".",'Formulario PPGR1'!$E155,".",#REF!))</f>
        <v/>
      </c>
      <c r="C155" s="207" t="str">
        <f>IF('Formulario PPGR1'!$F155="","",#REF!)</f>
        <v/>
      </c>
      <c r="D155" s="207" t="str">
        <f>IF('Formulario PPGR1'!$F155="","",#REF!)</f>
        <v/>
      </c>
      <c r="E155" s="207" t="str">
        <f>IF('Formulario PPGR1'!$F155="","",#REF!)</f>
        <v/>
      </c>
      <c r="F155" s="231"/>
      <c r="G155" s="232" t="str" cm="1">
        <f t="array" ref="G155">_xlfn.XLOOKUP($F155,LE_tbl[[#All],[Ls_LinesEstategica]],LE_tbl[[#All],[Le_code]],"",0)</f>
        <v/>
      </c>
      <c r="H155" s="231"/>
      <c r="I155" s="232" t="str">
        <f>_xlfn.XLOOKUP($H155,Obj!$D$122:$D$134,Obj!$E$122:$E$134,"",0)</f>
        <v/>
      </c>
      <c r="J155" s="231"/>
      <c r="K155" s="231"/>
      <c r="L155" s="231"/>
      <c r="M155" s="231"/>
      <c r="N155" s="305"/>
      <c r="O155" s="305"/>
      <c r="P155" s="206"/>
      <c r="Q155" s="233"/>
      <c r="R155" s="239"/>
      <c r="S155" s="239"/>
      <c r="T155" s="239"/>
      <c r="U155" s="239"/>
      <c r="V155" s="239"/>
      <c r="W155" s="239"/>
      <c r="X155" s="239"/>
      <c r="Y155" s="239"/>
      <c r="Z155" s="239"/>
      <c r="AA155" s="239"/>
      <c r="AB155" s="239"/>
      <c r="AC155" s="239"/>
      <c r="AD155" s="239"/>
      <c r="AE155" s="240"/>
      <c r="AF155" s="240"/>
      <c r="AG155" s="240"/>
      <c r="AH155" s="240"/>
      <c r="AI155" s="240"/>
      <c r="AJ155" s="240"/>
      <c r="AK155" s="240"/>
      <c r="AL155" s="240"/>
      <c r="AM155" s="240"/>
      <c r="AN155" s="240"/>
      <c r="AO155" s="240"/>
      <c r="AP155" s="240"/>
    </row>
    <row r="156" spans="2:42" s="250" customFormat="1" hidden="1" x14ac:dyDescent="0.3">
      <c r="B156" s="207" t="str">
        <f>IF('Formulario PPGR1'!$F156="","",CONCATENATE('Formulario PPGR1'!$C156,".",'Formulario PPGR1'!$D156,".",'Formulario PPGR1'!$E156,".",#REF!))</f>
        <v/>
      </c>
      <c r="C156" s="207" t="str">
        <f>IF('Formulario PPGR1'!$F156="","",#REF!)</f>
        <v/>
      </c>
      <c r="D156" s="207" t="str">
        <f>IF('Formulario PPGR1'!$F156="","",#REF!)</f>
        <v/>
      </c>
      <c r="E156" s="207" t="str">
        <f>IF('Formulario PPGR1'!$F156="","",#REF!)</f>
        <v/>
      </c>
      <c r="F156" s="231"/>
      <c r="G156" s="232" t="str" cm="1">
        <f t="array" ref="G156">_xlfn.XLOOKUP($F156,LE_tbl[[#All],[Ls_LinesEstategica]],LE_tbl[[#All],[Le_code]],"",0)</f>
        <v/>
      </c>
      <c r="H156" s="231"/>
      <c r="I156" s="232" t="str">
        <f>_xlfn.XLOOKUP($H156,Obj!$D$122:$D$134,Obj!$E$122:$E$134,"",0)</f>
        <v/>
      </c>
      <c r="J156" s="231"/>
      <c r="K156" s="285"/>
      <c r="L156" s="231"/>
      <c r="M156" s="231"/>
      <c r="N156" s="286"/>
      <c r="O156" s="288"/>
      <c r="P156" s="206"/>
      <c r="Q156" s="233"/>
      <c r="R156" s="239"/>
      <c r="S156" s="239"/>
      <c r="T156" s="239"/>
      <c r="U156" s="239"/>
      <c r="V156" s="239"/>
      <c r="W156" s="239"/>
      <c r="X156" s="239"/>
      <c r="Y156" s="239"/>
      <c r="Z156" s="239"/>
      <c r="AA156" s="239"/>
      <c r="AB156" s="239"/>
      <c r="AC156" s="239"/>
      <c r="AD156" s="239"/>
      <c r="AE156" s="240"/>
      <c r="AF156" s="240"/>
      <c r="AG156" s="240"/>
      <c r="AH156" s="240"/>
      <c r="AI156" s="240"/>
      <c r="AJ156" s="240"/>
      <c r="AK156" s="240"/>
      <c r="AL156" s="240"/>
      <c r="AM156" s="240"/>
      <c r="AN156" s="240"/>
      <c r="AO156" s="240"/>
      <c r="AP156" s="240"/>
    </row>
    <row r="157" spans="2:42" s="250" customFormat="1" hidden="1" x14ac:dyDescent="0.3">
      <c r="B157" s="207" t="str">
        <f>IF('Formulario PPGR1'!$F157="","",CONCATENATE('Formulario PPGR1'!$C157,".",'Formulario PPGR1'!$D157,".",'Formulario PPGR1'!$E157,".",#REF!))</f>
        <v/>
      </c>
      <c r="C157" s="207" t="str">
        <f>IF('Formulario PPGR1'!$F157="","",#REF!)</f>
        <v/>
      </c>
      <c r="D157" s="207" t="str">
        <f>IF('Formulario PPGR1'!$F157="","",#REF!)</f>
        <v/>
      </c>
      <c r="E157" s="207" t="str">
        <f>IF('Formulario PPGR1'!$F157="","",#REF!)</f>
        <v/>
      </c>
      <c r="F157" s="231"/>
      <c r="G157" s="232" t="str" cm="1">
        <f t="array" ref="G157">_xlfn.XLOOKUP($F157,LE_tbl[[#All],[Ls_LinesEstategica]],LE_tbl[[#All],[Le_code]],"",0)</f>
        <v/>
      </c>
      <c r="H157" s="231"/>
      <c r="I157" s="232" t="str">
        <f>_xlfn.XLOOKUP($H157,Obj!$D$122:$D$134,Obj!$E$122:$E$134,"",0)</f>
        <v/>
      </c>
      <c r="J157" s="231"/>
      <c r="K157" s="285"/>
      <c r="L157" s="231"/>
      <c r="M157" s="231"/>
      <c r="N157" s="286"/>
      <c r="O157" s="288"/>
      <c r="P157" s="206"/>
      <c r="Q157" s="233"/>
      <c r="R157" s="239"/>
      <c r="S157" s="239"/>
      <c r="T157" s="239"/>
      <c r="U157" s="239"/>
      <c r="V157" s="239"/>
      <c r="W157" s="239"/>
      <c r="X157" s="239"/>
      <c r="Y157" s="239"/>
      <c r="Z157" s="239"/>
      <c r="AA157" s="239"/>
      <c r="AB157" s="239"/>
      <c r="AC157" s="239"/>
      <c r="AD157" s="239"/>
      <c r="AE157" s="240"/>
      <c r="AF157" s="240"/>
      <c r="AG157" s="240"/>
      <c r="AH157" s="240"/>
      <c r="AI157" s="240"/>
      <c r="AJ157" s="240"/>
      <c r="AK157" s="240"/>
      <c r="AL157" s="240"/>
      <c r="AM157" s="240"/>
      <c r="AN157" s="240"/>
      <c r="AO157" s="240"/>
      <c r="AP157" s="240"/>
    </row>
    <row r="158" spans="2:42" s="250" customFormat="1" hidden="1" x14ac:dyDescent="0.3">
      <c r="B158" s="207" t="str">
        <f>IF('Formulario PPGR1'!$F158="","",CONCATENATE('Formulario PPGR1'!$C158,".",'Formulario PPGR1'!$D158,".",'Formulario PPGR1'!$E158,".",#REF!))</f>
        <v/>
      </c>
      <c r="C158" s="207" t="str">
        <f>IF('Formulario PPGR1'!$F158="","",#REF!)</f>
        <v/>
      </c>
      <c r="D158" s="207" t="str">
        <f>IF('Formulario PPGR1'!$F158="","",#REF!)</f>
        <v/>
      </c>
      <c r="E158" s="207" t="str">
        <f>IF('Formulario PPGR1'!$F158="","",#REF!)</f>
        <v/>
      </c>
      <c r="F158" s="231"/>
      <c r="G158" s="232" t="str" cm="1">
        <f t="array" ref="G158">_xlfn.XLOOKUP($F158,LE_tbl[[#All],[Ls_LinesEstategica]],LE_tbl[[#All],[Le_code]],"",0)</f>
        <v/>
      </c>
      <c r="H158" s="231"/>
      <c r="I158" s="232" t="str">
        <f>_xlfn.XLOOKUP($H158,Obj!$D$122:$D$134,Obj!$E$122:$E$134,"",0)</f>
        <v/>
      </c>
      <c r="J158" s="231"/>
      <c r="K158" s="285"/>
      <c r="L158" s="231"/>
      <c r="M158" s="231"/>
      <c r="N158" s="286"/>
      <c r="O158" s="288"/>
      <c r="P158" s="206"/>
      <c r="Q158" s="233"/>
      <c r="R158" s="239"/>
      <c r="S158" s="239"/>
      <c r="T158" s="239"/>
      <c r="U158" s="239"/>
      <c r="V158" s="239"/>
      <c r="W158" s="239"/>
      <c r="X158" s="239"/>
      <c r="Y158" s="239"/>
      <c r="Z158" s="239"/>
      <c r="AA158" s="239"/>
      <c r="AB158" s="239"/>
      <c r="AC158" s="239"/>
      <c r="AD158" s="239"/>
      <c r="AE158" s="240"/>
      <c r="AF158" s="240"/>
      <c r="AG158" s="240"/>
      <c r="AH158" s="240"/>
      <c r="AI158" s="240"/>
      <c r="AJ158" s="240"/>
      <c r="AK158" s="240"/>
      <c r="AL158" s="240"/>
      <c r="AM158" s="240"/>
      <c r="AN158" s="240"/>
      <c r="AO158" s="240"/>
      <c r="AP158" s="240"/>
    </row>
    <row r="159" spans="2:42" s="250" customFormat="1" hidden="1" x14ac:dyDescent="0.3">
      <c r="B159" s="207" t="str">
        <f>IF('Formulario PPGR1'!$F159="","",CONCATENATE('Formulario PPGR1'!$C159,".",'Formulario PPGR1'!$D159,".",'Formulario PPGR1'!$E159,".",#REF!))</f>
        <v/>
      </c>
      <c r="C159" s="207" t="str">
        <f>IF('Formulario PPGR1'!$F159="","",#REF!)</f>
        <v/>
      </c>
      <c r="D159" s="207" t="str">
        <f>IF('Formulario PPGR1'!$F159="","",#REF!)</f>
        <v/>
      </c>
      <c r="E159" s="207" t="str">
        <f>IF('Formulario PPGR1'!$F159="","",#REF!)</f>
        <v/>
      </c>
      <c r="F159" s="231"/>
      <c r="G159" s="232" t="str" cm="1">
        <f t="array" ref="G159">_xlfn.XLOOKUP($F159,LE_tbl[[#All],[Ls_LinesEstategica]],LE_tbl[[#All],[Le_code]],"",0)</f>
        <v/>
      </c>
      <c r="H159" s="231"/>
      <c r="I159" s="232" t="str">
        <f>_xlfn.XLOOKUP($H159,Obj!$D$122:$D$134,Obj!$E$122:$E$134,"",0)</f>
        <v/>
      </c>
      <c r="J159" s="231"/>
      <c r="K159" s="285"/>
      <c r="L159" s="231"/>
      <c r="M159" s="231"/>
      <c r="N159" s="288"/>
      <c r="O159" s="286"/>
      <c r="P159" s="233"/>
      <c r="Q159" s="233"/>
      <c r="R159" s="239"/>
      <c r="S159" s="239"/>
      <c r="T159" s="239"/>
      <c r="U159" s="239"/>
      <c r="V159" s="239"/>
      <c r="W159" s="239"/>
      <c r="X159" s="239"/>
      <c r="Y159" s="239"/>
      <c r="Z159" s="239"/>
      <c r="AA159" s="239"/>
      <c r="AB159" s="239"/>
      <c r="AC159" s="239"/>
      <c r="AD159" s="239"/>
      <c r="AE159" s="240"/>
      <c r="AF159" s="240"/>
      <c r="AG159" s="240"/>
      <c r="AH159" s="240"/>
      <c r="AI159" s="240"/>
      <c r="AJ159" s="240"/>
      <c r="AK159" s="240"/>
      <c r="AL159" s="240"/>
      <c r="AM159" s="240"/>
      <c r="AN159" s="240"/>
      <c r="AO159" s="240"/>
      <c r="AP159" s="240"/>
    </row>
    <row r="160" spans="2:42" s="250" customFormat="1" hidden="1" x14ac:dyDescent="0.3">
      <c r="B160" s="207" t="str">
        <f>IF('Formulario PPGR1'!$F160="","",CONCATENATE('Formulario PPGR1'!$C160,".",'Formulario PPGR1'!$D160,".",'Formulario PPGR1'!$E160,".",#REF!))</f>
        <v/>
      </c>
      <c r="C160" s="207" t="str">
        <f>IF('Formulario PPGR1'!$F160="","",#REF!)</f>
        <v/>
      </c>
      <c r="D160" s="207" t="str">
        <f>IF('Formulario PPGR1'!$F160="","",#REF!)</f>
        <v/>
      </c>
      <c r="E160" s="207" t="str">
        <f>IF('Formulario PPGR1'!$F160="","",#REF!)</f>
        <v/>
      </c>
      <c r="F160" s="255"/>
      <c r="G160" s="232" t="str" cm="1">
        <f t="array" ref="G160">_xlfn.XLOOKUP($F160,LE_tbl[[#All],[Ls_LinesEstategica]],LE_tbl[[#All],[Le_code]],"",0)</f>
        <v/>
      </c>
      <c r="H160" s="255"/>
      <c r="I160" s="232" t="str">
        <f>_xlfn.XLOOKUP($H160,Obj!$D$122:$D$134,Obj!$E$122:$E$134,"",0)</f>
        <v/>
      </c>
      <c r="J160" s="231"/>
      <c r="K160" s="280"/>
      <c r="L160" s="255"/>
      <c r="M160" s="255"/>
      <c r="N160" s="232"/>
      <c r="O160" s="282"/>
      <c r="P160" s="207"/>
      <c r="Q160" s="281"/>
      <c r="R160" s="239"/>
      <c r="S160" s="239"/>
      <c r="T160" s="239"/>
      <c r="U160" s="239"/>
      <c r="V160" s="239"/>
      <c r="W160" s="239"/>
      <c r="X160" s="239"/>
      <c r="Y160" s="239"/>
      <c r="Z160" s="239"/>
      <c r="AA160" s="239"/>
      <c r="AB160" s="239"/>
      <c r="AC160" s="239"/>
      <c r="AD160" s="239"/>
      <c r="AE160" s="240"/>
      <c r="AF160" s="240"/>
      <c r="AG160" s="240"/>
      <c r="AH160" s="240"/>
      <c r="AI160" s="240"/>
      <c r="AJ160" s="240"/>
      <c r="AK160" s="240"/>
      <c r="AL160" s="240"/>
      <c r="AM160" s="240"/>
      <c r="AN160" s="240"/>
      <c r="AO160" s="240"/>
      <c r="AP160" s="240"/>
    </row>
    <row r="161" spans="6:42" s="250" customFormat="1" x14ac:dyDescent="0.3">
      <c r="F161" s="251"/>
      <c r="G161" s="251"/>
      <c r="H161" s="251"/>
      <c r="I161" s="251"/>
      <c r="J161" s="251"/>
      <c r="K161" s="251"/>
      <c r="L161" s="251"/>
      <c r="M161" s="251"/>
      <c r="N161" s="252"/>
      <c r="O161" s="251"/>
      <c r="P161" s="239"/>
      <c r="Q161" s="239"/>
      <c r="R161" s="239"/>
      <c r="S161" s="239"/>
      <c r="T161" s="239"/>
      <c r="U161" s="239"/>
      <c r="V161" s="239"/>
      <c r="W161" s="239"/>
      <c r="X161" s="239"/>
      <c r="Y161" s="239"/>
      <c r="Z161" s="239"/>
      <c r="AA161" s="239"/>
      <c r="AB161" s="239"/>
      <c r="AC161" s="239"/>
      <c r="AD161" s="239"/>
      <c r="AE161" s="240"/>
      <c r="AF161" s="240"/>
      <c r="AG161" s="240"/>
      <c r="AH161" s="240"/>
      <c r="AI161" s="240"/>
      <c r="AJ161" s="240"/>
      <c r="AK161" s="240"/>
      <c r="AL161" s="240"/>
      <c r="AM161" s="240"/>
      <c r="AN161" s="240"/>
      <c r="AO161" s="240"/>
      <c r="AP161" s="240"/>
    </row>
    <row r="162" spans="6:42" s="250" customFormat="1" x14ac:dyDescent="0.3">
      <c r="F162" s="251"/>
      <c r="G162" s="251"/>
      <c r="H162" s="251"/>
      <c r="I162" s="251"/>
      <c r="J162" s="251"/>
      <c r="K162" s="251"/>
      <c r="L162" s="251"/>
      <c r="M162" s="251"/>
      <c r="N162" s="252"/>
      <c r="O162" s="251"/>
      <c r="P162" s="239"/>
      <c r="Q162" s="239"/>
      <c r="R162" s="239"/>
      <c r="S162" s="239"/>
      <c r="T162" s="239"/>
      <c r="U162" s="239"/>
      <c r="V162" s="239"/>
      <c r="W162" s="239"/>
      <c r="X162" s="239"/>
      <c r="Y162" s="239"/>
      <c r="Z162" s="239"/>
      <c r="AA162" s="239"/>
      <c r="AB162" s="239"/>
      <c r="AC162" s="239"/>
      <c r="AD162" s="239"/>
      <c r="AE162" s="240"/>
      <c r="AF162" s="240"/>
      <c r="AG162" s="240"/>
      <c r="AH162" s="240"/>
      <c r="AI162" s="240"/>
      <c r="AJ162" s="240"/>
      <c r="AK162" s="240"/>
      <c r="AL162" s="240"/>
      <c r="AM162" s="240"/>
      <c r="AN162" s="240"/>
      <c r="AO162" s="240"/>
      <c r="AP162" s="240"/>
    </row>
  </sheetData>
  <mergeCells count="4">
    <mergeCell ref="M2:O2"/>
    <mergeCell ref="M5:O5"/>
    <mergeCell ref="M4:O4"/>
    <mergeCell ref="M3:O3"/>
  </mergeCells>
  <dataValidations count="8">
    <dataValidation type="list" allowBlank="1" showInputMessage="1" showErrorMessage="1" sqref="M3:N3" xr:uid="{00000000-0002-0000-0100-000000000000}">
      <formula1>ls_Regiones</formula1>
    </dataValidation>
    <dataValidation type="list" allowBlank="1" showInputMessage="1" showErrorMessage="1" sqref="M4:N4" xr:uid="{00000000-0002-0000-0100-000001000000}">
      <formula1>INDIRECT($Q$3)</formula1>
    </dataValidation>
    <dataValidation type="list" allowBlank="1" showInputMessage="1" showErrorMessage="1" sqref="M5:N5" xr:uid="{00000000-0002-0000-0100-000002000000}">
      <formula1>INDIRECT($Q$4)</formula1>
    </dataValidation>
    <dataValidation type="list" allowBlank="1" showInputMessage="1" showErrorMessage="1" sqref="M2:N2" xr:uid="{00000000-0002-0000-0100-000003000000}">
      <formula1>Periodo_POA</formula1>
    </dataValidation>
    <dataValidation type="list" allowBlank="1" showInputMessage="1" showErrorMessage="1" sqref="K157:K158" xr:uid="{00000000-0002-0000-0100-000004000000}">
      <formula1>Productos</formula1>
    </dataValidation>
    <dataValidation type="list" allowBlank="1" showInputMessage="1" showErrorMessage="1" sqref="H9:H160" xr:uid="{00000000-0002-0000-0100-000005000000}">
      <formula1>INDIRECT($G9)</formula1>
    </dataValidation>
    <dataValidation type="list" allowBlank="1" showInputMessage="1" showErrorMessage="1" sqref="J9:J160" xr:uid="{00000000-0002-0000-0100-000006000000}">
      <formula1>INDIRECT($I9)</formula1>
    </dataValidation>
    <dataValidation type="list" allowBlank="1" showInputMessage="1" showErrorMessage="1" sqref="F9:F160" xr:uid="{00000000-0002-0000-0100-000007000000}">
      <formula1>Ls_LinesEstategica</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55:E55 P55 R55:IV55 A59:E60 R59:IV60 P59:P60" unlockedFormula="1"/>
    <ignoredError sqref="P88" listDataValidation="1"/>
    <ignoredError sqref="I161:I162" emptyCellReference="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5</xdr:col>
                <xdr:colOff>266700</xdr:colOff>
                <xdr:row>5</xdr:row>
                <xdr:rowOff>60960</xdr:rowOff>
              </from>
              <to>
                <xdr:col>5</xdr:col>
                <xdr:colOff>1645920</xdr:colOff>
                <xdr:row>6</xdr:row>
                <xdr:rowOff>160020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BB281"/>
  <sheetViews>
    <sheetView showGridLines="0" tabSelected="1" view="pageBreakPreview" topLeftCell="A7" zoomScale="90" zoomScaleNormal="90" zoomScaleSheetLayoutView="90" workbookViewId="0">
      <selection activeCell="Y124" sqref="Y124"/>
    </sheetView>
  </sheetViews>
  <sheetFormatPr baseColWidth="10" defaultColWidth="9.109375" defaultRowHeight="13.8" x14ac:dyDescent="0.3"/>
  <cols>
    <col min="1" max="1" width="5.44140625" style="236" customWidth="1"/>
    <col min="2" max="6" width="5.44140625" style="236" hidden="1" customWidth="1"/>
    <col min="7" max="7" width="39" style="236" customWidth="1"/>
    <col min="8" max="8" width="11.33203125" style="237" customWidth="1"/>
    <col min="9" max="9" width="44.44140625" style="263" customWidth="1"/>
    <col min="10" max="12" width="7.6640625" style="253" customWidth="1"/>
    <col min="13" max="13" width="7.44140625" style="253" customWidth="1"/>
    <col min="14" max="14" width="7.109375" style="253" customWidth="1"/>
    <col min="15" max="15" width="7.5546875" style="253" customWidth="1"/>
    <col min="16" max="16" width="7" style="253" customWidth="1"/>
    <col min="17" max="17" width="7.109375" style="253" customWidth="1"/>
    <col min="18" max="18" width="7.33203125" style="253" customWidth="1"/>
    <col min="19" max="19" width="7.6640625" style="253" customWidth="1"/>
    <col min="20" max="20" width="7.109375" style="253" customWidth="1"/>
    <col min="21" max="21" width="6.88671875" style="253" customWidth="1"/>
    <col min="22" max="22" width="15.44140625" style="254" customWidth="1"/>
    <col min="23" max="23" width="22.33203125" style="254" customWidth="1"/>
    <col min="24" max="24" width="21.44140625" style="254" customWidth="1"/>
    <col min="25" max="25" width="33.33203125" style="265" customWidth="1"/>
    <col min="26" max="26" width="21.6640625" style="652" bestFit="1" customWidth="1"/>
    <col min="27" max="53" width="9.109375" style="250" customWidth="1"/>
    <col min="54" max="16384" width="9.109375" style="236"/>
  </cols>
  <sheetData>
    <row r="2" spans="2:54" x14ac:dyDescent="0.3">
      <c r="H2" s="121" t="str">
        <f>'Formulario PPGR1'!G2</f>
        <v>Servicio Nacional de Salud</v>
      </c>
    </row>
    <row r="3" spans="2:54" x14ac:dyDescent="0.3">
      <c r="H3" s="121" t="str">
        <f>'Formulario PPGR1'!G3</f>
        <v>Dirección de Planificación y Desarrollo</v>
      </c>
      <c r="Z3" s="653" t="str">
        <f>IF('Formulario PPGR1'!$M$3="SNS - Dirección Central","ls_Departamento","Ls_DepartamentosSRS")</f>
        <v>ls_Departamento</v>
      </c>
    </row>
    <row r="4" spans="2:54" x14ac:dyDescent="0.3">
      <c r="H4" s="121" t="str">
        <f>+'Formulario PPGR1'!G4</f>
        <v xml:space="preserve">Plan Operativo Anual </v>
      </c>
    </row>
    <row r="5" spans="2:54" x14ac:dyDescent="0.3">
      <c r="H5" s="121" t="s">
        <v>222</v>
      </c>
    </row>
    <row r="6" spans="2:54" x14ac:dyDescent="0.3">
      <c r="H6" s="121" t="s">
        <v>1</v>
      </c>
      <c r="J6" s="252"/>
      <c r="K6" s="252"/>
      <c r="L6" s="252"/>
      <c r="M6" s="252"/>
      <c r="N6" s="252"/>
      <c r="O6" s="252"/>
      <c r="P6" s="252"/>
      <c r="Q6" s="252"/>
      <c r="R6" s="252"/>
      <c r="S6" s="252"/>
      <c r="T6" s="252"/>
      <c r="U6" s="252"/>
      <c r="V6" s="251"/>
      <c r="W6" s="256"/>
    </row>
    <row r="8" spans="2:54" s="258" customFormat="1" ht="21" customHeight="1" x14ac:dyDescent="0.3">
      <c r="B8" s="199" t="s">
        <v>94</v>
      </c>
      <c r="C8" s="200" t="s">
        <v>95</v>
      </c>
      <c r="D8" s="200" t="s">
        <v>96</v>
      </c>
      <c r="E8" s="200" t="s">
        <v>97</v>
      </c>
      <c r="F8" s="201" t="s">
        <v>223</v>
      </c>
      <c r="G8" s="149" t="s">
        <v>224</v>
      </c>
      <c r="H8" s="188" t="s">
        <v>225</v>
      </c>
      <c r="I8" s="149" t="s">
        <v>226</v>
      </c>
      <c r="J8" s="149" t="s">
        <v>227</v>
      </c>
      <c r="K8" s="149" t="s">
        <v>228</v>
      </c>
      <c r="L8" s="149" t="s">
        <v>229</v>
      </c>
      <c r="M8" s="149" t="s">
        <v>230</v>
      </c>
      <c r="N8" s="149" t="s">
        <v>231</v>
      </c>
      <c r="O8" s="149" t="s">
        <v>232</v>
      </c>
      <c r="P8" s="149" t="s">
        <v>233</v>
      </c>
      <c r="Q8" s="149" t="s">
        <v>234</v>
      </c>
      <c r="R8" s="149" t="s">
        <v>235</v>
      </c>
      <c r="S8" s="149" t="s">
        <v>236</v>
      </c>
      <c r="T8" s="149" t="s">
        <v>237</v>
      </c>
      <c r="U8" s="149" t="s">
        <v>238</v>
      </c>
      <c r="V8" s="149" t="s">
        <v>239</v>
      </c>
      <c r="W8" s="149" t="s">
        <v>240</v>
      </c>
      <c r="X8" s="149" t="s">
        <v>241</v>
      </c>
      <c r="Y8" s="636" t="s">
        <v>242</v>
      </c>
      <c r="Z8" s="654" t="s">
        <v>243</v>
      </c>
      <c r="AA8" s="257"/>
      <c r="AB8" s="257"/>
      <c r="AC8" s="257"/>
      <c r="AD8" s="257"/>
      <c r="AE8" s="257"/>
      <c r="AF8" s="257"/>
      <c r="AG8" s="257"/>
      <c r="AH8" s="257"/>
      <c r="AI8" s="257"/>
      <c r="AJ8" s="257"/>
      <c r="AK8" s="257"/>
      <c r="AL8" s="257"/>
      <c r="AM8" s="257"/>
      <c r="AN8" s="257"/>
      <c r="AO8" s="257"/>
      <c r="AP8" s="257"/>
      <c r="AQ8" s="257"/>
      <c r="AR8" s="257"/>
      <c r="AS8" s="257"/>
      <c r="AT8" s="257"/>
      <c r="AU8" s="257"/>
      <c r="AV8" s="257"/>
      <c r="AW8" s="257"/>
      <c r="AX8" s="257"/>
      <c r="AY8" s="257"/>
      <c r="AZ8" s="257"/>
      <c r="BA8" s="257"/>
      <c r="BB8" s="257"/>
    </row>
    <row r="9" spans="2:54" s="258" customFormat="1" ht="39" hidden="1" customHeight="1" x14ac:dyDescent="0.3">
      <c r="B9" s="638" t="e">
        <f>IF('Formulario PPGR2'!$G9="","",CONCATENATE('Formulario PPGR2'!$C9,".",'Formulario PPGR2'!$D9,".",'Formulario PPGR2'!$E9,".",'Formulario PPGR2'!$F9))</f>
        <v>#REF!</v>
      </c>
      <c r="C9" s="638"/>
      <c r="D9" s="638" t="e">
        <f>IF('Formulario PPGR2'!$G9="","",'Formulario PPGR1'!#REF!)</f>
        <v>#REF!</v>
      </c>
      <c r="E9" s="638" t="e">
        <f>IF('Formulario PPGR2'!$G9="","",'Formulario PPGR1'!#REF!)</f>
        <v>#REF!</v>
      </c>
      <c r="F9" s="638" t="e">
        <f>IF('Formulario PPGR2'!$G9="","",'Formulario PPGR1'!#REF!)</f>
        <v>#REF!</v>
      </c>
      <c r="G9" s="231" t="s">
        <v>113</v>
      </c>
      <c r="H9" s="287" t="s">
        <v>244</v>
      </c>
      <c r="I9" s="231" t="s">
        <v>245</v>
      </c>
      <c r="J9" s="639"/>
      <c r="K9" s="639"/>
      <c r="L9" s="639"/>
      <c r="M9" s="639">
        <v>1</v>
      </c>
      <c r="N9" s="639"/>
      <c r="O9" s="639"/>
      <c r="P9" s="639"/>
      <c r="Q9" s="639"/>
      <c r="R9" s="639"/>
      <c r="S9" s="639"/>
      <c r="T9" s="639"/>
      <c r="U9" s="639"/>
      <c r="V9" s="640">
        <f>SUM('Formulario PPGR2'!$J9:$U9)</f>
        <v>1</v>
      </c>
      <c r="W9" s="255" t="s">
        <v>246</v>
      </c>
      <c r="X9" s="255" t="s">
        <v>247</v>
      </c>
      <c r="Y9" s="656"/>
      <c r="Z9" s="638" t="s">
        <v>114</v>
      </c>
      <c r="AA9" s="257"/>
      <c r="AB9" s="257"/>
      <c r="AC9" s="257"/>
      <c r="AD9" s="257"/>
      <c r="AE9" s="257"/>
      <c r="AF9" s="257"/>
      <c r="AG9" s="257"/>
      <c r="AH9" s="257"/>
      <c r="AI9" s="257"/>
      <c r="AJ9" s="257"/>
      <c r="AK9" s="257"/>
      <c r="AL9" s="257"/>
      <c r="AM9" s="257"/>
      <c r="AN9" s="257"/>
      <c r="AO9" s="257"/>
      <c r="AP9" s="257"/>
      <c r="AQ9" s="257"/>
      <c r="AR9" s="257"/>
      <c r="AS9" s="257"/>
      <c r="AT9" s="257"/>
      <c r="AU9" s="257"/>
      <c r="AV9" s="257"/>
      <c r="AW9" s="257"/>
      <c r="AX9" s="257"/>
      <c r="AY9" s="257"/>
      <c r="AZ9" s="257"/>
      <c r="BA9" s="257"/>
      <c r="BB9" s="257"/>
    </row>
    <row r="10" spans="2:54" s="258" customFormat="1" ht="39" hidden="1" customHeight="1" x14ac:dyDescent="0.3">
      <c r="B10" s="638" t="e">
        <f>IF('Formulario PPGR2'!$G10="","",CONCATENATE('Formulario PPGR2'!$C10,".",'Formulario PPGR2'!$D10,".",'Formulario PPGR2'!$E10,".",'Formulario PPGR2'!$F10))</f>
        <v>#REF!</v>
      </c>
      <c r="C10" s="638"/>
      <c r="D10" s="638" t="e">
        <f>IF('Formulario PPGR2'!$G10="","",'Formulario PPGR1'!#REF!)</f>
        <v>#REF!</v>
      </c>
      <c r="E10" s="638" t="e">
        <f>IF('Formulario PPGR2'!$G10="","",'Formulario PPGR1'!#REF!)</f>
        <v>#REF!</v>
      </c>
      <c r="F10" s="638" t="e">
        <f>IF('Formulario PPGR2'!$G10="","",'Formulario PPGR1'!#REF!)</f>
        <v>#REF!</v>
      </c>
      <c r="G10" s="231" t="s">
        <v>113</v>
      </c>
      <c r="H10" s="287" t="s">
        <v>248</v>
      </c>
      <c r="I10" s="638" t="s">
        <v>249</v>
      </c>
      <c r="J10" s="639"/>
      <c r="K10" s="639"/>
      <c r="L10" s="639"/>
      <c r="M10" s="639"/>
      <c r="N10" s="639"/>
      <c r="O10" s="639"/>
      <c r="P10" s="639"/>
      <c r="Q10" s="639"/>
      <c r="R10" s="639"/>
      <c r="S10" s="639">
        <v>1</v>
      </c>
      <c r="T10" s="639"/>
      <c r="U10" s="639"/>
      <c r="V10" s="640">
        <f>SUM('Formulario PPGR2'!$J10:$U10)</f>
        <v>1</v>
      </c>
      <c r="W10" s="641" t="s">
        <v>250</v>
      </c>
      <c r="X10" s="641"/>
      <c r="Y10" s="638" t="s">
        <v>251</v>
      </c>
      <c r="Z10" s="638" t="s">
        <v>114</v>
      </c>
      <c r="AA10" s="257"/>
      <c r="AB10" s="257"/>
      <c r="AC10" s="257"/>
      <c r="AD10" s="257"/>
      <c r="AE10" s="257"/>
      <c r="AF10" s="257"/>
      <c r="AG10" s="257"/>
      <c r="AH10" s="257"/>
      <c r="AI10" s="257"/>
      <c r="AJ10" s="257"/>
      <c r="AK10" s="257"/>
      <c r="AL10" s="257"/>
      <c r="AM10" s="257"/>
      <c r="AN10" s="257"/>
      <c r="AO10" s="257"/>
      <c r="AP10" s="257"/>
      <c r="AQ10" s="257"/>
      <c r="AR10" s="257"/>
      <c r="AS10" s="257"/>
      <c r="AT10" s="257"/>
      <c r="AU10" s="257"/>
      <c r="AV10" s="257"/>
      <c r="AW10" s="257"/>
      <c r="AX10" s="257"/>
      <c r="AY10" s="257"/>
      <c r="AZ10" s="257"/>
      <c r="BA10" s="257"/>
      <c r="BB10" s="257"/>
    </row>
    <row r="11" spans="2:54" s="258" customFormat="1" ht="39" hidden="1" customHeight="1" x14ac:dyDescent="0.3">
      <c r="B11" s="638" t="e">
        <f>IF('Formulario PPGR2'!$G11="","",CONCATENATE('Formulario PPGR2'!$C11,".",'Formulario PPGR2'!$D11,".",'Formulario PPGR2'!$E11,".",'Formulario PPGR2'!$F11))</f>
        <v>#REF!</v>
      </c>
      <c r="C11" s="638"/>
      <c r="D11" s="638" t="e">
        <f>IF('Formulario PPGR2'!$G11="","",'Formulario PPGR1'!#REF!)</f>
        <v>#REF!</v>
      </c>
      <c r="E11" s="638" t="e">
        <f>IF('Formulario PPGR2'!$G11="","",'Formulario PPGR1'!#REF!)</f>
        <v>#REF!</v>
      </c>
      <c r="F11" s="638" t="e">
        <f>IF('Formulario PPGR2'!$G11="","",'Formulario PPGR1'!#REF!)</f>
        <v>#REF!</v>
      </c>
      <c r="G11" s="231" t="s">
        <v>113</v>
      </c>
      <c r="H11" s="287" t="s">
        <v>252</v>
      </c>
      <c r="I11" s="638" t="s">
        <v>253</v>
      </c>
      <c r="J11" s="639">
        <v>1</v>
      </c>
      <c r="K11" s="639">
        <v>1</v>
      </c>
      <c r="L11" s="639">
        <v>1</v>
      </c>
      <c r="M11" s="639"/>
      <c r="N11" s="639"/>
      <c r="O11" s="639"/>
      <c r="P11" s="639"/>
      <c r="Q11" s="639"/>
      <c r="R11" s="639"/>
      <c r="S11" s="639"/>
      <c r="T11" s="639"/>
      <c r="U11" s="639"/>
      <c r="V11" s="640">
        <f>SUM('Formulario PPGR2'!$J11:$U11)</f>
        <v>3</v>
      </c>
      <c r="W11" s="641" t="s">
        <v>254</v>
      </c>
      <c r="X11" s="641" t="s">
        <v>250</v>
      </c>
      <c r="Y11" s="638" t="s">
        <v>255</v>
      </c>
      <c r="Z11" s="638" t="s">
        <v>114</v>
      </c>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7"/>
      <c r="AY11" s="257"/>
      <c r="AZ11" s="257"/>
      <c r="BA11" s="257"/>
      <c r="BB11" s="257"/>
    </row>
    <row r="12" spans="2:54" s="258" customFormat="1" ht="39" hidden="1" customHeight="1" x14ac:dyDescent="0.3">
      <c r="B12" s="638" t="e">
        <f>IF('Formulario PPGR2'!$G12="","",CONCATENATE('Formulario PPGR2'!$C12,".",'Formulario PPGR2'!$D12,".",'Formulario PPGR2'!$E12,".",'Formulario PPGR2'!$F12))</f>
        <v>#REF!</v>
      </c>
      <c r="C12" s="638"/>
      <c r="D12" s="638" t="e">
        <f>IF('Formulario PPGR2'!$G12="","",'Formulario PPGR1'!#REF!)</f>
        <v>#REF!</v>
      </c>
      <c r="E12" s="638" t="e">
        <f>IF('Formulario PPGR2'!$G12="","",'Formulario PPGR1'!#REF!)</f>
        <v>#REF!</v>
      </c>
      <c r="F12" s="638" t="e">
        <f>IF('Formulario PPGR2'!$G12="","",'Formulario PPGR1'!#REF!)</f>
        <v>#REF!</v>
      </c>
      <c r="G12" s="231" t="s">
        <v>113</v>
      </c>
      <c r="H12" s="287" t="s">
        <v>256</v>
      </c>
      <c r="I12" s="638" t="s">
        <v>257</v>
      </c>
      <c r="J12" s="639"/>
      <c r="K12" s="639"/>
      <c r="L12" s="639"/>
      <c r="M12" s="639">
        <v>1</v>
      </c>
      <c r="N12" s="639"/>
      <c r="O12" s="639"/>
      <c r="P12" s="639">
        <v>1</v>
      </c>
      <c r="Q12" s="639"/>
      <c r="R12" s="639"/>
      <c r="S12" s="639">
        <v>1</v>
      </c>
      <c r="T12" s="639"/>
      <c r="U12" s="639">
        <v>1</v>
      </c>
      <c r="V12" s="640">
        <f>SUM('Formulario PPGR2'!$J12:$U12)</f>
        <v>4</v>
      </c>
      <c r="W12" s="641" t="s">
        <v>258</v>
      </c>
      <c r="X12" s="641" t="s">
        <v>250</v>
      </c>
      <c r="Y12" s="638" t="s">
        <v>255</v>
      </c>
      <c r="Z12" s="638" t="s">
        <v>114</v>
      </c>
      <c r="AA12" s="257"/>
      <c r="AB12" s="257"/>
      <c r="AC12" s="257"/>
      <c r="AD12" s="257"/>
      <c r="AE12" s="257"/>
      <c r="AF12" s="257"/>
      <c r="AG12" s="257"/>
      <c r="AH12" s="257"/>
      <c r="AI12" s="257"/>
      <c r="AJ12" s="257"/>
      <c r="AK12" s="257"/>
      <c r="AL12" s="257"/>
      <c r="AM12" s="257"/>
      <c r="AN12" s="257"/>
      <c r="AO12" s="257"/>
      <c r="AP12" s="257"/>
      <c r="AQ12" s="257"/>
      <c r="AR12" s="257"/>
      <c r="AS12" s="257"/>
      <c r="AT12" s="257"/>
      <c r="AU12" s="257"/>
      <c r="AV12" s="257"/>
      <c r="AW12" s="257"/>
      <c r="AX12" s="257"/>
      <c r="AY12" s="257"/>
      <c r="AZ12" s="257"/>
      <c r="BA12" s="257"/>
      <c r="BB12" s="257"/>
    </row>
    <row r="13" spans="2:54" s="258" customFormat="1" ht="39" hidden="1" customHeight="1" x14ac:dyDescent="0.3">
      <c r="B13" s="638" t="e">
        <f>IF('Formulario PPGR2'!$G13="","",CONCATENATE('Formulario PPGR2'!$C13,".",'Formulario PPGR2'!$D13,".",'Formulario PPGR2'!$E13,".",'Formulario PPGR2'!$F13))</f>
        <v>#REF!</v>
      </c>
      <c r="C13" s="638"/>
      <c r="D13" s="638" t="e">
        <f>IF('Formulario PPGR2'!$G13="","",'Formulario PPGR1'!#REF!)</f>
        <v>#REF!</v>
      </c>
      <c r="E13" s="638" t="e">
        <f>IF('Formulario PPGR2'!$G13="","",'Formulario PPGR1'!#REF!)</f>
        <v>#REF!</v>
      </c>
      <c r="F13" s="638" t="e">
        <f>IF('Formulario PPGR2'!$G13="","",'Formulario PPGR1'!#REF!)</f>
        <v>#REF!</v>
      </c>
      <c r="G13" s="638" t="s">
        <v>115</v>
      </c>
      <c r="H13" s="639" t="s">
        <v>259</v>
      </c>
      <c r="I13" s="638" t="s">
        <v>260</v>
      </c>
      <c r="J13" s="639"/>
      <c r="K13" s="639">
        <v>1</v>
      </c>
      <c r="L13" s="639"/>
      <c r="M13" s="639"/>
      <c r="N13" s="639">
        <v>1</v>
      </c>
      <c r="O13" s="639"/>
      <c r="P13" s="639"/>
      <c r="Q13" s="639">
        <v>1</v>
      </c>
      <c r="R13" s="639"/>
      <c r="S13" s="639"/>
      <c r="T13" s="639">
        <v>1</v>
      </c>
      <c r="U13" s="639"/>
      <c r="V13" s="640">
        <f>SUM('Formulario PPGR2'!$J13:$U13)</f>
        <v>4</v>
      </c>
      <c r="W13" s="641" t="s">
        <v>246</v>
      </c>
      <c r="X13" s="641" t="s">
        <v>261</v>
      </c>
      <c r="Y13" s="638"/>
      <c r="Z13" s="638" t="s">
        <v>114</v>
      </c>
      <c r="AA13" s="257"/>
      <c r="AB13" s="257"/>
      <c r="AC13" s="257"/>
      <c r="AD13" s="257"/>
      <c r="AE13" s="257"/>
      <c r="AF13" s="257"/>
      <c r="AG13" s="257"/>
      <c r="AH13" s="257"/>
      <c r="AI13" s="257"/>
      <c r="AJ13" s="257"/>
      <c r="AK13" s="257"/>
      <c r="AL13" s="257"/>
      <c r="AM13" s="257"/>
      <c r="AN13" s="257"/>
      <c r="AO13" s="257"/>
      <c r="AP13" s="257"/>
      <c r="AQ13" s="257"/>
      <c r="AR13" s="257"/>
      <c r="AS13" s="257"/>
      <c r="AT13" s="257"/>
      <c r="AU13" s="257"/>
      <c r="AV13" s="257"/>
      <c r="AW13" s="257"/>
      <c r="AX13" s="257"/>
      <c r="AY13" s="257"/>
      <c r="AZ13" s="257"/>
      <c r="BA13" s="257"/>
      <c r="BB13" s="257"/>
    </row>
    <row r="14" spans="2:54" s="258" customFormat="1" ht="39" hidden="1" customHeight="1" x14ac:dyDescent="0.3">
      <c r="B14" s="638" t="e">
        <f>IF('Formulario PPGR2'!$G14="","",CONCATENATE('Formulario PPGR2'!$C14,".",'Formulario PPGR2'!$D14,".",'Formulario PPGR2'!$E14,".",'Formulario PPGR2'!$F14))</f>
        <v>#REF!</v>
      </c>
      <c r="C14" s="638"/>
      <c r="D14" s="638" t="e">
        <f>IF('Formulario PPGR2'!$G14="","",'Formulario PPGR1'!#REF!)</f>
        <v>#REF!</v>
      </c>
      <c r="E14" s="638" t="e">
        <f>IF('Formulario PPGR2'!$G14="","",'Formulario PPGR1'!#REF!)</f>
        <v>#REF!</v>
      </c>
      <c r="F14" s="638" t="e">
        <f>IF('Formulario PPGR2'!$G14="","",'Formulario PPGR1'!#REF!)</f>
        <v>#REF!</v>
      </c>
      <c r="G14" s="638" t="s">
        <v>115</v>
      </c>
      <c r="H14" s="639" t="s">
        <v>262</v>
      </c>
      <c r="I14" s="638" t="s">
        <v>263</v>
      </c>
      <c r="J14" s="639"/>
      <c r="K14" s="639">
        <v>1</v>
      </c>
      <c r="L14" s="639"/>
      <c r="M14" s="639"/>
      <c r="N14" s="639">
        <v>1</v>
      </c>
      <c r="O14" s="639"/>
      <c r="P14" s="639"/>
      <c r="Q14" s="639">
        <v>1</v>
      </c>
      <c r="R14" s="639"/>
      <c r="S14" s="639"/>
      <c r="T14" s="639">
        <v>1</v>
      </c>
      <c r="U14" s="639"/>
      <c r="V14" s="640">
        <f>SUM('Formulario PPGR2'!$J14:$U14)</f>
        <v>4</v>
      </c>
      <c r="W14" s="641" t="s">
        <v>246</v>
      </c>
      <c r="X14" s="641" t="s">
        <v>261</v>
      </c>
      <c r="Y14" s="638"/>
      <c r="Z14" s="638" t="s">
        <v>114</v>
      </c>
      <c r="AA14" s="257"/>
      <c r="AB14" s="257"/>
      <c r="AC14" s="257"/>
      <c r="AD14" s="257"/>
      <c r="AE14" s="257"/>
      <c r="AF14" s="257"/>
      <c r="AG14" s="257"/>
      <c r="AH14" s="257"/>
      <c r="AI14" s="257"/>
      <c r="AJ14" s="257"/>
      <c r="AK14" s="257"/>
      <c r="AL14" s="257"/>
      <c r="AM14" s="257"/>
      <c r="AN14" s="257"/>
      <c r="AO14" s="257"/>
      <c r="AP14" s="257"/>
      <c r="AQ14" s="257"/>
      <c r="AR14" s="257"/>
      <c r="AS14" s="257"/>
      <c r="AT14" s="257"/>
      <c r="AU14" s="257"/>
      <c r="AV14" s="257"/>
      <c r="AW14" s="257"/>
      <c r="AX14" s="257"/>
      <c r="AY14" s="257"/>
      <c r="AZ14" s="257"/>
      <c r="BA14" s="257"/>
      <c r="BB14" s="257"/>
    </row>
    <row r="15" spans="2:54" s="258" customFormat="1" ht="45.75" hidden="1" customHeight="1" x14ac:dyDescent="0.3">
      <c r="B15" s="638" t="e">
        <f>IF('Formulario PPGR2'!$G15="","",CONCATENATE('Formulario PPGR2'!$C15,".",'Formulario PPGR2'!$D15,".",'Formulario PPGR2'!$E15,".",'Formulario PPGR2'!$F15))</f>
        <v>#REF!</v>
      </c>
      <c r="C15" s="638"/>
      <c r="D15" s="638" t="e">
        <f>IF('Formulario PPGR2'!$G15="","",'Formulario PPGR1'!#REF!)</f>
        <v>#REF!</v>
      </c>
      <c r="E15" s="638" t="e">
        <f>IF('Formulario PPGR2'!$G15="","",'Formulario PPGR1'!#REF!)</f>
        <v>#REF!</v>
      </c>
      <c r="F15" s="638" t="e">
        <f>IF('Formulario PPGR2'!$G15="","",'Formulario PPGR1'!#REF!)</f>
        <v>#REF!</v>
      </c>
      <c r="G15" s="638" t="s">
        <v>115</v>
      </c>
      <c r="H15" s="639" t="s">
        <v>264</v>
      </c>
      <c r="I15" s="638" t="s">
        <v>265</v>
      </c>
      <c r="J15" s="639"/>
      <c r="K15" s="639"/>
      <c r="L15" s="639">
        <v>1</v>
      </c>
      <c r="M15" s="639"/>
      <c r="N15" s="639"/>
      <c r="O15" s="639">
        <v>1</v>
      </c>
      <c r="P15" s="639"/>
      <c r="Q15" s="639"/>
      <c r="R15" s="639">
        <v>1</v>
      </c>
      <c r="S15" s="639"/>
      <c r="T15" s="639"/>
      <c r="U15" s="639">
        <v>1</v>
      </c>
      <c r="V15" s="640">
        <f>SUM('Formulario PPGR2'!$J15:$U15)</f>
        <v>4</v>
      </c>
      <c r="W15" s="641" t="s">
        <v>246</v>
      </c>
      <c r="X15" s="641" t="s">
        <v>258</v>
      </c>
      <c r="Y15" s="638" t="s">
        <v>266</v>
      </c>
      <c r="Z15" s="638" t="s">
        <v>114</v>
      </c>
      <c r="AA15" s="257"/>
      <c r="AB15" s="257"/>
      <c r="AC15" s="257"/>
      <c r="AD15" s="257"/>
      <c r="AE15" s="257"/>
      <c r="AF15" s="257"/>
      <c r="AG15" s="257"/>
      <c r="AH15" s="257"/>
      <c r="AI15" s="257"/>
      <c r="AJ15" s="257"/>
      <c r="AK15" s="257"/>
      <c r="AL15" s="257"/>
      <c r="AM15" s="257"/>
      <c r="AN15" s="257"/>
      <c r="AO15" s="257"/>
      <c r="AP15" s="257"/>
      <c r="AQ15" s="257"/>
      <c r="AR15" s="257"/>
      <c r="AS15" s="257"/>
      <c r="AT15" s="257"/>
      <c r="AU15" s="257"/>
      <c r="AV15" s="257"/>
      <c r="AW15" s="257"/>
      <c r="AX15" s="257"/>
      <c r="AY15" s="257"/>
      <c r="AZ15" s="257"/>
      <c r="BA15" s="257"/>
      <c r="BB15" s="257"/>
    </row>
    <row r="16" spans="2:54" s="258" customFormat="1" ht="39.6" hidden="1" x14ac:dyDescent="0.3">
      <c r="B16" s="638" t="e">
        <f>IF('Formulario PPGR2'!$G16="","",CONCATENATE('Formulario PPGR2'!$C16,".",'Formulario PPGR2'!$D16,".",'Formulario PPGR2'!$E16,".",'Formulario PPGR2'!$F16))</f>
        <v>#REF!</v>
      </c>
      <c r="C16" s="638"/>
      <c r="D16" s="638" t="e">
        <f>IF('Formulario PPGR2'!$G16="","",'Formulario PPGR1'!#REF!)</f>
        <v>#REF!</v>
      </c>
      <c r="E16" s="638" t="e">
        <f>IF('Formulario PPGR2'!$G16="","",'Formulario PPGR1'!#REF!)</f>
        <v>#REF!</v>
      </c>
      <c r="F16" s="638" t="e">
        <f>IF('Formulario PPGR2'!$G16="","",'Formulario PPGR1'!#REF!)</f>
        <v>#REF!</v>
      </c>
      <c r="G16" s="638" t="s">
        <v>115</v>
      </c>
      <c r="H16" s="639" t="s">
        <v>267</v>
      </c>
      <c r="I16" s="638" t="s">
        <v>268</v>
      </c>
      <c r="J16" s="639"/>
      <c r="K16" s="639"/>
      <c r="L16" s="639">
        <v>1</v>
      </c>
      <c r="M16" s="639"/>
      <c r="N16" s="639"/>
      <c r="O16" s="639"/>
      <c r="P16" s="639"/>
      <c r="Q16" s="639"/>
      <c r="R16" s="639"/>
      <c r="S16" s="639"/>
      <c r="T16" s="639"/>
      <c r="U16" s="639"/>
      <c r="V16" s="640">
        <f>SUM('Formulario PPGR2'!$J16:$U16)</f>
        <v>1</v>
      </c>
      <c r="W16" s="641" t="s">
        <v>258</v>
      </c>
      <c r="X16" s="641"/>
      <c r="Y16" s="638"/>
      <c r="Z16" s="638" t="s">
        <v>114</v>
      </c>
      <c r="AA16" s="257"/>
      <c r="AB16" s="257"/>
      <c r="AC16" s="257"/>
      <c r="AD16" s="257"/>
      <c r="AE16" s="257"/>
      <c r="AF16" s="257"/>
      <c r="AG16" s="257"/>
      <c r="AH16" s="257"/>
      <c r="AI16" s="257"/>
      <c r="AJ16" s="257"/>
      <c r="AK16" s="257"/>
      <c r="AL16" s="257"/>
      <c r="AM16" s="257"/>
      <c r="AN16" s="257"/>
      <c r="AO16" s="257"/>
      <c r="AP16" s="257"/>
      <c r="AQ16" s="257"/>
      <c r="AR16" s="257"/>
      <c r="AS16" s="257"/>
      <c r="AT16" s="257"/>
      <c r="AU16" s="257"/>
      <c r="AV16" s="257"/>
      <c r="AW16" s="257"/>
      <c r="AX16" s="257"/>
      <c r="AY16" s="257"/>
      <c r="AZ16" s="257"/>
      <c r="BA16" s="257"/>
      <c r="BB16" s="257"/>
    </row>
    <row r="17" spans="2:54" s="258" customFormat="1" ht="39.6" hidden="1" x14ac:dyDescent="0.3">
      <c r="B17" s="638" t="e">
        <f>IF('Formulario PPGR2'!$G17="","",CONCATENATE('Formulario PPGR2'!$C17,".",'Formulario PPGR2'!$D17,".",'Formulario PPGR2'!$E17,".",'Formulario PPGR2'!$F17))</f>
        <v>#REF!</v>
      </c>
      <c r="C17" s="638"/>
      <c r="D17" s="638" t="e">
        <f>IF('Formulario PPGR2'!$G17="","",'Formulario PPGR1'!#REF!)</f>
        <v>#REF!</v>
      </c>
      <c r="E17" s="638" t="e">
        <f>IF('Formulario PPGR2'!$G17="","",'Formulario PPGR1'!#REF!)</f>
        <v>#REF!</v>
      </c>
      <c r="F17" s="638" t="e">
        <f>IF('Formulario PPGR2'!$G17="","",'Formulario PPGR1'!#REF!)</f>
        <v>#REF!</v>
      </c>
      <c r="G17" s="638" t="s">
        <v>115</v>
      </c>
      <c r="H17" s="639" t="s">
        <v>269</v>
      </c>
      <c r="I17" s="638" t="s">
        <v>270</v>
      </c>
      <c r="J17" s="639">
        <v>1</v>
      </c>
      <c r="K17" s="639"/>
      <c r="L17" s="639"/>
      <c r="M17" s="639">
        <v>1</v>
      </c>
      <c r="N17" s="639"/>
      <c r="O17" s="639"/>
      <c r="P17" s="639">
        <v>1</v>
      </c>
      <c r="Q17" s="639"/>
      <c r="R17" s="639"/>
      <c r="S17" s="639">
        <v>1</v>
      </c>
      <c r="T17" s="639"/>
      <c r="U17" s="639"/>
      <c r="V17" s="640">
        <f>SUM('Formulario PPGR2'!$J17:$U17)</f>
        <v>4</v>
      </c>
      <c r="W17" s="641" t="s">
        <v>246</v>
      </c>
      <c r="X17" s="641" t="s">
        <v>247</v>
      </c>
      <c r="Y17" s="638"/>
      <c r="Z17" s="638" t="s">
        <v>114</v>
      </c>
      <c r="AA17" s="257"/>
      <c r="AB17" s="257"/>
      <c r="AC17" s="257"/>
      <c r="AD17" s="257"/>
      <c r="AE17" s="257"/>
      <c r="AF17" s="257"/>
      <c r="AG17" s="257"/>
      <c r="AH17" s="257"/>
      <c r="AI17" s="257"/>
      <c r="AJ17" s="257"/>
      <c r="AK17" s="257"/>
      <c r="AL17" s="257"/>
      <c r="AM17" s="257"/>
      <c r="AN17" s="257"/>
      <c r="AO17" s="257"/>
      <c r="AP17" s="257"/>
      <c r="AQ17" s="257"/>
      <c r="AR17" s="257"/>
      <c r="AS17" s="257"/>
      <c r="AT17" s="257"/>
      <c r="AU17" s="257"/>
      <c r="AV17" s="257"/>
      <c r="AW17" s="257"/>
      <c r="AX17" s="257"/>
      <c r="AY17" s="257"/>
      <c r="AZ17" s="257"/>
      <c r="BA17" s="257"/>
      <c r="BB17" s="257"/>
    </row>
    <row r="18" spans="2:54" s="258" customFormat="1" ht="39.6" hidden="1" x14ac:dyDescent="0.3">
      <c r="B18" s="638" t="e">
        <f>IF('Formulario PPGR2'!$G18="","",CONCATENATE('Formulario PPGR2'!$C18,".",'Formulario PPGR2'!$D18,".",'Formulario PPGR2'!$E18,".",'Formulario PPGR2'!$F18))</f>
        <v>#REF!</v>
      </c>
      <c r="C18" s="638"/>
      <c r="D18" s="638" t="e">
        <f>IF('Formulario PPGR2'!$G18="","",'Formulario PPGR1'!#REF!)</f>
        <v>#REF!</v>
      </c>
      <c r="E18" s="638" t="e">
        <f>IF('Formulario PPGR2'!$G18="","",'Formulario PPGR1'!#REF!)</f>
        <v>#REF!</v>
      </c>
      <c r="F18" s="638" t="e">
        <f>IF('Formulario PPGR2'!$G18="","",'Formulario PPGR1'!#REF!)</f>
        <v>#REF!</v>
      </c>
      <c r="G18" s="638" t="s">
        <v>115</v>
      </c>
      <c r="H18" s="639" t="s">
        <v>271</v>
      </c>
      <c r="I18" s="638" t="s">
        <v>272</v>
      </c>
      <c r="J18" s="639"/>
      <c r="K18" s="639"/>
      <c r="L18" s="639">
        <v>1</v>
      </c>
      <c r="M18" s="639"/>
      <c r="N18" s="639"/>
      <c r="O18" s="639">
        <v>1</v>
      </c>
      <c r="P18" s="639"/>
      <c r="Q18" s="639"/>
      <c r="R18" s="639">
        <v>1</v>
      </c>
      <c r="S18" s="639"/>
      <c r="T18" s="639"/>
      <c r="U18" s="639">
        <v>1</v>
      </c>
      <c r="V18" s="640">
        <f>SUM('Formulario PPGR2'!$J18:$U18)</f>
        <v>4</v>
      </c>
      <c r="W18" s="641" t="s">
        <v>254</v>
      </c>
      <c r="X18" s="641"/>
      <c r="Y18" s="638"/>
      <c r="Z18" s="638" t="s">
        <v>114</v>
      </c>
      <c r="AA18" s="257"/>
      <c r="AB18" s="257"/>
      <c r="AC18" s="257"/>
      <c r="AD18" s="257"/>
      <c r="AE18" s="257"/>
      <c r="AF18" s="257"/>
      <c r="AG18" s="257"/>
      <c r="AH18" s="257"/>
      <c r="AI18" s="257"/>
      <c r="AJ18" s="257"/>
      <c r="AK18" s="257"/>
      <c r="AL18" s="257"/>
      <c r="AM18" s="257"/>
      <c r="AN18" s="257"/>
      <c r="AO18" s="257"/>
      <c r="AP18" s="257"/>
      <c r="AQ18" s="257"/>
      <c r="AR18" s="257"/>
      <c r="AS18" s="257"/>
      <c r="AT18" s="257"/>
      <c r="AU18" s="257"/>
      <c r="AV18" s="257"/>
      <c r="AW18" s="257"/>
      <c r="AX18" s="257"/>
      <c r="AY18" s="257"/>
      <c r="AZ18" s="257"/>
      <c r="BA18" s="257"/>
      <c r="BB18" s="257"/>
    </row>
    <row r="19" spans="2:54" s="258" customFormat="1" ht="54.75" hidden="1" customHeight="1" x14ac:dyDescent="0.3">
      <c r="B19" s="638" t="e">
        <f>IF('Formulario PPGR2'!$G19="","",CONCATENATE('Formulario PPGR2'!$C19,".",'Formulario PPGR2'!$D19,".",'Formulario PPGR2'!$E19,".",'Formulario PPGR2'!$F19))</f>
        <v>#REF!</v>
      </c>
      <c r="C19" s="638"/>
      <c r="D19" s="638" t="e">
        <f>IF('Formulario PPGR2'!$G19="","",'Formulario PPGR1'!#REF!)</f>
        <v>#REF!</v>
      </c>
      <c r="E19" s="638" t="e">
        <f>IF('Formulario PPGR2'!$G19="","",'Formulario PPGR1'!#REF!)</f>
        <v>#REF!</v>
      </c>
      <c r="F19" s="638" t="e">
        <f>IF('Formulario PPGR2'!$G19="","",'Formulario PPGR1'!#REF!)</f>
        <v>#REF!</v>
      </c>
      <c r="G19" s="638" t="s">
        <v>115</v>
      </c>
      <c r="H19" s="639" t="s">
        <v>273</v>
      </c>
      <c r="I19" s="638" t="s">
        <v>274</v>
      </c>
      <c r="J19" s="639"/>
      <c r="K19" s="639"/>
      <c r="L19" s="639">
        <v>1</v>
      </c>
      <c r="M19" s="639"/>
      <c r="N19" s="639"/>
      <c r="O19" s="639">
        <v>1</v>
      </c>
      <c r="P19" s="639"/>
      <c r="Q19" s="639"/>
      <c r="R19" s="639">
        <v>1</v>
      </c>
      <c r="S19" s="639"/>
      <c r="T19" s="639"/>
      <c r="U19" s="639">
        <v>1</v>
      </c>
      <c r="V19" s="640">
        <f>SUM('Formulario PPGR2'!$J19:$U19)</f>
        <v>4</v>
      </c>
      <c r="W19" s="641" t="s">
        <v>258</v>
      </c>
      <c r="X19" s="641"/>
      <c r="Y19" s="638"/>
      <c r="Z19" s="638" t="s">
        <v>114</v>
      </c>
      <c r="AA19" s="257"/>
      <c r="AB19" s="257"/>
      <c r="AC19" s="257"/>
      <c r="AD19" s="257"/>
      <c r="AE19" s="257"/>
      <c r="AF19" s="257"/>
      <c r="AG19" s="257"/>
      <c r="AH19" s="257"/>
      <c r="AI19" s="257"/>
      <c r="AJ19" s="257"/>
      <c r="AK19" s="257"/>
      <c r="AL19" s="257"/>
      <c r="AM19" s="257"/>
      <c r="AN19" s="257"/>
      <c r="AO19" s="257"/>
      <c r="AP19" s="257"/>
      <c r="AQ19" s="257"/>
      <c r="AR19" s="257"/>
      <c r="AS19" s="257"/>
      <c r="AT19" s="257"/>
      <c r="AU19" s="257"/>
      <c r="AV19" s="257"/>
      <c r="AW19" s="257"/>
      <c r="AX19" s="257"/>
      <c r="AY19" s="257"/>
      <c r="AZ19" s="257"/>
      <c r="BA19" s="257"/>
      <c r="BB19" s="257"/>
    </row>
    <row r="20" spans="2:54" s="258" customFormat="1" ht="54.75" hidden="1" customHeight="1" x14ac:dyDescent="0.3">
      <c r="B20" s="638" t="e">
        <f>IF('Formulario PPGR2'!$G20="","",CONCATENATE('Formulario PPGR2'!$C20,".",'Formulario PPGR2'!$D20,".",'Formulario PPGR2'!$E20,".",'Formulario PPGR2'!$F20))</f>
        <v>#REF!</v>
      </c>
      <c r="C20" s="638"/>
      <c r="D20" s="638" t="e">
        <f>IF('Formulario PPGR2'!$G20="","",'Formulario PPGR1'!#REF!)</f>
        <v>#REF!</v>
      </c>
      <c r="E20" s="638" t="e">
        <f>IF('Formulario PPGR2'!$G20="","",'Formulario PPGR1'!#REF!)</f>
        <v>#REF!</v>
      </c>
      <c r="F20" s="638" t="e">
        <f>IF('Formulario PPGR2'!$G20="","",'Formulario PPGR1'!#REF!)</f>
        <v>#REF!</v>
      </c>
      <c r="G20" s="638" t="s">
        <v>115</v>
      </c>
      <c r="H20" s="639" t="s">
        <v>275</v>
      </c>
      <c r="I20" s="638" t="s">
        <v>276</v>
      </c>
      <c r="J20" s="639"/>
      <c r="K20" s="639"/>
      <c r="L20" s="639">
        <v>1</v>
      </c>
      <c r="M20" s="639"/>
      <c r="N20" s="639"/>
      <c r="O20" s="639">
        <v>1</v>
      </c>
      <c r="P20" s="639"/>
      <c r="Q20" s="639"/>
      <c r="R20" s="639">
        <v>1</v>
      </c>
      <c r="S20" s="639"/>
      <c r="T20" s="639"/>
      <c r="U20" s="639">
        <v>1</v>
      </c>
      <c r="V20" s="640">
        <f>SUM('Formulario PPGR2'!$J20:$U20)</f>
        <v>4</v>
      </c>
      <c r="W20" s="641" t="s">
        <v>258</v>
      </c>
      <c r="X20" s="641"/>
      <c r="Y20" s="638" t="s">
        <v>277</v>
      </c>
      <c r="Z20" s="638" t="s">
        <v>114</v>
      </c>
      <c r="AA20" s="257"/>
      <c r="AB20" s="257"/>
      <c r="AC20" s="257"/>
      <c r="AD20" s="257"/>
      <c r="AE20" s="257"/>
      <c r="AF20" s="257"/>
      <c r="AG20" s="257"/>
      <c r="AH20" s="257"/>
      <c r="AI20" s="257"/>
      <c r="AJ20" s="257"/>
      <c r="AK20" s="257"/>
      <c r="AL20" s="257"/>
      <c r="AM20" s="257"/>
      <c r="AN20" s="257"/>
      <c r="AO20" s="257"/>
      <c r="AP20" s="257"/>
      <c r="AQ20" s="257"/>
      <c r="AR20" s="257"/>
      <c r="AS20" s="257"/>
      <c r="AT20" s="257"/>
      <c r="AU20" s="257"/>
      <c r="AV20" s="257"/>
      <c r="AW20" s="257"/>
      <c r="AX20" s="257"/>
      <c r="AY20" s="257"/>
      <c r="AZ20" s="257"/>
      <c r="BA20" s="257"/>
      <c r="BB20" s="257"/>
    </row>
    <row r="21" spans="2:54" s="258" customFormat="1" ht="54.75" hidden="1" customHeight="1" x14ac:dyDescent="0.3">
      <c r="B21" s="638" t="e">
        <f>IF('Formulario PPGR2'!$G21="","",CONCATENATE('Formulario PPGR2'!$C21,".",'Formulario PPGR2'!$D21,".",'Formulario PPGR2'!$E21,".",'Formulario PPGR2'!$F21))</f>
        <v>#REF!</v>
      </c>
      <c r="C21" s="638"/>
      <c r="D21" s="638" t="e">
        <f>IF('Formulario PPGR2'!$G21="","",'Formulario PPGR1'!#REF!)</f>
        <v>#REF!</v>
      </c>
      <c r="E21" s="638" t="e">
        <f>IF('Formulario PPGR2'!$G21="","",'Formulario PPGR1'!#REF!)</f>
        <v>#REF!</v>
      </c>
      <c r="F21" s="638" t="e">
        <f>IF('Formulario PPGR2'!$G21="","",'Formulario PPGR1'!#REF!)</f>
        <v>#REF!</v>
      </c>
      <c r="G21" s="638" t="s">
        <v>115</v>
      </c>
      <c r="H21" s="639" t="s">
        <v>278</v>
      </c>
      <c r="I21" s="638" t="s">
        <v>279</v>
      </c>
      <c r="J21" s="639"/>
      <c r="K21" s="639"/>
      <c r="L21" s="639">
        <v>1</v>
      </c>
      <c r="M21" s="639"/>
      <c r="N21" s="639"/>
      <c r="O21" s="639">
        <v>1</v>
      </c>
      <c r="P21" s="639"/>
      <c r="Q21" s="639"/>
      <c r="R21" s="639">
        <v>1</v>
      </c>
      <c r="S21" s="639"/>
      <c r="T21" s="639"/>
      <c r="U21" s="639">
        <v>1</v>
      </c>
      <c r="V21" s="640">
        <f>SUM('Formulario PPGR2'!$J21:$U21)</f>
        <v>4</v>
      </c>
      <c r="W21" s="641" t="s">
        <v>258</v>
      </c>
      <c r="X21" s="641"/>
      <c r="Y21" s="638" t="s">
        <v>277</v>
      </c>
      <c r="Z21" s="638" t="s">
        <v>114</v>
      </c>
      <c r="AA21" s="257"/>
      <c r="AB21" s="257"/>
      <c r="AC21" s="257"/>
      <c r="AD21" s="257"/>
      <c r="AE21" s="257"/>
      <c r="AF21" s="257"/>
      <c r="AG21" s="257"/>
      <c r="AH21" s="257"/>
      <c r="AI21" s="257"/>
      <c r="AJ21" s="257"/>
      <c r="AK21" s="257"/>
      <c r="AL21" s="257"/>
      <c r="AM21" s="257"/>
      <c r="AN21" s="257"/>
      <c r="AO21" s="257"/>
      <c r="AP21" s="257"/>
      <c r="AQ21" s="257"/>
      <c r="AR21" s="257"/>
      <c r="AS21" s="257"/>
      <c r="AT21" s="257"/>
      <c r="AU21" s="257"/>
      <c r="AV21" s="257"/>
      <c r="AW21" s="257"/>
      <c r="AX21" s="257"/>
      <c r="AY21" s="257"/>
      <c r="AZ21" s="257"/>
      <c r="BA21" s="257"/>
      <c r="BB21" s="257"/>
    </row>
    <row r="22" spans="2:54" s="258" customFormat="1" ht="54.75" hidden="1" customHeight="1" x14ac:dyDescent="0.3">
      <c r="B22" s="638" t="e">
        <f>IF('Formulario PPGR2'!$G22="","",CONCATENATE('Formulario PPGR2'!$C22,".",'Formulario PPGR2'!$D22,".",'Formulario PPGR2'!$E22,".",'Formulario PPGR2'!$F22))</f>
        <v>#REF!</v>
      </c>
      <c r="C22" s="638"/>
      <c r="D22" s="638" t="e">
        <f>IF('Formulario PPGR2'!$G22="","",'Formulario PPGR1'!#REF!)</f>
        <v>#REF!</v>
      </c>
      <c r="E22" s="638" t="e">
        <f>IF('Formulario PPGR2'!$G22="","",'Formulario PPGR1'!#REF!)</f>
        <v>#REF!</v>
      </c>
      <c r="F22" s="638" t="e">
        <f>IF('Formulario PPGR2'!$G22="","",'Formulario PPGR1'!#REF!)</f>
        <v>#REF!</v>
      </c>
      <c r="G22" s="638" t="s">
        <v>116</v>
      </c>
      <c r="H22" s="639" t="s">
        <v>280</v>
      </c>
      <c r="I22" s="638" t="s">
        <v>281</v>
      </c>
      <c r="J22" s="639"/>
      <c r="K22" s="639"/>
      <c r="L22" s="639">
        <v>1</v>
      </c>
      <c r="M22" s="639"/>
      <c r="N22" s="639"/>
      <c r="O22" s="639">
        <v>1</v>
      </c>
      <c r="P22" s="639"/>
      <c r="Q22" s="639"/>
      <c r="R22" s="639">
        <v>1</v>
      </c>
      <c r="S22" s="639"/>
      <c r="T22" s="639"/>
      <c r="U22" s="639">
        <v>1</v>
      </c>
      <c r="V22" s="640">
        <f>SUM('Formulario PPGR2'!$J22:$U22)</f>
        <v>4</v>
      </c>
      <c r="W22" s="641" t="s">
        <v>258</v>
      </c>
      <c r="X22" s="641"/>
      <c r="Y22" s="638"/>
      <c r="Z22" s="638" t="s">
        <v>114</v>
      </c>
      <c r="AA22" s="257"/>
      <c r="AB22" s="257"/>
      <c r="AC22" s="257"/>
      <c r="AD22" s="257"/>
      <c r="AE22" s="257"/>
      <c r="AF22" s="257"/>
      <c r="AG22" s="257"/>
      <c r="AH22" s="257"/>
      <c r="AI22" s="257"/>
      <c r="AJ22" s="257"/>
      <c r="AK22" s="257"/>
      <c r="AL22" s="257"/>
      <c r="AM22" s="257"/>
      <c r="AN22" s="257"/>
      <c r="AO22" s="257"/>
      <c r="AP22" s="257"/>
      <c r="AQ22" s="257"/>
      <c r="AR22" s="257"/>
      <c r="AS22" s="257"/>
      <c r="AT22" s="257"/>
      <c r="AU22" s="257"/>
      <c r="AV22" s="257"/>
      <c r="AW22" s="257"/>
      <c r="AX22" s="257"/>
      <c r="AY22" s="257"/>
      <c r="AZ22" s="257"/>
      <c r="BA22" s="257"/>
      <c r="BB22" s="257"/>
    </row>
    <row r="23" spans="2:54" s="257" customFormat="1" ht="54.75" hidden="1" customHeight="1" x14ac:dyDescent="0.3">
      <c r="B23" s="796" t="e">
        <f>IF('Formulario PPGR2'!$G23="","",CONCATENATE('Formulario PPGR2'!$C23,".",'Formulario PPGR2'!$D23,".",'Formulario PPGR2'!$E23,".",'Formulario PPGR2'!$F23))</f>
        <v>#REF!</v>
      </c>
      <c r="C23" s="796"/>
      <c r="D23" s="796" t="e">
        <f>IF('Formulario PPGR2'!$G23="","",'Formulario PPGR1'!#REF!)</f>
        <v>#REF!</v>
      </c>
      <c r="E23" s="796" t="e">
        <f>IF('Formulario PPGR2'!$G23="","",'Formulario PPGR1'!#REF!)</f>
        <v>#REF!</v>
      </c>
      <c r="F23" s="796" t="e">
        <f>IF('Formulario PPGR2'!$G23="","",'Formulario PPGR1'!#REF!)</f>
        <v>#REF!</v>
      </c>
      <c r="G23" s="638" t="s">
        <v>118</v>
      </c>
      <c r="H23" s="639" t="s">
        <v>282</v>
      </c>
      <c r="I23" s="638" t="s">
        <v>2638</v>
      </c>
      <c r="J23" s="639"/>
      <c r="K23" s="639"/>
      <c r="L23" s="639"/>
      <c r="M23" s="639">
        <v>1</v>
      </c>
      <c r="N23" s="639"/>
      <c r="O23" s="639"/>
      <c r="P23" s="639">
        <v>1</v>
      </c>
      <c r="Q23" s="639"/>
      <c r="R23" s="639"/>
      <c r="S23" s="639">
        <v>1</v>
      </c>
      <c r="T23" s="639"/>
      <c r="U23" s="639"/>
      <c r="V23" s="640">
        <f>SUM('Formulario PPGR2'!$J23:$U23)</f>
        <v>3</v>
      </c>
      <c r="W23" s="641" t="s">
        <v>254</v>
      </c>
      <c r="X23" s="641"/>
      <c r="Y23" s="638" t="s">
        <v>2639</v>
      </c>
      <c r="Z23" s="638" t="s">
        <v>119</v>
      </c>
    </row>
    <row r="24" spans="2:54" s="257" customFormat="1" ht="54.75" hidden="1" customHeight="1" x14ac:dyDescent="0.3">
      <c r="B24" s="796" t="e">
        <f>IF('Formulario PPGR2'!$G24="","",CONCATENATE('Formulario PPGR2'!$C24,".",'Formulario PPGR2'!$D24,".",'Formulario PPGR2'!$E24,".",'Formulario PPGR2'!$F24))</f>
        <v>#REF!</v>
      </c>
      <c r="C24" s="796"/>
      <c r="D24" s="796" t="e">
        <f>IF('Formulario PPGR2'!$G24="","",'Formulario PPGR1'!#REF!)</f>
        <v>#REF!</v>
      </c>
      <c r="E24" s="796" t="e">
        <f>IF('Formulario PPGR2'!$G24="","",'Formulario PPGR1'!#REF!)</f>
        <v>#REF!</v>
      </c>
      <c r="F24" s="796" t="e">
        <f>IF('Formulario PPGR2'!$G24="","",'Formulario PPGR1'!#REF!)</f>
        <v>#REF!</v>
      </c>
      <c r="G24" s="796" t="s">
        <v>118</v>
      </c>
      <c r="H24" s="797" t="s">
        <v>283</v>
      </c>
      <c r="I24" s="796" t="s">
        <v>284</v>
      </c>
      <c r="J24" s="797"/>
      <c r="K24" s="797"/>
      <c r="L24" s="797"/>
      <c r="M24" s="797"/>
      <c r="N24" s="797">
        <v>1</v>
      </c>
      <c r="O24" s="797"/>
      <c r="P24" s="797"/>
      <c r="Q24" s="797">
        <v>1</v>
      </c>
      <c r="R24" s="797"/>
      <c r="S24" s="797"/>
      <c r="T24" s="797"/>
      <c r="U24" s="797">
        <v>1</v>
      </c>
      <c r="V24" s="799">
        <f>SUM('Formulario PPGR2'!$J24:$U24)</f>
        <v>3</v>
      </c>
      <c r="W24" s="800" t="s">
        <v>258</v>
      </c>
      <c r="X24" s="800"/>
      <c r="Y24" s="789" t="s">
        <v>2640</v>
      </c>
      <c r="Z24" s="796" t="s">
        <v>119</v>
      </c>
    </row>
    <row r="25" spans="2:54" s="257" customFormat="1" ht="54.75" hidden="1" customHeight="1" x14ac:dyDescent="0.3">
      <c r="B25" s="796" t="e">
        <f>IF('Formulario PPGR2'!$G25="","",CONCATENATE('Formulario PPGR2'!$C25,".",'Formulario PPGR2'!$D25,".",'Formulario PPGR2'!$E25,".",'Formulario PPGR2'!$F25))</f>
        <v>#REF!</v>
      </c>
      <c r="C25" s="796"/>
      <c r="D25" s="796" t="e">
        <f>IF('Formulario PPGR2'!$G25="","",'Formulario PPGR1'!#REF!)</f>
        <v>#REF!</v>
      </c>
      <c r="E25" s="796" t="e">
        <f>IF('Formulario PPGR2'!$G25="","",'Formulario PPGR1'!#REF!)</f>
        <v>#REF!</v>
      </c>
      <c r="F25" s="796" t="e">
        <f>IF('Formulario PPGR2'!$G25="","",'Formulario PPGR1'!#REF!)</f>
        <v>#REF!</v>
      </c>
      <c r="G25" s="638" t="s">
        <v>118</v>
      </c>
      <c r="H25" s="639" t="s">
        <v>285</v>
      </c>
      <c r="I25" s="638" t="s">
        <v>286</v>
      </c>
      <c r="J25" s="639">
        <v>1</v>
      </c>
      <c r="K25" s="639">
        <v>1</v>
      </c>
      <c r="L25" s="639">
        <v>1</v>
      </c>
      <c r="M25" s="639">
        <v>1</v>
      </c>
      <c r="N25" s="639">
        <v>1</v>
      </c>
      <c r="O25" s="639">
        <v>1</v>
      </c>
      <c r="P25" s="639">
        <v>1</v>
      </c>
      <c r="Q25" s="639">
        <v>1</v>
      </c>
      <c r="R25" s="639">
        <v>1</v>
      </c>
      <c r="S25" s="639">
        <v>1</v>
      </c>
      <c r="T25" s="639">
        <v>1</v>
      </c>
      <c r="U25" s="639">
        <v>1</v>
      </c>
      <c r="V25" s="640">
        <f>SUM('Formulario PPGR2'!$J25:$U25)</f>
        <v>12</v>
      </c>
      <c r="W25" s="641" t="s">
        <v>258</v>
      </c>
      <c r="X25" s="641"/>
      <c r="Y25" s="638" t="s">
        <v>2641</v>
      </c>
      <c r="Z25" s="638" t="s">
        <v>119</v>
      </c>
    </row>
    <row r="26" spans="2:54" s="257" customFormat="1" ht="54.75" hidden="1" customHeight="1" x14ac:dyDescent="0.3">
      <c r="B26" s="796" t="e">
        <f>IF('Formulario PPGR2'!$G26="","",CONCATENATE('Formulario PPGR2'!$C26,".",'Formulario PPGR2'!$D26,".",'Formulario PPGR2'!$E26,".",'Formulario PPGR2'!$F26))</f>
        <v>#REF!</v>
      </c>
      <c r="C26" s="796"/>
      <c r="D26" s="796" t="e">
        <f>IF('Formulario PPGR2'!$G26="","",'Formulario PPGR1'!#REF!)</f>
        <v>#REF!</v>
      </c>
      <c r="E26" s="796" t="e">
        <f>IF('Formulario PPGR2'!$G26="","",'Formulario PPGR1'!#REF!)</f>
        <v>#REF!</v>
      </c>
      <c r="F26" s="796" t="e">
        <f>IF('Formulario PPGR2'!$G26="","",'Formulario PPGR1'!#REF!)</f>
        <v>#REF!</v>
      </c>
      <c r="G26" s="796" t="s">
        <v>118</v>
      </c>
      <c r="H26" s="797" t="s">
        <v>287</v>
      </c>
      <c r="I26" s="796" t="s">
        <v>288</v>
      </c>
      <c r="J26" s="797"/>
      <c r="K26" s="797"/>
      <c r="L26" s="797"/>
      <c r="M26" s="797"/>
      <c r="N26" s="797"/>
      <c r="O26" s="797">
        <v>1</v>
      </c>
      <c r="P26" s="797"/>
      <c r="Q26" s="797"/>
      <c r="R26" s="797"/>
      <c r="S26" s="797"/>
      <c r="T26" s="797"/>
      <c r="U26" s="797">
        <v>1</v>
      </c>
      <c r="V26" s="799">
        <f>SUM('Formulario PPGR2'!$J26:$U26)</f>
        <v>2</v>
      </c>
      <c r="W26" s="800" t="s">
        <v>289</v>
      </c>
      <c r="X26" s="800"/>
      <c r="Y26" s="796"/>
      <c r="Z26" s="796" t="s">
        <v>119</v>
      </c>
    </row>
    <row r="27" spans="2:54" s="257" customFormat="1" ht="54.75" hidden="1" customHeight="1" x14ac:dyDescent="0.3">
      <c r="B27" s="796" t="e">
        <f>IF('Formulario PPGR2'!$G27="","",CONCATENATE('Formulario PPGR2'!$C27,".",'Formulario PPGR2'!$D27,".",'Formulario PPGR2'!$E27,".",'Formulario PPGR2'!$F27))</f>
        <v>#REF!</v>
      </c>
      <c r="C27" s="796"/>
      <c r="D27" s="796" t="e">
        <f>IF('Formulario PPGR2'!$G27="","",'Formulario PPGR1'!#REF!)</f>
        <v>#REF!</v>
      </c>
      <c r="E27" s="796" t="e">
        <f>IF('Formulario PPGR2'!$G27="","",'Formulario PPGR1'!#REF!)</f>
        <v>#REF!</v>
      </c>
      <c r="F27" s="796" t="e">
        <f>IF('Formulario PPGR2'!$G27="","",'Formulario PPGR1'!#REF!)</f>
        <v>#REF!</v>
      </c>
      <c r="G27" s="638" t="s">
        <v>118</v>
      </c>
      <c r="H27" s="639" t="s">
        <v>290</v>
      </c>
      <c r="I27" s="638" t="s">
        <v>291</v>
      </c>
      <c r="J27" s="639"/>
      <c r="K27" s="639"/>
      <c r="L27" s="639"/>
      <c r="M27" s="639"/>
      <c r="N27" s="639"/>
      <c r="O27" s="639"/>
      <c r="P27" s="639">
        <v>1</v>
      </c>
      <c r="Q27" s="639"/>
      <c r="R27" s="639"/>
      <c r="S27" s="639"/>
      <c r="T27" s="639"/>
      <c r="U27" s="639">
        <v>1</v>
      </c>
      <c r="V27" s="640">
        <f>SUM('Formulario PPGR2'!$J27:$U27)</f>
        <v>2</v>
      </c>
      <c r="W27" s="641" t="s">
        <v>258</v>
      </c>
      <c r="X27" s="641" t="s">
        <v>289</v>
      </c>
      <c r="Y27" s="638"/>
      <c r="Z27" s="638" t="s">
        <v>119</v>
      </c>
    </row>
    <row r="28" spans="2:54" s="257" customFormat="1" ht="45" hidden="1" customHeight="1" x14ac:dyDescent="0.3">
      <c r="B28" s="796" t="e">
        <f>IF('Formulario PPGR2'!$G28="","",CONCATENATE('Formulario PPGR2'!$C28,".",'Formulario PPGR2'!$D28,".",'Formulario PPGR2'!$E28,".",'Formulario PPGR2'!$F28))</f>
        <v>#REF!</v>
      </c>
      <c r="C28" s="796"/>
      <c r="D28" s="796" t="e">
        <f>IF('Formulario PPGR2'!$G28="","",'Formulario PPGR1'!#REF!)</f>
        <v>#REF!</v>
      </c>
      <c r="E28" s="796" t="e">
        <f>IF('Formulario PPGR2'!$G28="","",'Formulario PPGR1'!#REF!)</f>
        <v>#REF!</v>
      </c>
      <c r="F28" s="796" t="e">
        <f>IF('Formulario PPGR2'!$G28="","",'Formulario PPGR1'!#REF!)</f>
        <v>#REF!</v>
      </c>
      <c r="G28" s="796" t="s">
        <v>118</v>
      </c>
      <c r="H28" s="797" t="s">
        <v>292</v>
      </c>
      <c r="I28" s="796" t="s">
        <v>293</v>
      </c>
      <c r="J28" s="797"/>
      <c r="K28" s="797"/>
      <c r="L28" s="797"/>
      <c r="M28" s="797"/>
      <c r="N28" s="797"/>
      <c r="O28" s="797"/>
      <c r="P28" s="797">
        <v>1</v>
      </c>
      <c r="Q28" s="797"/>
      <c r="R28" s="797"/>
      <c r="S28" s="797"/>
      <c r="T28" s="797"/>
      <c r="U28" s="797"/>
      <c r="V28" s="799">
        <f>SUM('Formulario PPGR2'!$J28:$U28)</f>
        <v>1</v>
      </c>
      <c r="W28" s="800" t="s">
        <v>258</v>
      </c>
      <c r="X28" s="800"/>
      <c r="Y28" s="802" t="s">
        <v>2641</v>
      </c>
      <c r="Z28" s="796" t="s">
        <v>119</v>
      </c>
    </row>
    <row r="29" spans="2:54" s="257" customFormat="1" ht="45" hidden="1" customHeight="1" x14ac:dyDescent="0.3">
      <c r="B29" s="796" t="e">
        <f>IF('Formulario PPGR2'!$G29="","",CONCATENATE('Formulario PPGR2'!$C29,".",'Formulario PPGR2'!$D29,".",'Formulario PPGR2'!$E29,".",'Formulario PPGR2'!$F29))</f>
        <v>#REF!</v>
      </c>
      <c r="C29" s="796"/>
      <c r="D29" s="796" t="e">
        <f>IF('Formulario PPGR2'!$G29="","",'Formulario PPGR1'!#REF!)</f>
        <v>#REF!</v>
      </c>
      <c r="E29" s="796" t="e">
        <f>IF('Formulario PPGR2'!$G29="","",'Formulario PPGR1'!#REF!)</f>
        <v>#REF!</v>
      </c>
      <c r="F29" s="796" t="e">
        <f>IF('Formulario PPGR2'!$G29="","",'Formulario PPGR1'!#REF!)</f>
        <v>#REF!</v>
      </c>
      <c r="G29" s="638" t="s">
        <v>118</v>
      </c>
      <c r="H29" s="639" t="s">
        <v>294</v>
      </c>
      <c r="I29" s="638" t="s">
        <v>295</v>
      </c>
      <c r="J29" s="639"/>
      <c r="K29" s="639"/>
      <c r="L29" s="639"/>
      <c r="M29" s="639">
        <v>1</v>
      </c>
      <c r="N29" s="639"/>
      <c r="O29" s="639"/>
      <c r="P29" s="639">
        <v>1</v>
      </c>
      <c r="Q29" s="639"/>
      <c r="R29" s="639">
        <v>1</v>
      </c>
      <c r="S29" s="639"/>
      <c r="T29" s="639"/>
      <c r="U29" s="639">
        <v>1</v>
      </c>
      <c r="V29" s="640">
        <f>SUM('Formulario PPGR2'!$J29:$U29)</f>
        <v>4</v>
      </c>
      <c r="W29" s="641" t="s">
        <v>258</v>
      </c>
      <c r="X29" s="641"/>
      <c r="Y29" s="638" t="s">
        <v>2642</v>
      </c>
      <c r="Z29" s="638" t="s">
        <v>119</v>
      </c>
    </row>
    <row r="30" spans="2:54" s="257" customFormat="1" ht="45" hidden="1" customHeight="1" x14ac:dyDescent="0.3">
      <c r="B30" s="796" t="e">
        <f>IF('Formulario PPGR2'!$G30="","",CONCATENATE('Formulario PPGR2'!$C30,".",'Formulario PPGR2'!$D30,".",'Formulario PPGR2'!$E30,".",'Formulario PPGR2'!$F30))</f>
        <v>#REF!</v>
      </c>
      <c r="C30" s="796"/>
      <c r="D30" s="796" t="e">
        <f>IF('Formulario PPGR2'!$G30="","",'Formulario PPGR1'!#REF!)</f>
        <v>#REF!</v>
      </c>
      <c r="E30" s="796" t="e">
        <f>IF('Formulario PPGR2'!$G30="","",'Formulario PPGR1'!#REF!)</f>
        <v>#REF!</v>
      </c>
      <c r="F30" s="796" t="e">
        <f>IF('Formulario PPGR2'!$G30="","",'Formulario PPGR1'!#REF!)</f>
        <v>#REF!</v>
      </c>
      <c r="G30" s="796" t="s">
        <v>120</v>
      </c>
      <c r="H30" s="797" t="s">
        <v>296</v>
      </c>
      <c r="I30" s="796" t="s">
        <v>297</v>
      </c>
      <c r="J30" s="803"/>
      <c r="K30" s="803"/>
      <c r="L30" s="803"/>
      <c r="M30" s="803"/>
      <c r="N30" s="803"/>
      <c r="O30" s="803"/>
      <c r="P30" s="797">
        <v>1</v>
      </c>
      <c r="Q30" s="803"/>
      <c r="R30" s="803"/>
      <c r="S30" s="803"/>
      <c r="T30" s="803"/>
      <c r="U30" s="803"/>
      <c r="V30" s="799">
        <f>SUM('Formulario PPGR2'!$J30:$U30)</f>
        <v>1</v>
      </c>
      <c r="W30" s="800" t="s">
        <v>246</v>
      </c>
      <c r="X30" s="800" t="s">
        <v>247</v>
      </c>
      <c r="Y30" s="796"/>
      <c r="Z30" s="796" t="s">
        <v>298</v>
      </c>
    </row>
    <row r="31" spans="2:54" s="257" customFormat="1" ht="45" hidden="1" customHeight="1" x14ac:dyDescent="0.3">
      <c r="B31" s="796" t="e">
        <f>IF('Formulario PPGR2'!$G31="","",CONCATENATE('Formulario PPGR2'!$C31,".",'Formulario PPGR2'!$D31,".",'Formulario PPGR2'!$E31,".",'Formulario PPGR2'!$F31))</f>
        <v>#REF!</v>
      </c>
      <c r="C31" s="796"/>
      <c r="D31" s="796" t="e">
        <f>IF('Formulario PPGR2'!$G31="","",'Formulario PPGR1'!#REF!)</f>
        <v>#REF!</v>
      </c>
      <c r="E31" s="796" t="e">
        <f>IF('Formulario PPGR2'!$G31="","",'Formulario PPGR1'!#REF!)</f>
        <v>#REF!</v>
      </c>
      <c r="F31" s="796" t="e">
        <f>IF('Formulario PPGR2'!$G31="","",'Formulario PPGR1'!#REF!)</f>
        <v>#REF!</v>
      </c>
      <c r="G31" s="638" t="s">
        <v>120</v>
      </c>
      <c r="H31" s="639" t="s">
        <v>299</v>
      </c>
      <c r="I31" s="638" t="s">
        <v>300</v>
      </c>
      <c r="J31" s="639"/>
      <c r="K31" s="639"/>
      <c r="L31" s="639"/>
      <c r="M31" s="639"/>
      <c r="N31" s="639"/>
      <c r="O31" s="639"/>
      <c r="P31" s="639">
        <v>1</v>
      </c>
      <c r="Q31" s="639"/>
      <c r="R31" s="639"/>
      <c r="S31" s="639"/>
      <c r="T31" s="639"/>
      <c r="U31" s="639">
        <v>1</v>
      </c>
      <c r="V31" s="640">
        <f>SUM('Formulario PPGR2'!$J31:$U31)</f>
        <v>2</v>
      </c>
      <c r="W31" s="641" t="s">
        <v>246</v>
      </c>
      <c r="X31" s="641" t="s">
        <v>247</v>
      </c>
      <c r="Y31" s="638"/>
      <c r="Z31" s="638" t="s">
        <v>298</v>
      </c>
    </row>
    <row r="32" spans="2:54" s="257" customFormat="1" ht="45" hidden="1" customHeight="1" x14ac:dyDescent="0.3">
      <c r="B32" s="796" t="e">
        <f>IF('Formulario PPGR2'!$G32="","",CONCATENATE('Formulario PPGR2'!$C32,".",'Formulario PPGR2'!$D32,".",'Formulario PPGR2'!$E32,".",'Formulario PPGR2'!$F32))</f>
        <v>#REF!</v>
      </c>
      <c r="C32" s="796"/>
      <c r="D32" s="796" t="e">
        <f>IF('Formulario PPGR2'!$G32="","",'Formulario PPGR1'!#REF!)</f>
        <v>#REF!</v>
      </c>
      <c r="E32" s="796" t="e">
        <f>IF('Formulario PPGR2'!$G32="","",'Formulario PPGR1'!#REF!)</f>
        <v>#REF!</v>
      </c>
      <c r="F32" s="796" t="e">
        <f>IF('Formulario PPGR2'!$G32="","",'Formulario PPGR1'!#REF!)</f>
        <v>#REF!</v>
      </c>
      <c r="G32" s="796" t="s">
        <v>120</v>
      </c>
      <c r="H32" s="797" t="s">
        <v>301</v>
      </c>
      <c r="I32" s="796" t="s">
        <v>302</v>
      </c>
      <c r="J32" s="797"/>
      <c r="K32" s="797"/>
      <c r="L32" s="797">
        <v>1</v>
      </c>
      <c r="M32" s="797"/>
      <c r="N32" s="797"/>
      <c r="O32" s="797">
        <v>1</v>
      </c>
      <c r="P32" s="797"/>
      <c r="Q32" s="797"/>
      <c r="R32" s="797">
        <v>1</v>
      </c>
      <c r="S32" s="797"/>
      <c r="T32" s="797"/>
      <c r="U32" s="797"/>
      <c r="V32" s="799">
        <f>SUM('Formulario PPGR2'!$J32:$U32)</f>
        <v>3</v>
      </c>
      <c r="W32" s="800" t="s">
        <v>254</v>
      </c>
      <c r="X32" s="800" t="s">
        <v>250</v>
      </c>
      <c r="Y32" s="798" t="s">
        <v>2635</v>
      </c>
      <c r="Z32" s="796" t="s">
        <v>298</v>
      </c>
    </row>
    <row r="33" spans="2:26" s="257" customFormat="1" ht="45" hidden="1" customHeight="1" x14ac:dyDescent="0.3">
      <c r="B33" s="796" t="e">
        <f>IF('Formulario PPGR2'!$G33="","",CONCATENATE('Formulario PPGR2'!$C33,".",'Formulario PPGR2'!$D33,".",'Formulario PPGR2'!$E33,".",'Formulario PPGR2'!$F33))</f>
        <v>#REF!</v>
      </c>
      <c r="C33" s="796"/>
      <c r="D33" s="796" t="e">
        <f>IF('Formulario PPGR2'!$G33="","",'Formulario PPGR1'!#REF!)</f>
        <v>#REF!</v>
      </c>
      <c r="E33" s="796" t="e">
        <f>IF('Formulario PPGR2'!$G33="","",'Formulario PPGR1'!#REF!)</f>
        <v>#REF!</v>
      </c>
      <c r="F33" s="796" t="e">
        <f>IF('Formulario PPGR2'!$G33="","",'Formulario PPGR1'!#REF!)</f>
        <v>#REF!</v>
      </c>
      <c r="G33" s="638" t="s">
        <v>120</v>
      </c>
      <c r="H33" s="639" t="s">
        <v>304</v>
      </c>
      <c r="I33" s="638" t="s">
        <v>305</v>
      </c>
      <c r="J33" s="639"/>
      <c r="K33" s="639"/>
      <c r="L33" s="639"/>
      <c r="M33" s="639"/>
      <c r="N33" s="639"/>
      <c r="O33" s="639"/>
      <c r="P33" s="639">
        <v>1</v>
      </c>
      <c r="Q33" s="639"/>
      <c r="R33" s="639"/>
      <c r="S33" s="639"/>
      <c r="T33" s="639">
        <v>1</v>
      </c>
      <c r="U33" s="639"/>
      <c r="V33" s="640">
        <f>SUM('Formulario PPGR2'!$J33:$U33)</f>
        <v>2</v>
      </c>
      <c r="W33" s="641" t="s">
        <v>254</v>
      </c>
      <c r="X33" s="641"/>
      <c r="Y33" s="638"/>
      <c r="Z33" s="638" t="s">
        <v>298</v>
      </c>
    </row>
    <row r="34" spans="2:26" s="257" customFormat="1" ht="41.25" hidden="1" customHeight="1" x14ac:dyDescent="0.3">
      <c r="B34" s="796" t="e">
        <f>IF('Formulario PPGR2'!$G34="","",CONCATENATE('Formulario PPGR2'!$C34,".",'Formulario PPGR2'!$D34,".",'Formulario PPGR2'!$E34,".",'Formulario PPGR2'!$F34))</f>
        <v>#REF!</v>
      </c>
      <c r="C34" s="796"/>
      <c r="D34" s="796" t="e">
        <f>IF('Formulario PPGR2'!$G34="","",'Formulario PPGR1'!#REF!)</f>
        <v>#REF!</v>
      </c>
      <c r="E34" s="796" t="e">
        <f>IF('Formulario PPGR2'!$G34="","",'Formulario PPGR1'!#REF!)</f>
        <v>#REF!</v>
      </c>
      <c r="F34" s="796" t="e">
        <f>IF('Formulario PPGR2'!$G34="","",'Formulario PPGR1'!#REF!)</f>
        <v>#REF!</v>
      </c>
      <c r="G34" s="796" t="s">
        <v>120</v>
      </c>
      <c r="H34" s="797" t="s">
        <v>306</v>
      </c>
      <c r="I34" s="796" t="s">
        <v>307</v>
      </c>
      <c r="J34" s="797"/>
      <c r="K34" s="797"/>
      <c r="L34" s="797"/>
      <c r="M34" s="797"/>
      <c r="N34" s="797"/>
      <c r="O34" s="797">
        <v>1</v>
      </c>
      <c r="P34" s="797"/>
      <c r="Q34" s="797"/>
      <c r="R34" s="797"/>
      <c r="S34" s="797">
        <v>1</v>
      </c>
      <c r="T34" s="797"/>
      <c r="U34" s="797"/>
      <c r="V34" s="799">
        <f>SUM('Formulario PPGR2'!$J34:$U34)</f>
        <v>2</v>
      </c>
      <c r="W34" s="800" t="s">
        <v>250</v>
      </c>
      <c r="X34" s="800"/>
      <c r="Y34" s="789" t="s">
        <v>2636</v>
      </c>
      <c r="Z34" s="796" t="s">
        <v>298</v>
      </c>
    </row>
    <row r="35" spans="2:26" s="257" customFormat="1" ht="41.25" hidden="1" customHeight="1" x14ac:dyDescent="0.3">
      <c r="B35" s="796" t="e">
        <f>IF('Formulario PPGR2'!$G35="","",CONCATENATE('Formulario PPGR2'!$C35,".",'Formulario PPGR2'!$D35,".",'Formulario PPGR2'!$E35,".",'Formulario PPGR2'!$F35))</f>
        <v>#REF!</v>
      </c>
      <c r="C35" s="796"/>
      <c r="D35" s="796" t="e">
        <f>IF('Formulario PPGR2'!$G35="","",'Formulario PPGR1'!#REF!)</f>
        <v>#REF!</v>
      </c>
      <c r="E35" s="796" t="e">
        <f>IF('Formulario PPGR2'!$G35="","",'Formulario PPGR1'!#REF!)</f>
        <v>#REF!</v>
      </c>
      <c r="F35" s="796" t="e">
        <f>IF('Formulario PPGR2'!$G35="","",'Formulario PPGR1'!#REF!)</f>
        <v>#REF!</v>
      </c>
      <c r="G35" s="638" t="s">
        <v>120</v>
      </c>
      <c r="H35" s="639" t="s">
        <v>308</v>
      </c>
      <c r="I35" s="638" t="s">
        <v>309</v>
      </c>
      <c r="J35" s="639"/>
      <c r="K35" s="639"/>
      <c r="L35" s="639">
        <v>1</v>
      </c>
      <c r="M35" s="639"/>
      <c r="N35" s="639"/>
      <c r="O35" s="639">
        <v>1</v>
      </c>
      <c r="P35" s="639"/>
      <c r="Q35" s="639"/>
      <c r="R35" s="639">
        <v>1</v>
      </c>
      <c r="S35" s="639"/>
      <c r="T35" s="639"/>
      <c r="U35" s="639">
        <v>1</v>
      </c>
      <c r="V35" s="640">
        <f>SUM('Formulario PPGR2'!$J35:$U35)</f>
        <v>4</v>
      </c>
      <c r="W35" s="641" t="s">
        <v>254</v>
      </c>
      <c r="X35" s="641"/>
      <c r="Y35" s="638"/>
      <c r="Z35" s="638" t="s">
        <v>298</v>
      </c>
    </row>
    <row r="36" spans="2:26" s="257" customFormat="1" ht="41.25" hidden="1" customHeight="1" x14ac:dyDescent="0.3">
      <c r="B36" s="796" t="e">
        <f>IF('Formulario PPGR2'!$G36="","",CONCATENATE('Formulario PPGR2'!$C36,".",'Formulario PPGR2'!$D36,".",'Formulario PPGR2'!$E36,".",'Formulario PPGR2'!$F36))</f>
        <v>#REF!</v>
      </c>
      <c r="C36" s="796"/>
      <c r="D36" s="796" t="e">
        <f>IF('Formulario PPGR2'!$G36="","",'Formulario PPGR1'!#REF!)</f>
        <v>#REF!</v>
      </c>
      <c r="E36" s="796" t="e">
        <f>IF('Formulario PPGR2'!$G36="","",'Formulario PPGR1'!#REF!)</f>
        <v>#REF!</v>
      </c>
      <c r="F36" s="796" t="e">
        <f>IF('Formulario PPGR2'!$G36="","",'Formulario PPGR1'!#REF!)</f>
        <v>#REF!</v>
      </c>
      <c r="G36" s="796" t="s">
        <v>120</v>
      </c>
      <c r="H36" s="797" t="s">
        <v>310</v>
      </c>
      <c r="I36" s="796" t="s">
        <v>311</v>
      </c>
      <c r="J36" s="797"/>
      <c r="K36" s="797">
        <v>1</v>
      </c>
      <c r="L36" s="797"/>
      <c r="M36" s="797"/>
      <c r="N36" s="797"/>
      <c r="O36" s="797"/>
      <c r="P36" s="797"/>
      <c r="Q36" s="797"/>
      <c r="R36" s="797"/>
      <c r="S36" s="797">
        <v>1</v>
      </c>
      <c r="T36" s="797"/>
      <c r="U36" s="797"/>
      <c r="V36" s="799">
        <f>SUM('Formulario PPGR2'!$J36:$U36)</f>
        <v>2</v>
      </c>
      <c r="W36" s="800" t="s">
        <v>289</v>
      </c>
      <c r="X36" s="800" t="s">
        <v>246</v>
      </c>
      <c r="Y36" s="796" t="s">
        <v>254</v>
      </c>
      <c r="Z36" s="796" t="s">
        <v>298</v>
      </c>
    </row>
    <row r="37" spans="2:26" s="257" customFormat="1" ht="41.25" hidden="1" customHeight="1" x14ac:dyDescent="0.3">
      <c r="B37" s="796" t="e">
        <f>IF('Formulario PPGR2'!$G37="","",CONCATENATE('Formulario PPGR2'!$C37,".",'Formulario PPGR2'!$D37,".",'Formulario PPGR2'!$E37,".",'Formulario PPGR2'!$F37))</f>
        <v>#REF!</v>
      </c>
      <c r="C37" s="796"/>
      <c r="D37" s="796" t="e">
        <f>IF('Formulario PPGR2'!$G37="","",'Formulario PPGR1'!#REF!)</f>
        <v>#REF!</v>
      </c>
      <c r="E37" s="796" t="e">
        <f>IF('Formulario PPGR2'!$G37="","",'Formulario PPGR1'!#REF!)</f>
        <v>#REF!</v>
      </c>
      <c r="F37" s="796" t="e">
        <f>IF('Formulario PPGR2'!$G37="","",'Formulario PPGR1'!#REF!)</f>
        <v>#REF!</v>
      </c>
      <c r="G37" s="638" t="s">
        <v>120</v>
      </c>
      <c r="H37" s="639" t="s">
        <v>312</v>
      </c>
      <c r="I37" s="638" t="s">
        <v>313</v>
      </c>
      <c r="J37" s="639"/>
      <c r="K37" s="639"/>
      <c r="L37" s="639">
        <v>1</v>
      </c>
      <c r="M37" s="639"/>
      <c r="N37" s="639"/>
      <c r="O37" s="639"/>
      <c r="P37" s="639"/>
      <c r="Q37" s="639"/>
      <c r="R37" s="639"/>
      <c r="S37" s="639"/>
      <c r="T37" s="639"/>
      <c r="U37" s="639"/>
      <c r="V37" s="640">
        <f>SUM('Formulario PPGR2'!$J37:$U37)</f>
        <v>1</v>
      </c>
      <c r="W37" s="641" t="s">
        <v>258</v>
      </c>
      <c r="X37" s="641" t="s">
        <v>250</v>
      </c>
      <c r="Y37" s="638" t="s">
        <v>314</v>
      </c>
      <c r="Z37" s="638" t="s">
        <v>298</v>
      </c>
    </row>
    <row r="38" spans="2:26" s="257" customFormat="1" ht="41.25" hidden="1" customHeight="1" x14ac:dyDescent="0.3">
      <c r="B38" s="796" t="e">
        <f>IF('Formulario PPGR2'!$G38="","",CONCATENATE('Formulario PPGR2'!$C38,".",'Formulario PPGR2'!$D38,".",'Formulario PPGR2'!$E38,".",'Formulario PPGR2'!$F38))</f>
        <v>#REF!</v>
      </c>
      <c r="C38" s="796"/>
      <c r="D38" s="796" t="e">
        <f>IF('Formulario PPGR2'!$G38="","",'Formulario PPGR1'!#REF!)</f>
        <v>#REF!</v>
      </c>
      <c r="E38" s="796" t="e">
        <f>IF('Formulario PPGR2'!$G38="","",'Formulario PPGR1'!#REF!)</f>
        <v>#REF!</v>
      </c>
      <c r="F38" s="796" t="e">
        <f>IF('Formulario PPGR2'!$G38="","",'Formulario PPGR1'!#REF!)</f>
        <v>#REF!</v>
      </c>
      <c r="G38" s="796" t="s">
        <v>120</v>
      </c>
      <c r="H38" s="797" t="s">
        <v>315</v>
      </c>
      <c r="I38" s="796" t="s">
        <v>316</v>
      </c>
      <c r="J38" s="797"/>
      <c r="K38" s="797"/>
      <c r="L38" s="797"/>
      <c r="M38" s="797"/>
      <c r="N38" s="797"/>
      <c r="O38" s="797"/>
      <c r="P38" s="797"/>
      <c r="Q38" s="797"/>
      <c r="R38" s="797"/>
      <c r="S38" s="797">
        <v>1</v>
      </c>
      <c r="T38" s="797"/>
      <c r="U38" s="797"/>
      <c r="V38" s="799">
        <f>SUM('Formulario PPGR2'!$J38:$U38)</f>
        <v>1</v>
      </c>
      <c r="W38" s="800" t="s">
        <v>258</v>
      </c>
      <c r="X38" s="800"/>
      <c r="Y38" s="796"/>
      <c r="Z38" s="796" t="s">
        <v>298</v>
      </c>
    </row>
    <row r="39" spans="2:26" s="257" customFormat="1" ht="41.25" hidden="1" customHeight="1" x14ac:dyDescent="0.3">
      <c r="B39" s="796" t="e">
        <f>IF('Formulario PPGR2'!$G39="","",CONCATENATE('Formulario PPGR2'!$C39,".",'Formulario PPGR2'!$D39,".",'Formulario PPGR2'!$E39,".",'Formulario PPGR2'!$F39))</f>
        <v>#REF!</v>
      </c>
      <c r="C39" s="796"/>
      <c r="D39" s="796" t="e">
        <f>IF('Formulario PPGR2'!$G39="","",'Formulario PPGR1'!#REF!)</f>
        <v>#REF!</v>
      </c>
      <c r="E39" s="796" t="e">
        <f>IF('Formulario PPGR2'!$G39="","",'Formulario PPGR1'!#REF!)</f>
        <v>#REF!</v>
      </c>
      <c r="F39" s="796" t="e">
        <f>IF('Formulario PPGR2'!$G39="","",'Formulario PPGR1'!#REF!)</f>
        <v>#REF!</v>
      </c>
      <c r="G39" s="638" t="s">
        <v>120</v>
      </c>
      <c r="H39" s="639" t="s">
        <v>317</v>
      </c>
      <c r="I39" s="638" t="s">
        <v>318</v>
      </c>
      <c r="J39" s="639"/>
      <c r="K39" s="639"/>
      <c r="L39" s="639"/>
      <c r="M39" s="639"/>
      <c r="N39" s="639"/>
      <c r="O39" s="639"/>
      <c r="P39" s="639"/>
      <c r="Q39" s="639"/>
      <c r="R39" s="639"/>
      <c r="S39" s="639"/>
      <c r="T39" s="639"/>
      <c r="U39" s="639">
        <v>1</v>
      </c>
      <c r="V39" s="640">
        <f>SUM('Formulario PPGR2'!$J39:$U39)</f>
        <v>1</v>
      </c>
      <c r="W39" s="641" t="s">
        <v>246</v>
      </c>
      <c r="X39" s="641" t="s">
        <v>247</v>
      </c>
      <c r="Y39" s="638"/>
      <c r="Z39" s="638" t="s">
        <v>298</v>
      </c>
    </row>
    <row r="40" spans="2:26" s="257" customFormat="1" ht="41.25" hidden="1" customHeight="1" x14ac:dyDescent="0.3">
      <c r="B40" s="796" t="e">
        <f>IF('Formulario PPGR2'!$G40="","",CONCATENATE('Formulario PPGR2'!$C40,".",'Formulario PPGR2'!$D40,".",'Formulario PPGR2'!$E40,".",'Formulario PPGR2'!$F40))</f>
        <v>#REF!</v>
      </c>
      <c r="C40" s="796"/>
      <c r="D40" s="796" t="e">
        <f>IF('Formulario PPGR2'!$G40="","",'Formulario PPGR1'!#REF!)</f>
        <v>#REF!</v>
      </c>
      <c r="E40" s="796" t="e">
        <f>IF('Formulario PPGR2'!$G40="","",'Formulario PPGR1'!#REF!)</f>
        <v>#REF!</v>
      </c>
      <c r="F40" s="796" t="e">
        <f>IF('Formulario PPGR2'!$G40="","",'Formulario PPGR1'!#REF!)</f>
        <v>#REF!</v>
      </c>
      <c r="G40" s="796" t="s">
        <v>120</v>
      </c>
      <c r="H40" s="797" t="s">
        <v>319</v>
      </c>
      <c r="I40" s="796" t="s">
        <v>320</v>
      </c>
      <c r="J40" s="797"/>
      <c r="K40" s="797"/>
      <c r="L40" s="797">
        <v>1</v>
      </c>
      <c r="M40" s="797"/>
      <c r="N40" s="797"/>
      <c r="O40" s="797"/>
      <c r="P40" s="797"/>
      <c r="Q40" s="797"/>
      <c r="R40" s="797"/>
      <c r="S40" s="797"/>
      <c r="T40" s="797"/>
      <c r="U40" s="797"/>
      <c r="V40" s="799">
        <f>SUM('Formulario PPGR2'!$J40:$U40)</f>
        <v>1</v>
      </c>
      <c r="W40" s="800" t="s">
        <v>246</v>
      </c>
      <c r="X40" s="800" t="s">
        <v>247</v>
      </c>
      <c r="Y40" s="796"/>
      <c r="Z40" s="796" t="s">
        <v>298</v>
      </c>
    </row>
    <row r="41" spans="2:26" s="257" customFormat="1" ht="41.25" hidden="1" customHeight="1" x14ac:dyDescent="0.3">
      <c r="B41" s="796" t="e">
        <f>IF('Formulario PPGR2'!$G41="","",CONCATENATE('Formulario PPGR2'!$C41,".",'Formulario PPGR2'!$D41,".",'Formulario PPGR2'!$E41,".",'Formulario PPGR2'!$F41))</f>
        <v>#REF!</v>
      </c>
      <c r="C41" s="796"/>
      <c r="D41" s="796" t="e">
        <f>IF('Formulario PPGR2'!$G41="","",'Formulario PPGR1'!#REF!)</f>
        <v>#REF!</v>
      </c>
      <c r="E41" s="796" t="e">
        <f>IF('Formulario PPGR2'!$G41="","",'Formulario PPGR1'!#REF!)</f>
        <v>#REF!</v>
      </c>
      <c r="F41" s="796" t="e">
        <f>IF('Formulario PPGR2'!$G41="","",'Formulario PPGR1'!#REF!)</f>
        <v>#REF!</v>
      </c>
      <c r="G41" s="638" t="s">
        <v>120</v>
      </c>
      <c r="H41" s="639" t="s">
        <v>321</v>
      </c>
      <c r="I41" s="638" t="s">
        <v>322</v>
      </c>
      <c r="J41" s="639"/>
      <c r="K41" s="639"/>
      <c r="L41" s="639"/>
      <c r="M41" s="639"/>
      <c r="N41" s="639">
        <v>1</v>
      </c>
      <c r="O41" s="639"/>
      <c r="P41" s="639"/>
      <c r="Q41" s="639"/>
      <c r="R41" s="639"/>
      <c r="S41" s="639"/>
      <c r="T41" s="639"/>
      <c r="U41" s="639"/>
      <c r="V41" s="640">
        <f>SUM('Formulario PPGR2'!$J41:$U41)</f>
        <v>1</v>
      </c>
      <c r="W41" s="641" t="s">
        <v>246</v>
      </c>
      <c r="X41" s="641" t="s">
        <v>247</v>
      </c>
      <c r="Y41" s="638"/>
      <c r="Z41" s="638" t="s">
        <v>298</v>
      </c>
    </row>
    <row r="42" spans="2:26" s="257" customFormat="1" ht="39.75" hidden="1" customHeight="1" x14ac:dyDescent="0.3">
      <c r="B42" s="796" t="e">
        <f>IF('Formulario PPGR2'!$G42="","",CONCATENATE('Formulario PPGR2'!$C42,".",'Formulario PPGR2'!$D42,".",'Formulario PPGR2'!$E42,".",'Formulario PPGR2'!$F42))</f>
        <v>#REF!</v>
      </c>
      <c r="C42" s="796"/>
      <c r="D42" s="796" t="e">
        <f>IF('Formulario PPGR2'!$G42="","",'Formulario PPGR1'!#REF!)</f>
        <v>#REF!</v>
      </c>
      <c r="E42" s="796" t="e">
        <f>IF('Formulario PPGR2'!$G42="","",'Formulario PPGR1'!#REF!)</f>
        <v>#REF!</v>
      </c>
      <c r="F42" s="796" t="e">
        <f>IF('Formulario PPGR2'!$G42="","",'Formulario PPGR1'!#REF!)</f>
        <v>#REF!</v>
      </c>
      <c r="G42" s="796" t="s">
        <v>120</v>
      </c>
      <c r="H42" s="797" t="s">
        <v>323</v>
      </c>
      <c r="I42" s="796" t="s">
        <v>324</v>
      </c>
      <c r="J42" s="797"/>
      <c r="K42" s="797"/>
      <c r="L42" s="797"/>
      <c r="M42" s="797"/>
      <c r="N42" s="797">
        <v>1</v>
      </c>
      <c r="O42" s="797"/>
      <c r="P42" s="797"/>
      <c r="Q42" s="797"/>
      <c r="R42" s="797"/>
      <c r="S42" s="797"/>
      <c r="T42" s="797"/>
      <c r="U42" s="797"/>
      <c r="V42" s="799">
        <f>SUM('Formulario PPGR2'!$J42:$U42)</f>
        <v>1</v>
      </c>
      <c r="W42" s="800" t="s">
        <v>246</v>
      </c>
      <c r="X42" s="800" t="s">
        <v>247</v>
      </c>
      <c r="Y42" s="796"/>
      <c r="Z42" s="796" t="s">
        <v>298</v>
      </c>
    </row>
    <row r="43" spans="2:26" s="257" customFormat="1" ht="39.75" hidden="1" customHeight="1" x14ac:dyDescent="0.3">
      <c r="B43" s="796" t="e">
        <f>IF('Formulario PPGR2'!$G43="","",CONCATENATE('Formulario PPGR2'!$C43,".",'Formulario PPGR2'!$D43,".",'Formulario PPGR2'!$E43,".",'Formulario PPGR2'!$F43))</f>
        <v>#REF!</v>
      </c>
      <c r="C43" s="796"/>
      <c r="D43" s="796" t="e">
        <f>IF('Formulario PPGR2'!$G43="","",'Formulario PPGR1'!#REF!)</f>
        <v>#REF!</v>
      </c>
      <c r="E43" s="796" t="e">
        <f>IF('Formulario PPGR2'!$G43="","",'Formulario PPGR1'!#REF!)</f>
        <v>#REF!</v>
      </c>
      <c r="F43" s="796" t="e">
        <f>IF('Formulario PPGR2'!$G43="","",'Formulario PPGR1'!#REF!)</f>
        <v>#REF!</v>
      </c>
      <c r="G43" s="638" t="s">
        <v>121</v>
      </c>
      <c r="H43" s="639" t="s">
        <v>325</v>
      </c>
      <c r="I43" s="638" t="s">
        <v>326</v>
      </c>
      <c r="J43" s="639"/>
      <c r="K43" s="639"/>
      <c r="L43" s="639"/>
      <c r="M43" s="639"/>
      <c r="N43" s="639">
        <v>1</v>
      </c>
      <c r="O43" s="639"/>
      <c r="P43" s="639"/>
      <c r="Q43" s="639"/>
      <c r="R43" s="639"/>
      <c r="S43" s="639"/>
      <c r="T43" s="639">
        <v>1</v>
      </c>
      <c r="U43" s="639"/>
      <c r="V43" s="640">
        <f>SUM('Formulario PPGR2'!$J43:$U43)</f>
        <v>2</v>
      </c>
      <c r="W43" s="641" t="s">
        <v>246</v>
      </c>
      <c r="X43" s="641" t="s">
        <v>261</v>
      </c>
      <c r="Y43" s="638"/>
      <c r="Z43" s="638" t="s">
        <v>114</v>
      </c>
    </row>
    <row r="44" spans="2:26" s="257" customFormat="1" ht="39.75" hidden="1" customHeight="1" x14ac:dyDescent="0.3">
      <c r="B44" s="796" t="e">
        <f>IF('Formulario PPGR2'!$G44="","",CONCATENATE('Formulario PPGR2'!$C44,".",'Formulario PPGR2'!$D44,".",'Formulario PPGR2'!$E44,".",'Formulario PPGR2'!$F44))</f>
        <v>#REF!</v>
      </c>
      <c r="C44" s="796"/>
      <c r="D44" s="796" t="e">
        <f>IF('Formulario PPGR2'!$G44="","",'Formulario PPGR1'!#REF!)</f>
        <v>#REF!</v>
      </c>
      <c r="E44" s="796" t="e">
        <f>IF('Formulario PPGR2'!$G44="","",'Formulario PPGR1'!#REF!)</f>
        <v>#REF!</v>
      </c>
      <c r="F44" s="796" t="e">
        <f>IF('Formulario PPGR2'!$G44="","",'Formulario PPGR1'!#REF!)</f>
        <v>#REF!</v>
      </c>
      <c r="G44" s="796" t="s">
        <v>121</v>
      </c>
      <c r="H44" s="797" t="s">
        <v>327</v>
      </c>
      <c r="I44" s="796" t="s">
        <v>328</v>
      </c>
      <c r="J44" s="797"/>
      <c r="K44" s="797"/>
      <c r="L44" s="797"/>
      <c r="M44" s="797"/>
      <c r="N44" s="797"/>
      <c r="O44" s="797">
        <v>1</v>
      </c>
      <c r="P44" s="797"/>
      <c r="Q44" s="797"/>
      <c r="R44" s="797"/>
      <c r="S44" s="797"/>
      <c r="T44" s="797"/>
      <c r="U44" s="797">
        <v>1</v>
      </c>
      <c r="V44" s="799">
        <f>SUM('Formulario PPGR2'!$J44:$U44)</f>
        <v>2</v>
      </c>
      <c r="W44" s="800" t="s">
        <v>258</v>
      </c>
      <c r="X44" s="800"/>
      <c r="Y44" s="796"/>
      <c r="Z44" s="796" t="s">
        <v>114</v>
      </c>
    </row>
    <row r="45" spans="2:26" s="257" customFormat="1" ht="39.75" hidden="1" customHeight="1" x14ac:dyDescent="0.3">
      <c r="B45" s="796" t="e">
        <f>IF('Formulario PPGR2'!$G45="","",CONCATENATE('Formulario PPGR2'!$C45,".",'Formulario PPGR2'!$D45,".",'Formulario PPGR2'!$E45,".",'Formulario PPGR2'!$F45))</f>
        <v>#REF!</v>
      </c>
      <c r="C45" s="796"/>
      <c r="D45" s="796" t="e">
        <f>IF('Formulario PPGR2'!$G45="","",'Formulario PPGR1'!#REF!)</f>
        <v>#REF!</v>
      </c>
      <c r="E45" s="796" t="e">
        <f>IF('Formulario PPGR2'!$G45="","",'Formulario PPGR1'!#REF!)</f>
        <v>#REF!</v>
      </c>
      <c r="F45" s="796" t="e">
        <f>IF('Formulario PPGR2'!$G45="","",'Formulario PPGR1'!#REF!)</f>
        <v>#REF!</v>
      </c>
      <c r="G45" s="638" t="s">
        <v>121</v>
      </c>
      <c r="H45" s="639" t="s">
        <v>329</v>
      </c>
      <c r="I45" s="638" t="s">
        <v>330</v>
      </c>
      <c r="J45" s="639"/>
      <c r="K45" s="639"/>
      <c r="L45" s="639">
        <v>1</v>
      </c>
      <c r="M45" s="639"/>
      <c r="N45" s="639"/>
      <c r="O45" s="639">
        <v>1</v>
      </c>
      <c r="P45" s="639"/>
      <c r="Q45" s="639"/>
      <c r="R45" s="639">
        <v>1</v>
      </c>
      <c r="S45" s="639"/>
      <c r="T45" s="639"/>
      <c r="U45" s="639">
        <v>1</v>
      </c>
      <c r="V45" s="640">
        <f>SUM('Formulario PPGR2'!$J45:$U45)</f>
        <v>4</v>
      </c>
      <c r="W45" s="641" t="s">
        <v>254</v>
      </c>
      <c r="X45" s="641" t="s">
        <v>246</v>
      </c>
      <c r="Y45" s="638"/>
      <c r="Z45" s="638" t="s">
        <v>114</v>
      </c>
    </row>
    <row r="46" spans="2:26" s="257" customFormat="1" ht="45.75" hidden="1" customHeight="1" x14ac:dyDescent="0.3">
      <c r="B46" s="796" t="e">
        <f>IF('Formulario PPGR2'!$G46="","",CONCATENATE('Formulario PPGR2'!$C46,".",'Formulario PPGR2'!$D46,".",'Formulario PPGR2'!$E46,".",'Formulario PPGR2'!$F46))</f>
        <v>#REF!</v>
      </c>
      <c r="C46" s="796"/>
      <c r="D46" s="796" t="e">
        <f>IF('Formulario PPGR2'!$G46="","",'Formulario PPGR1'!#REF!)</f>
        <v>#REF!</v>
      </c>
      <c r="E46" s="796" t="e">
        <f>IF('Formulario PPGR2'!$G46="","",'Formulario PPGR1'!#REF!)</f>
        <v>#REF!</v>
      </c>
      <c r="F46" s="796" t="e">
        <f>IF('Formulario PPGR2'!$G46="","",'Formulario PPGR1'!#REF!)</f>
        <v>#REF!</v>
      </c>
      <c r="G46" s="796" t="s">
        <v>121</v>
      </c>
      <c r="H46" s="797" t="s">
        <v>331</v>
      </c>
      <c r="I46" s="796" t="s">
        <v>332</v>
      </c>
      <c r="J46" s="797"/>
      <c r="K46" s="797"/>
      <c r="L46" s="797"/>
      <c r="M46" s="797"/>
      <c r="N46" s="797"/>
      <c r="O46" s="797">
        <v>1</v>
      </c>
      <c r="P46" s="797"/>
      <c r="Q46" s="797"/>
      <c r="R46" s="797"/>
      <c r="S46" s="797"/>
      <c r="T46" s="797"/>
      <c r="U46" s="797">
        <v>1</v>
      </c>
      <c r="V46" s="799">
        <f>SUM('Formulario PPGR2'!$J46:$U46)</f>
        <v>2</v>
      </c>
      <c r="W46" s="800" t="s">
        <v>258</v>
      </c>
      <c r="X46" s="800"/>
      <c r="Y46" s="796"/>
      <c r="Z46" s="796" t="s">
        <v>114</v>
      </c>
    </row>
    <row r="47" spans="2:26" s="257" customFormat="1" ht="67.5" hidden="1" customHeight="1" x14ac:dyDescent="0.3">
      <c r="B47" s="796" t="e">
        <f>IF('Formulario PPGR2'!$G47="","",CONCATENATE('Formulario PPGR2'!$C47,".",'Formulario PPGR2'!$D47,".",'Formulario PPGR2'!$E47,".",'Formulario PPGR2'!$F47))</f>
        <v>#REF!</v>
      </c>
      <c r="C47" s="796"/>
      <c r="D47" s="796" t="e">
        <f>IF('Formulario PPGR2'!$G47="","",'Formulario PPGR1'!#REF!)</f>
        <v>#REF!</v>
      </c>
      <c r="E47" s="796" t="e">
        <f>IF('Formulario PPGR2'!$G47="","",'Formulario PPGR1'!#REF!)</f>
        <v>#REF!</v>
      </c>
      <c r="F47" s="796" t="e">
        <f>IF('Formulario PPGR2'!$G47="","",'Formulario PPGR1'!#REF!)</f>
        <v>#REF!</v>
      </c>
      <c r="G47" s="638" t="s">
        <v>121</v>
      </c>
      <c r="H47" s="639" t="s">
        <v>333</v>
      </c>
      <c r="I47" s="638" t="s">
        <v>334</v>
      </c>
      <c r="J47" s="639"/>
      <c r="K47" s="639"/>
      <c r="L47" s="639"/>
      <c r="M47" s="639"/>
      <c r="N47" s="639"/>
      <c r="O47" s="639">
        <v>1</v>
      </c>
      <c r="P47" s="639"/>
      <c r="Q47" s="639"/>
      <c r="R47" s="639"/>
      <c r="S47" s="639"/>
      <c r="T47" s="639"/>
      <c r="U47" s="639">
        <v>1</v>
      </c>
      <c r="V47" s="640">
        <f>SUM('Formulario PPGR2'!$J47:$U47)</f>
        <v>2</v>
      </c>
      <c r="W47" s="641" t="s">
        <v>258</v>
      </c>
      <c r="X47" s="641"/>
      <c r="Y47" s="638"/>
      <c r="Z47" s="638" t="s">
        <v>114</v>
      </c>
    </row>
    <row r="48" spans="2:26" s="257" customFormat="1" ht="67.5" hidden="1" customHeight="1" x14ac:dyDescent="0.3">
      <c r="B48" s="796" t="e">
        <f>IF('Formulario PPGR2'!$G48="","",CONCATENATE('Formulario PPGR2'!$C48,".",'Formulario PPGR2'!$D48,".",'Formulario PPGR2'!$E48,".",'Formulario PPGR2'!$F48))</f>
        <v>#REF!</v>
      </c>
      <c r="C48" s="796"/>
      <c r="D48" s="796" t="e">
        <f>IF('Formulario PPGR2'!$G48="","",'Formulario PPGR1'!#REF!)</f>
        <v>#REF!</v>
      </c>
      <c r="E48" s="796" t="e">
        <f>IF('Formulario PPGR2'!$G48="","",'Formulario PPGR1'!#REF!)</f>
        <v>#REF!</v>
      </c>
      <c r="F48" s="796" t="e">
        <f>IF('Formulario PPGR2'!$G48="","",'Formulario PPGR1'!#REF!)</f>
        <v>#REF!</v>
      </c>
      <c r="G48" s="796" t="s">
        <v>122</v>
      </c>
      <c r="H48" s="797" t="s">
        <v>335</v>
      </c>
      <c r="I48" s="796" t="s">
        <v>336</v>
      </c>
      <c r="J48" s="797"/>
      <c r="K48" s="797"/>
      <c r="L48" s="797">
        <v>1</v>
      </c>
      <c r="M48" s="797"/>
      <c r="N48" s="797"/>
      <c r="O48" s="797">
        <v>1</v>
      </c>
      <c r="P48" s="797"/>
      <c r="Q48" s="797"/>
      <c r="R48" s="797">
        <v>1</v>
      </c>
      <c r="S48" s="797"/>
      <c r="T48" s="797"/>
      <c r="U48" s="797">
        <v>1</v>
      </c>
      <c r="V48" s="799">
        <f>SUM('Formulario PPGR2'!$J48:$U48)</f>
        <v>4</v>
      </c>
      <c r="W48" s="800" t="s">
        <v>258</v>
      </c>
      <c r="X48" s="801"/>
      <c r="Y48" s="796" t="s">
        <v>277</v>
      </c>
      <c r="Z48" s="796" t="s">
        <v>114</v>
      </c>
    </row>
    <row r="49" spans="2:26" s="257" customFormat="1" ht="67.5" hidden="1" customHeight="1" x14ac:dyDescent="0.3">
      <c r="B49" s="796" t="e">
        <f>IF('Formulario PPGR2'!$G49="","",CONCATENATE('Formulario PPGR2'!$C49,".",'Formulario PPGR2'!$D49,".",'Formulario PPGR2'!$E49,".",'Formulario PPGR2'!$F49))</f>
        <v>#REF!</v>
      </c>
      <c r="C49" s="796"/>
      <c r="D49" s="796" t="e">
        <f>IF('Formulario PPGR2'!$G49="","",'Formulario PPGR1'!#REF!)</f>
        <v>#REF!</v>
      </c>
      <c r="E49" s="796" t="e">
        <f>IF('Formulario PPGR2'!$G49="","",'Formulario PPGR1'!#REF!)</f>
        <v>#REF!</v>
      </c>
      <c r="F49" s="796" t="e">
        <f>IF('Formulario PPGR2'!$G49="","",'Formulario PPGR1'!#REF!)</f>
        <v>#REF!</v>
      </c>
      <c r="G49" s="638" t="s">
        <v>124</v>
      </c>
      <c r="H49" s="639" t="s">
        <v>337</v>
      </c>
      <c r="I49" s="638">
        <f>+W290</f>
        <v>0</v>
      </c>
      <c r="J49" s="639"/>
      <c r="K49" s="639"/>
      <c r="L49" s="639">
        <v>1</v>
      </c>
      <c r="M49" s="639">
        <v>1</v>
      </c>
      <c r="N49" s="639">
        <v>1</v>
      </c>
      <c r="O49" s="639">
        <v>1</v>
      </c>
      <c r="P49" s="639">
        <v>1</v>
      </c>
      <c r="Q49" s="639">
        <v>1</v>
      </c>
      <c r="R49" s="639">
        <v>1</v>
      </c>
      <c r="S49" s="639">
        <v>1</v>
      </c>
      <c r="T49" s="639">
        <v>1</v>
      </c>
      <c r="U49" s="639"/>
      <c r="V49" s="640">
        <f>SUM('Formulario PPGR2'!$J49:$U49)</f>
        <v>9</v>
      </c>
      <c r="W49" s="641" t="s">
        <v>246</v>
      </c>
      <c r="X49" s="641" t="s">
        <v>258</v>
      </c>
      <c r="Y49" s="638"/>
      <c r="Z49" s="638" t="s">
        <v>125</v>
      </c>
    </row>
    <row r="50" spans="2:26" s="257" customFormat="1" ht="67.5" hidden="1" customHeight="1" x14ac:dyDescent="0.3">
      <c r="B50" s="796" t="e">
        <f>IF('Formulario PPGR2'!$G50="","",CONCATENATE('Formulario PPGR2'!$C50,".",'Formulario PPGR2'!$D50,".",'Formulario PPGR2'!$E50,".",'Formulario PPGR2'!$F50))</f>
        <v>#REF!</v>
      </c>
      <c r="C50" s="796"/>
      <c r="D50" s="796" t="e">
        <f>IF('Formulario PPGR2'!$G50="","",'Formulario PPGR1'!#REF!)</f>
        <v>#REF!</v>
      </c>
      <c r="E50" s="796" t="e">
        <f>IF('Formulario PPGR2'!$G50="","",'Formulario PPGR1'!#REF!)</f>
        <v>#REF!</v>
      </c>
      <c r="F50" s="796" t="e">
        <f>IF('Formulario PPGR2'!$G50="","",'Formulario PPGR1'!#REF!)</f>
        <v>#REF!</v>
      </c>
      <c r="G50" s="796" t="s">
        <v>124</v>
      </c>
      <c r="H50" s="797" t="s">
        <v>338</v>
      </c>
      <c r="I50" s="796" t="s">
        <v>339</v>
      </c>
      <c r="J50" s="797"/>
      <c r="K50" s="797"/>
      <c r="L50" s="797"/>
      <c r="M50" s="797"/>
      <c r="N50" s="797"/>
      <c r="O50" s="797"/>
      <c r="P50" s="797">
        <v>1</v>
      </c>
      <c r="Q50" s="797"/>
      <c r="R50" s="797"/>
      <c r="S50" s="797">
        <v>1</v>
      </c>
      <c r="T50" s="797"/>
      <c r="U50" s="797"/>
      <c r="V50" s="799">
        <f>SUM('Formulario PPGR2'!$J50:$U50)</f>
        <v>2</v>
      </c>
      <c r="W50" s="800" t="s">
        <v>246</v>
      </c>
      <c r="X50" s="800" t="s">
        <v>261</v>
      </c>
      <c r="Y50" s="796"/>
      <c r="Z50" s="796" t="s">
        <v>125</v>
      </c>
    </row>
    <row r="51" spans="2:26" s="257" customFormat="1" ht="67.5" hidden="1" customHeight="1" x14ac:dyDescent="0.3">
      <c r="B51" s="796" t="e">
        <f>IF('Formulario PPGR2'!$G51="","",CONCATENATE('Formulario PPGR2'!$C51,".",'Formulario PPGR2'!$D51,".",'Formulario PPGR2'!$E51,".",'Formulario PPGR2'!$F51))</f>
        <v>#REF!</v>
      </c>
      <c r="C51" s="796"/>
      <c r="D51" s="796" t="e">
        <f>IF('Formulario PPGR2'!$G51="","",'Formulario PPGR1'!#REF!)</f>
        <v>#REF!</v>
      </c>
      <c r="E51" s="796" t="e">
        <f>IF('Formulario PPGR2'!$G51="","",'Formulario PPGR1'!#REF!)</f>
        <v>#REF!</v>
      </c>
      <c r="F51" s="796" t="e">
        <f>IF('Formulario PPGR2'!$G51="","",'Formulario PPGR1'!#REF!)</f>
        <v>#REF!</v>
      </c>
      <c r="G51" s="638" t="s">
        <v>124</v>
      </c>
      <c r="H51" s="639" t="s">
        <v>340</v>
      </c>
      <c r="I51" s="638" t="s">
        <v>341</v>
      </c>
      <c r="J51" s="639"/>
      <c r="K51" s="639"/>
      <c r="L51" s="639"/>
      <c r="M51" s="639"/>
      <c r="N51" s="639"/>
      <c r="O51" s="639">
        <v>1</v>
      </c>
      <c r="P51" s="639"/>
      <c r="Q51" s="639"/>
      <c r="R51" s="639"/>
      <c r="S51" s="639"/>
      <c r="T51" s="639">
        <v>1</v>
      </c>
      <c r="U51" s="639"/>
      <c r="V51" s="640">
        <f>SUM('Formulario PPGR2'!$J51:$U51)</f>
        <v>2</v>
      </c>
      <c r="W51" s="641" t="s">
        <v>246</v>
      </c>
      <c r="X51" s="641" t="s">
        <v>258</v>
      </c>
      <c r="Y51" s="638"/>
      <c r="Z51" s="638" t="s">
        <v>125</v>
      </c>
    </row>
    <row r="52" spans="2:26" s="257" customFormat="1" ht="67.5" hidden="1" customHeight="1" x14ac:dyDescent="0.3">
      <c r="B52" s="796" t="e">
        <f>IF('Formulario PPGR2'!$G52="","",CONCATENATE('Formulario PPGR2'!$C52,".",'Formulario PPGR2'!$D52,".",'Formulario PPGR2'!$E52,".",'Formulario PPGR2'!$F52))</f>
        <v>#REF!</v>
      </c>
      <c r="C52" s="796"/>
      <c r="D52" s="796" t="e">
        <f>IF('Formulario PPGR2'!$G52="","",'Formulario PPGR1'!#REF!)</f>
        <v>#REF!</v>
      </c>
      <c r="E52" s="796" t="e">
        <f>IF('Formulario PPGR2'!$G52="","",'Formulario PPGR1'!#REF!)</f>
        <v>#REF!</v>
      </c>
      <c r="F52" s="796" t="e">
        <f>IF('Formulario PPGR2'!$G52="","",'Formulario PPGR1'!#REF!)</f>
        <v>#REF!</v>
      </c>
      <c r="G52" s="796" t="s">
        <v>124</v>
      </c>
      <c r="H52" s="797" t="s">
        <v>342</v>
      </c>
      <c r="I52" s="796" t="s">
        <v>343</v>
      </c>
      <c r="J52" s="797"/>
      <c r="K52" s="797"/>
      <c r="L52" s="797">
        <v>1</v>
      </c>
      <c r="M52" s="797">
        <v>1</v>
      </c>
      <c r="N52" s="797">
        <v>1</v>
      </c>
      <c r="O52" s="797">
        <v>1</v>
      </c>
      <c r="P52" s="797">
        <v>1</v>
      </c>
      <c r="Q52" s="797">
        <v>1</v>
      </c>
      <c r="R52" s="797">
        <v>1</v>
      </c>
      <c r="S52" s="797">
        <v>1</v>
      </c>
      <c r="T52" s="797">
        <v>1</v>
      </c>
      <c r="U52" s="797"/>
      <c r="V52" s="799">
        <f>SUM('Formulario PPGR2'!$J52:$U52)</f>
        <v>9</v>
      </c>
      <c r="W52" s="800" t="s">
        <v>246</v>
      </c>
      <c r="X52" s="800" t="s">
        <v>258</v>
      </c>
      <c r="Y52" s="796"/>
      <c r="Z52" s="796" t="s">
        <v>125</v>
      </c>
    </row>
    <row r="53" spans="2:26" s="257" customFormat="1" ht="63" hidden="1" customHeight="1" x14ac:dyDescent="0.3">
      <c r="B53" s="796" t="e">
        <f>IF('Formulario PPGR2'!$G53="","",CONCATENATE('Formulario PPGR2'!$C53,".",'Formulario PPGR2'!$D53,".",'Formulario PPGR2'!$E53,".",'Formulario PPGR2'!$F53))</f>
        <v>#REF!</v>
      </c>
      <c r="C53" s="796"/>
      <c r="D53" s="796" t="e">
        <f>IF('Formulario PPGR2'!$G53="","",'Formulario PPGR1'!#REF!)</f>
        <v>#REF!</v>
      </c>
      <c r="E53" s="796" t="e">
        <f>IF('Formulario PPGR2'!$G53="","",'Formulario PPGR1'!#REF!)</f>
        <v>#REF!</v>
      </c>
      <c r="F53" s="796" t="e">
        <f>IF('Formulario PPGR2'!$G53="","",'Formulario PPGR1'!#REF!)</f>
        <v>#REF!</v>
      </c>
      <c r="G53" s="638" t="s">
        <v>126</v>
      </c>
      <c r="H53" s="639" t="s">
        <v>344</v>
      </c>
      <c r="I53" s="638" t="s">
        <v>345</v>
      </c>
      <c r="J53" s="639"/>
      <c r="K53" s="639">
        <v>1</v>
      </c>
      <c r="L53" s="639"/>
      <c r="M53" s="639">
        <v>1</v>
      </c>
      <c r="N53" s="639"/>
      <c r="O53" s="639">
        <v>1</v>
      </c>
      <c r="P53" s="639"/>
      <c r="Q53" s="639">
        <v>1</v>
      </c>
      <c r="R53" s="639"/>
      <c r="S53" s="639">
        <v>1</v>
      </c>
      <c r="T53" s="639"/>
      <c r="U53" s="639">
        <v>1</v>
      </c>
      <c r="V53" s="640">
        <f>SUM('Formulario PPGR2'!$J53:$U53)</f>
        <v>6</v>
      </c>
      <c r="W53" s="641" t="s">
        <v>246</v>
      </c>
      <c r="X53" s="641" t="s">
        <v>258</v>
      </c>
      <c r="Y53" s="638"/>
      <c r="Z53" s="638" t="s">
        <v>125</v>
      </c>
    </row>
    <row r="54" spans="2:26" s="257" customFormat="1" ht="63" hidden="1" customHeight="1" x14ac:dyDescent="0.3">
      <c r="B54" s="796" t="e">
        <f>IF('Formulario PPGR2'!$G54="","",CONCATENATE('Formulario PPGR2'!$C54,".",'Formulario PPGR2'!$D54,".",'Formulario PPGR2'!$E54,".",'Formulario PPGR2'!$F54))</f>
        <v>#REF!</v>
      </c>
      <c r="C54" s="796"/>
      <c r="D54" s="796" t="e">
        <f>IF('Formulario PPGR2'!$G54="","",'Formulario PPGR1'!#REF!)</f>
        <v>#REF!</v>
      </c>
      <c r="E54" s="796" t="e">
        <f>IF('Formulario PPGR2'!$G54="","",'Formulario PPGR1'!#REF!)</f>
        <v>#REF!</v>
      </c>
      <c r="F54" s="796" t="e">
        <f>IF('Formulario PPGR2'!$G54="","",'Formulario PPGR1'!#REF!)</f>
        <v>#REF!</v>
      </c>
      <c r="G54" s="796" t="s">
        <v>126</v>
      </c>
      <c r="H54" s="797" t="s">
        <v>346</v>
      </c>
      <c r="I54" s="796" t="s">
        <v>347</v>
      </c>
      <c r="J54" s="797"/>
      <c r="K54" s="797"/>
      <c r="L54" s="797">
        <v>1</v>
      </c>
      <c r="M54" s="797"/>
      <c r="N54" s="797">
        <v>1</v>
      </c>
      <c r="O54" s="797"/>
      <c r="P54" s="797">
        <v>1</v>
      </c>
      <c r="Q54" s="797"/>
      <c r="R54" s="797">
        <v>1</v>
      </c>
      <c r="S54" s="797"/>
      <c r="T54" s="797">
        <v>1</v>
      </c>
      <c r="U54" s="797"/>
      <c r="V54" s="799">
        <f>SUM('Formulario PPGR2'!$J54:$U54)</f>
        <v>5</v>
      </c>
      <c r="W54" s="800" t="s">
        <v>246</v>
      </c>
      <c r="X54" s="800" t="s">
        <v>258</v>
      </c>
      <c r="Y54" s="796"/>
      <c r="Z54" s="796" t="s">
        <v>125</v>
      </c>
    </row>
    <row r="55" spans="2:26" s="257" customFormat="1" ht="63" hidden="1" customHeight="1" x14ac:dyDescent="0.3">
      <c r="B55" s="796" t="e">
        <f>IF('Formulario PPGR2'!$G55="","",CONCATENATE('Formulario PPGR2'!$C55,".",'Formulario PPGR2'!$D55,".",'Formulario PPGR2'!$E55,".",'Formulario PPGR2'!$F55))</f>
        <v>#REF!</v>
      </c>
      <c r="C55" s="796"/>
      <c r="D55" s="796" t="e">
        <f>IF('Formulario PPGR2'!$G55="","",'Formulario PPGR1'!#REF!)</f>
        <v>#REF!</v>
      </c>
      <c r="E55" s="796" t="e">
        <f>IF('Formulario PPGR2'!$G55="","",'Formulario PPGR1'!#REF!)</f>
        <v>#REF!</v>
      </c>
      <c r="F55" s="796" t="e">
        <f>IF('Formulario PPGR2'!$G55="","",'Formulario PPGR1'!#REF!)</f>
        <v>#REF!</v>
      </c>
      <c r="G55" s="638" t="s">
        <v>126</v>
      </c>
      <c r="H55" s="639" t="s">
        <v>348</v>
      </c>
      <c r="I55" s="638" t="s">
        <v>349</v>
      </c>
      <c r="J55" s="639"/>
      <c r="K55" s="639"/>
      <c r="L55" s="639"/>
      <c r="M55" s="639">
        <v>1</v>
      </c>
      <c r="N55" s="639"/>
      <c r="O55" s="639"/>
      <c r="P55" s="639"/>
      <c r="Q55" s="639"/>
      <c r="R55" s="639"/>
      <c r="S55" s="639"/>
      <c r="T55" s="639"/>
      <c r="U55" s="639"/>
      <c r="V55" s="640">
        <f>SUM('Formulario PPGR2'!$J55:$U55)</f>
        <v>1</v>
      </c>
      <c r="W55" s="641" t="s">
        <v>246</v>
      </c>
      <c r="X55" s="641" t="s">
        <v>261</v>
      </c>
      <c r="Y55" s="638"/>
      <c r="Z55" s="638" t="s">
        <v>125</v>
      </c>
    </row>
    <row r="56" spans="2:26" s="257" customFormat="1" ht="63" hidden="1" customHeight="1" x14ac:dyDescent="0.3">
      <c r="B56" s="796" t="e">
        <f>IF('Formulario PPGR2'!$G56="","",CONCATENATE('Formulario PPGR2'!$C56,".",'Formulario PPGR2'!$D56,".",'Formulario PPGR2'!$E56,".",'Formulario PPGR2'!$F56))</f>
        <v>#REF!</v>
      </c>
      <c r="C56" s="796"/>
      <c r="D56" s="796" t="e">
        <f>IF('Formulario PPGR2'!$G56="","",'Formulario PPGR1'!#REF!)</f>
        <v>#REF!</v>
      </c>
      <c r="E56" s="796" t="e">
        <f>IF('Formulario PPGR2'!$G56="","",'Formulario PPGR1'!#REF!)</f>
        <v>#REF!</v>
      </c>
      <c r="F56" s="796" t="e">
        <f>IF('Formulario PPGR2'!$G56="","",'Formulario PPGR1'!#REF!)</f>
        <v>#REF!</v>
      </c>
      <c r="G56" s="796" t="s">
        <v>126</v>
      </c>
      <c r="H56" s="797" t="s">
        <v>350</v>
      </c>
      <c r="I56" s="796" t="s">
        <v>351</v>
      </c>
      <c r="J56" s="797"/>
      <c r="K56" s="797"/>
      <c r="L56" s="797"/>
      <c r="M56" s="797"/>
      <c r="N56" s="797"/>
      <c r="O56" s="797"/>
      <c r="P56" s="797"/>
      <c r="Q56" s="797"/>
      <c r="R56" s="797"/>
      <c r="S56" s="797">
        <v>1</v>
      </c>
      <c r="T56" s="797"/>
      <c r="U56" s="797"/>
      <c r="V56" s="799">
        <f>SUM('Formulario PPGR2'!$J56:$U56)</f>
        <v>1</v>
      </c>
      <c r="W56" s="800" t="s">
        <v>246</v>
      </c>
      <c r="X56" s="800" t="s">
        <v>261</v>
      </c>
      <c r="Y56" s="796"/>
      <c r="Z56" s="796" t="s">
        <v>125</v>
      </c>
    </row>
    <row r="57" spans="2:26" s="257" customFormat="1" ht="63" hidden="1" customHeight="1" x14ac:dyDescent="0.3">
      <c r="B57" s="796" t="e">
        <f>IF('Formulario PPGR2'!$G57="","",CONCATENATE('Formulario PPGR2'!$C57,".",'Formulario PPGR2'!$D57,".",'Formulario PPGR2'!$E57,".",'Formulario PPGR2'!$F57))</f>
        <v>#REF!</v>
      </c>
      <c r="C57" s="796"/>
      <c r="D57" s="796" t="e">
        <f>IF('Formulario PPGR2'!$G57="","",'Formulario PPGR1'!#REF!)</f>
        <v>#REF!</v>
      </c>
      <c r="E57" s="796" t="e">
        <f>IF('Formulario PPGR2'!$G57="","",'Formulario PPGR1'!#REF!)</f>
        <v>#REF!</v>
      </c>
      <c r="F57" s="796" t="e">
        <f>IF('Formulario PPGR2'!$G57="","",'Formulario PPGR1'!#REF!)</f>
        <v>#REF!</v>
      </c>
      <c r="G57" s="638" t="s">
        <v>128</v>
      </c>
      <c r="H57" s="639" t="s">
        <v>352</v>
      </c>
      <c r="I57" s="638" t="s">
        <v>353</v>
      </c>
      <c r="J57" s="639"/>
      <c r="K57" s="639"/>
      <c r="L57" s="639"/>
      <c r="M57" s="639">
        <v>1</v>
      </c>
      <c r="N57" s="639"/>
      <c r="O57" s="639"/>
      <c r="P57" s="639">
        <v>1</v>
      </c>
      <c r="Q57" s="639"/>
      <c r="R57" s="639"/>
      <c r="S57" s="639">
        <v>1</v>
      </c>
      <c r="T57" s="639"/>
      <c r="U57" s="639"/>
      <c r="V57" s="640">
        <f>SUM('Formulario PPGR2'!$J57:$U57)</f>
        <v>3</v>
      </c>
      <c r="W57" s="641" t="s">
        <v>258</v>
      </c>
      <c r="X57" s="641"/>
      <c r="Y57" s="638" t="s">
        <v>277</v>
      </c>
      <c r="Z57" s="638" t="s">
        <v>114</v>
      </c>
    </row>
    <row r="58" spans="2:26" s="257" customFormat="1" ht="63" hidden="1" customHeight="1" x14ac:dyDescent="0.3">
      <c r="B58" s="796" t="e">
        <f>IF('Formulario PPGR2'!$G58="","",CONCATENATE('Formulario PPGR2'!$C58,".",'Formulario PPGR2'!$D58,".",'Formulario PPGR2'!$E58,".",'Formulario PPGR2'!$F58))</f>
        <v>#REF!</v>
      </c>
      <c r="C58" s="796"/>
      <c r="D58" s="796" t="e">
        <f>IF('Formulario PPGR2'!$G58="","",'Formulario PPGR1'!#REF!)</f>
        <v>#REF!</v>
      </c>
      <c r="E58" s="796" t="e">
        <f>IF('Formulario PPGR2'!$G58="","",'Formulario PPGR1'!#REF!)</f>
        <v>#REF!</v>
      </c>
      <c r="F58" s="796" t="e">
        <f>IF('Formulario PPGR2'!$G58="","",'Formulario PPGR1'!#REF!)</f>
        <v>#REF!</v>
      </c>
      <c r="G58" s="796" t="s">
        <v>128</v>
      </c>
      <c r="H58" s="797" t="s">
        <v>354</v>
      </c>
      <c r="I58" s="796" t="s">
        <v>355</v>
      </c>
      <c r="J58" s="797"/>
      <c r="K58" s="797"/>
      <c r="L58" s="797">
        <v>1</v>
      </c>
      <c r="M58" s="797"/>
      <c r="N58" s="797"/>
      <c r="O58" s="797">
        <v>1</v>
      </c>
      <c r="P58" s="797"/>
      <c r="Q58" s="797"/>
      <c r="R58" s="797">
        <v>1</v>
      </c>
      <c r="S58" s="797"/>
      <c r="T58" s="797"/>
      <c r="U58" s="797">
        <v>1</v>
      </c>
      <c r="V58" s="799">
        <f>SUM('Formulario PPGR2'!$J58:$U58)</f>
        <v>4</v>
      </c>
      <c r="W58" s="800" t="s">
        <v>258</v>
      </c>
      <c r="X58" s="801"/>
      <c r="Y58" s="796" t="s">
        <v>277</v>
      </c>
      <c r="Z58" s="796" t="s">
        <v>114</v>
      </c>
    </row>
    <row r="59" spans="2:26" s="257" customFormat="1" ht="63" hidden="1" customHeight="1" x14ac:dyDescent="0.3">
      <c r="B59" s="796" t="e">
        <f>IF('Formulario PPGR2'!$G59="","",CONCATENATE('Formulario PPGR2'!$C59,".",'Formulario PPGR2'!$D59,".",'Formulario PPGR2'!$E59,".",'Formulario PPGR2'!$F59))</f>
        <v>#REF!</v>
      </c>
      <c r="C59" s="796"/>
      <c r="D59" s="796" t="e">
        <f>IF('Formulario PPGR2'!$G59="","",'Formulario PPGR1'!#REF!)</f>
        <v>#REF!</v>
      </c>
      <c r="E59" s="796" t="e">
        <f>IF('Formulario PPGR2'!$G59="","",'Formulario PPGR1'!#REF!)</f>
        <v>#REF!</v>
      </c>
      <c r="F59" s="796" t="e">
        <f>IF('Formulario PPGR2'!$G59="","",'Formulario PPGR1'!#REF!)</f>
        <v>#REF!</v>
      </c>
      <c r="G59" s="638" t="s">
        <v>128</v>
      </c>
      <c r="H59" s="639" t="s">
        <v>356</v>
      </c>
      <c r="I59" s="638" t="s">
        <v>357</v>
      </c>
      <c r="J59" s="639"/>
      <c r="K59" s="639">
        <v>1</v>
      </c>
      <c r="L59" s="639"/>
      <c r="M59" s="639"/>
      <c r="N59" s="639">
        <v>1</v>
      </c>
      <c r="O59" s="639"/>
      <c r="P59" s="639"/>
      <c r="Q59" s="639">
        <v>1</v>
      </c>
      <c r="R59" s="639"/>
      <c r="S59" s="639"/>
      <c r="T59" s="639">
        <v>1</v>
      </c>
      <c r="U59" s="639"/>
      <c r="V59" s="640">
        <f>SUM('Formulario PPGR2'!$J59:$U59)</f>
        <v>4</v>
      </c>
      <c r="W59" s="641" t="s">
        <v>246</v>
      </c>
      <c r="X59" s="641" t="s">
        <v>258</v>
      </c>
      <c r="Y59" s="638"/>
      <c r="Z59" s="638" t="s">
        <v>125</v>
      </c>
    </row>
    <row r="60" spans="2:26" s="257" customFormat="1" ht="63" hidden="1" customHeight="1" x14ac:dyDescent="0.3">
      <c r="B60" s="796" t="e">
        <f>IF('Formulario PPGR2'!$G60="","",CONCATENATE('Formulario PPGR2'!$C60,".",'Formulario PPGR2'!$D60,".",'Formulario PPGR2'!$E60,".",'Formulario PPGR2'!$F60))</f>
        <v>#REF!</v>
      </c>
      <c r="C60" s="796"/>
      <c r="D60" s="796" t="e">
        <f>IF('Formulario PPGR2'!$G60="","",'Formulario PPGR1'!#REF!)</f>
        <v>#REF!</v>
      </c>
      <c r="E60" s="796" t="e">
        <f>IF('Formulario PPGR2'!$G60="","",'Formulario PPGR1'!#REF!)</f>
        <v>#REF!</v>
      </c>
      <c r="F60" s="796" t="e">
        <f>IF('Formulario PPGR2'!$G60="","",'Formulario PPGR1'!#REF!)</f>
        <v>#REF!</v>
      </c>
      <c r="G60" s="796" t="s">
        <v>128</v>
      </c>
      <c r="H60" s="797" t="s">
        <v>358</v>
      </c>
      <c r="I60" s="796" t="s">
        <v>359</v>
      </c>
      <c r="J60" s="797"/>
      <c r="K60" s="797"/>
      <c r="L60" s="797">
        <v>1</v>
      </c>
      <c r="M60" s="797"/>
      <c r="N60" s="797"/>
      <c r="O60" s="797"/>
      <c r="P60" s="797">
        <v>1</v>
      </c>
      <c r="Q60" s="797"/>
      <c r="R60" s="797">
        <v>1</v>
      </c>
      <c r="S60" s="797"/>
      <c r="T60" s="797"/>
      <c r="U60" s="797"/>
      <c r="V60" s="799">
        <f>SUM('Formulario PPGR2'!$J60:$U60)</f>
        <v>3</v>
      </c>
      <c r="W60" s="800" t="s">
        <v>246</v>
      </c>
      <c r="X60" s="800" t="s">
        <v>258</v>
      </c>
      <c r="Y60" s="796"/>
      <c r="Z60" s="796" t="s">
        <v>125</v>
      </c>
    </row>
    <row r="61" spans="2:26" s="257" customFormat="1" ht="63" hidden="1" customHeight="1" x14ac:dyDescent="0.3">
      <c r="B61" s="796" t="e">
        <f>IF('Formulario PPGR2'!$G61="","",CONCATENATE('Formulario PPGR2'!$C61,".",'Formulario PPGR2'!$D61,".",'Formulario PPGR2'!$E61,".",'Formulario PPGR2'!$F61))</f>
        <v>#REF!</v>
      </c>
      <c r="C61" s="796"/>
      <c r="D61" s="796" t="e">
        <f>IF('Formulario PPGR2'!$G61="","",'Formulario PPGR1'!#REF!)</f>
        <v>#REF!</v>
      </c>
      <c r="E61" s="796" t="e">
        <f>IF('Formulario PPGR2'!$G61="","",'Formulario PPGR1'!#REF!)</f>
        <v>#REF!</v>
      </c>
      <c r="F61" s="796" t="e">
        <f>IF('Formulario PPGR2'!$G61="","",'Formulario PPGR1'!#REF!)</f>
        <v>#REF!</v>
      </c>
      <c r="G61" s="638" t="s">
        <v>128</v>
      </c>
      <c r="H61" s="639" t="s">
        <v>360</v>
      </c>
      <c r="I61" s="638" t="s">
        <v>361</v>
      </c>
      <c r="J61" s="639"/>
      <c r="K61" s="639"/>
      <c r="L61" s="639"/>
      <c r="M61" s="639"/>
      <c r="N61" s="639"/>
      <c r="O61" s="639">
        <v>1</v>
      </c>
      <c r="P61" s="639"/>
      <c r="Q61" s="639"/>
      <c r="R61" s="639"/>
      <c r="S61" s="639">
        <v>2</v>
      </c>
      <c r="T61" s="639"/>
      <c r="U61" s="639"/>
      <c r="V61" s="640">
        <f>SUM('Formulario PPGR2'!$J61:$U61)</f>
        <v>3</v>
      </c>
      <c r="W61" s="641" t="s">
        <v>246</v>
      </c>
      <c r="X61" s="641" t="s">
        <v>258</v>
      </c>
      <c r="Y61" s="638"/>
      <c r="Z61" s="638" t="s">
        <v>125</v>
      </c>
    </row>
    <row r="62" spans="2:26" s="257" customFormat="1" ht="63" hidden="1" customHeight="1" x14ac:dyDescent="0.3">
      <c r="B62" s="796" t="e">
        <f>IF('Formulario PPGR2'!$G62="","",CONCATENATE('Formulario PPGR2'!$C62,".",'Formulario PPGR2'!$D62,".",'Formulario PPGR2'!$E62,".",'Formulario PPGR2'!$F62))</f>
        <v>#REF!</v>
      </c>
      <c r="C62" s="796"/>
      <c r="D62" s="796" t="e">
        <f>IF('Formulario PPGR2'!$G62="","",'Formulario PPGR1'!#REF!)</f>
        <v>#REF!</v>
      </c>
      <c r="E62" s="796" t="e">
        <f>IF('Formulario PPGR2'!$G62="","",'Formulario PPGR1'!#REF!)</f>
        <v>#REF!</v>
      </c>
      <c r="F62" s="796" t="e">
        <f>IF('Formulario PPGR2'!$G62="","",'Formulario PPGR1'!#REF!)</f>
        <v>#REF!</v>
      </c>
      <c r="G62" s="796" t="s">
        <v>128</v>
      </c>
      <c r="H62" s="797" t="s">
        <v>362</v>
      </c>
      <c r="I62" s="796" t="s">
        <v>363</v>
      </c>
      <c r="J62" s="797">
        <v>1</v>
      </c>
      <c r="K62" s="797">
        <v>1</v>
      </c>
      <c r="L62" s="797">
        <v>1</v>
      </c>
      <c r="M62" s="797">
        <v>1</v>
      </c>
      <c r="N62" s="797">
        <v>1</v>
      </c>
      <c r="O62" s="797">
        <v>1</v>
      </c>
      <c r="P62" s="797">
        <v>1</v>
      </c>
      <c r="Q62" s="797">
        <v>1</v>
      </c>
      <c r="R62" s="797">
        <v>1</v>
      </c>
      <c r="S62" s="797">
        <v>1</v>
      </c>
      <c r="T62" s="797">
        <v>1</v>
      </c>
      <c r="U62" s="797">
        <v>1</v>
      </c>
      <c r="V62" s="799">
        <f>SUM('Formulario PPGR2'!$J62:$U62)</f>
        <v>12</v>
      </c>
      <c r="W62" s="800" t="s">
        <v>258</v>
      </c>
      <c r="X62" s="800"/>
      <c r="Y62" s="796"/>
      <c r="Z62" s="796" t="s">
        <v>364</v>
      </c>
    </row>
    <row r="63" spans="2:26" s="257" customFormat="1" ht="63" hidden="1" customHeight="1" x14ac:dyDescent="0.3">
      <c r="B63" s="796" t="e">
        <f>IF('Formulario PPGR2'!$G63="","",CONCATENATE('Formulario PPGR2'!$C63,".",'Formulario PPGR2'!$D63,".",'Formulario PPGR2'!$E63,".",'Formulario PPGR2'!$F63))</f>
        <v>#REF!</v>
      </c>
      <c r="C63" s="796"/>
      <c r="D63" s="796" t="e">
        <f>IF('Formulario PPGR2'!$G63="","",'Formulario PPGR1'!#REF!)</f>
        <v>#REF!</v>
      </c>
      <c r="E63" s="796" t="e">
        <f>IF('Formulario PPGR2'!$G63="","",'Formulario PPGR1'!#REF!)</f>
        <v>#REF!</v>
      </c>
      <c r="F63" s="796" t="e">
        <f>IF('Formulario PPGR2'!$G63="","",'Formulario PPGR1'!#REF!)</f>
        <v>#REF!</v>
      </c>
      <c r="G63" s="638" t="s">
        <v>128</v>
      </c>
      <c r="H63" s="639" t="s">
        <v>365</v>
      </c>
      <c r="I63" s="638" t="s">
        <v>366</v>
      </c>
      <c r="J63" s="639"/>
      <c r="K63" s="639"/>
      <c r="L63" s="639">
        <v>1</v>
      </c>
      <c r="M63" s="639"/>
      <c r="N63" s="639"/>
      <c r="O63" s="639">
        <v>1</v>
      </c>
      <c r="P63" s="639"/>
      <c r="Q63" s="639"/>
      <c r="R63" s="639">
        <v>1</v>
      </c>
      <c r="S63" s="639"/>
      <c r="T63" s="639"/>
      <c r="U63" s="639">
        <v>1</v>
      </c>
      <c r="V63" s="640">
        <f>SUM('Formulario PPGR2'!$J63:$U63)</f>
        <v>4</v>
      </c>
      <c r="W63" s="641" t="s">
        <v>289</v>
      </c>
      <c r="X63" s="641"/>
      <c r="Y63" s="638"/>
      <c r="Z63" s="638" t="s">
        <v>364</v>
      </c>
    </row>
    <row r="64" spans="2:26" s="257" customFormat="1" ht="63" hidden="1" customHeight="1" x14ac:dyDescent="0.3">
      <c r="B64" s="796" t="e">
        <f>IF('Formulario PPGR2'!$G64="","",CONCATENATE('Formulario PPGR2'!$C64,".",'Formulario PPGR2'!$D64,".",'Formulario PPGR2'!$E64,".",'Formulario PPGR2'!$F64))</f>
        <v>#REF!</v>
      </c>
      <c r="C64" s="796"/>
      <c r="D64" s="796" t="e">
        <f>IF('Formulario PPGR2'!$G64="","",'Formulario PPGR1'!#REF!)</f>
        <v>#REF!</v>
      </c>
      <c r="E64" s="796" t="e">
        <f>IF('Formulario PPGR2'!$G64="","",'Formulario PPGR1'!#REF!)</f>
        <v>#REF!</v>
      </c>
      <c r="F64" s="796" t="e">
        <f>IF('Formulario PPGR2'!$G64="","",'Formulario PPGR1'!#REF!)</f>
        <v>#REF!</v>
      </c>
      <c r="G64" s="796" t="s">
        <v>128</v>
      </c>
      <c r="H64" s="797" t="s">
        <v>367</v>
      </c>
      <c r="I64" s="796" t="s">
        <v>368</v>
      </c>
      <c r="J64" s="797"/>
      <c r="K64" s="797"/>
      <c r="L64" s="797">
        <v>1</v>
      </c>
      <c r="M64" s="797"/>
      <c r="N64" s="797"/>
      <c r="O64" s="797">
        <v>1</v>
      </c>
      <c r="P64" s="797"/>
      <c r="Q64" s="797"/>
      <c r="R64" s="797">
        <v>1</v>
      </c>
      <c r="S64" s="797"/>
      <c r="T64" s="797"/>
      <c r="U64" s="797">
        <v>1</v>
      </c>
      <c r="V64" s="799">
        <f>SUM('Formulario PPGR2'!$J64:$U64)</f>
        <v>4</v>
      </c>
      <c r="W64" s="800" t="s">
        <v>250</v>
      </c>
      <c r="X64" s="800"/>
      <c r="Y64" s="796" t="s">
        <v>369</v>
      </c>
      <c r="Z64" s="796" t="s">
        <v>364</v>
      </c>
    </row>
    <row r="65" spans="2:26" s="257" customFormat="1" ht="63" hidden="1" customHeight="1" x14ac:dyDescent="0.3">
      <c r="B65" s="796" t="e">
        <f>IF('Formulario PPGR2'!$G65="","",CONCATENATE('Formulario PPGR2'!$C65,".",'Formulario PPGR2'!$D65,".",'Formulario PPGR2'!$E65,".",'Formulario PPGR2'!$F65))</f>
        <v>#REF!</v>
      </c>
      <c r="C65" s="796"/>
      <c r="D65" s="796" t="e">
        <f>IF('Formulario PPGR2'!$G65="","",'Formulario PPGR1'!#REF!)</f>
        <v>#REF!</v>
      </c>
      <c r="E65" s="796" t="e">
        <f>IF('Formulario PPGR2'!$G65="","",'Formulario PPGR1'!#REF!)</f>
        <v>#REF!</v>
      </c>
      <c r="F65" s="796" t="e">
        <f>IF('Formulario PPGR2'!$G65="","",'Formulario PPGR1'!#REF!)</f>
        <v>#REF!</v>
      </c>
      <c r="G65" s="638" t="s">
        <v>128</v>
      </c>
      <c r="H65" s="639" t="s">
        <v>370</v>
      </c>
      <c r="I65" s="638" t="s">
        <v>371</v>
      </c>
      <c r="J65" s="639">
        <v>1</v>
      </c>
      <c r="K65" s="639"/>
      <c r="L65" s="639">
        <v>1</v>
      </c>
      <c r="M65" s="639"/>
      <c r="N65" s="639">
        <v>1</v>
      </c>
      <c r="O65" s="639"/>
      <c r="P65" s="639">
        <v>1</v>
      </c>
      <c r="Q65" s="639"/>
      <c r="R65" s="639">
        <v>1</v>
      </c>
      <c r="S65" s="639"/>
      <c r="T65" s="639">
        <v>1</v>
      </c>
      <c r="U65" s="639"/>
      <c r="V65" s="640">
        <f>SUM('Formulario PPGR2'!$J65:$U65)</f>
        <v>6</v>
      </c>
      <c r="W65" s="641" t="s">
        <v>254</v>
      </c>
      <c r="X65" s="641"/>
      <c r="Y65" s="638"/>
      <c r="Z65" s="638" t="s">
        <v>364</v>
      </c>
    </row>
    <row r="66" spans="2:26" s="257" customFormat="1" ht="63" hidden="1" customHeight="1" x14ac:dyDescent="0.3">
      <c r="B66" s="796" t="e">
        <f>IF('Formulario PPGR2'!$G66="","",CONCATENATE('Formulario PPGR2'!$C66,".",'Formulario PPGR2'!$D66,".",'Formulario PPGR2'!$E66,".",'Formulario PPGR2'!$F66))</f>
        <v>#REF!</v>
      </c>
      <c r="C66" s="796"/>
      <c r="D66" s="796" t="e">
        <f>IF('Formulario PPGR2'!$G66="","",'Formulario PPGR1'!#REF!)</f>
        <v>#REF!</v>
      </c>
      <c r="E66" s="796" t="e">
        <f>IF('Formulario PPGR2'!$G66="","",'Formulario PPGR1'!#REF!)</f>
        <v>#REF!</v>
      </c>
      <c r="F66" s="796" t="e">
        <f>IF('Formulario PPGR2'!$G66="","",'Formulario PPGR1'!#REF!)</f>
        <v>#REF!</v>
      </c>
      <c r="G66" s="796" t="s">
        <v>128</v>
      </c>
      <c r="H66" s="797" t="s">
        <v>372</v>
      </c>
      <c r="I66" s="796" t="s">
        <v>373</v>
      </c>
      <c r="J66" s="797"/>
      <c r="K66" s="797"/>
      <c r="L66" s="797">
        <v>1</v>
      </c>
      <c r="M66" s="797"/>
      <c r="N66" s="797"/>
      <c r="O66" s="797">
        <v>1</v>
      </c>
      <c r="P66" s="797"/>
      <c r="Q66" s="797"/>
      <c r="R66" s="797">
        <v>1</v>
      </c>
      <c r="S66" s="797"/>
      <c r="T66" s="797"/>
      <c r="U66" s="797">
        <v>1</v>
      </c>
      <c r="V66" s="799">
        <f>SUM('Formulario PPGR2'!$J66:$U66)</f>
        <v>4</v>
      </c>
      <c r="W66" s="800" t="s">
        <v>289</v>
      </c>
      <c r="X66" s="800" t="s">
        <v>258</v>
      </c>
      <c r="Y66" s="796"/>
      <c r="Z66" s="796" t="s">
        <v>364</v>
      </c>
    </row>
    <row r="67" spans="2:26" s="257" customFormat="1" ht="63" hidden="1" customHeight="1" x14ac:dyDescent="0.3">
      <c r="B67" s="796" t="e">
        <f>IF('Formulario PPGR2'!$G67="","",CONCATENATE('Formulario PPGR2'!$C67,".",'Formulario PPGR2'!$D67,".",'Formulario PPGR2'!$E67,".",'Formulario PPGR2'!$F67))</f>
        <v>#REF!</v>
      </c>
      <c r="C67" s="796"/>
      <c r="D67" s="796" t="e">
        <f>IF('Formulario PPGR2'!$G67="","",'Formulario PPGR1'!#REF!)</f>
        <v>#REF!</v>
      </c>
      <c r="E67" s="796" t="e">
        <f>IF('Formulario PPGR2'!$G67="","",'Formulario PPGR1'!#REF!)</f>
        <v>#REF!</v>
      </c>
      <c r="F67" s="796" t="e">
        <f>IF('Formulario PPGR2'!$G67="","",'Formulario PPGR1'!#REF!)</f>
        <v>#REF!</v>
      </c>
      <c r="G67" s="638" t="s">
        <v>128</v>
      </c>
      <c r="H67" s="639" t="s">
        <v>374</v>
      </c>
      <c r="I67" s="638" t="s">
        <v>375</v>
      </c>
      <c r="J67" s="639"/>
      <c r="K67" s="639">
        <v>1</v>
      </c>
      <c r="L67" s="639"/>
      <c r="M67" s="639"/>
      <c r="N67" s="639">
        <v>1</v>
      </c>
      <c r="O67" s="639"/>
      <c r="P67" s="639"/>
      <c r="Q67" s="639">
        <v>1</v>
      </c>
      <c r="R67" s="639"/>
      <c r="S67" s="639"/>
      <c r="T67" s="639">
        <v>1</v>
      </c>
      <c r="U67" s="639"/>
      <c r="V67" s="640">
        <f>SUM('Formulario PPGR2'!$J67:$U67)</f>
        <v>4</v>
      </c>
      <c r="W67" s="641" t="s">
        <v>246</v>
      </c>
      <c r="X67" s="641" t="s">
        <v>261</v>
      </c>
      <c r="Y67" s="638"/>
      <c r="Z67" s="638" t="s">
        <v>364</v>
      </c>
    </row>
    <row r="68" spans="2:26" s="257" customFormat="1" ht="63" hidden="1" customHeight="1" x14ac:dyDescent="0.3">
      <c r="B68" s="796" t="e">
        <f>IF('Formulario PPGR2'!$G68="","",CONCATENATE('Formulario PPGR2'!$C68,".",'Formulario PPGR2'!$D68,".",'Formulario PPGR2'!$E68,".",'Formulario PPGR2'!$F68))</f>
        <v>#REF!</v>
      </c>
      <c r="C68" s="796"/>
      <c r="D68" s="796" t="e">
        <f>IF('Formulario PPGR2'!$G68="","",'Formulario PPGR1'!#REF!)</f>
        <v>#REF!</v>
      </c>
      <c r="E68" s="796" t="e">
        <f>IF('Formulario PPGR2'!$G68="","",'Formulario PPGR1'!#REF!)</f>
        <v>#REF!</v>
      </c>
      <c r="F68" s="796" t="e">
        <f>IF('Formulario PPGR2'!$G68="","",'Formulario PPGR1'!#REF!)</f>
        <v>#REF!</v>
      </c>
      <c r="G68" s="796" t="s">
        <v>128</v>
      </c>
      <c r="H68" s="797" t="s">
        <v>376</v>
      </c>
      <c r="I68" s="796" t="s">
        <v>377</v>
      </c>
      <c r="J68" s="797"/>
      <c r="K68" s="797"/>
      <c r="L68" s="797">
        <v>1</v>
      </c>
      <c r="M68" s="797"/>
      <c r="N68" s="797"/>
      <c r="O68" s="797">
        <v>1</v>
      </c>
      <c r="P68" s="797"/>
      <c r="Q68" s="797"/>
      <c r="R68" s="797">
        <v>1</v>
      </c>
      <c r="S68" s="797"/>
      <c r="T68" s="797"/>
      <c r="U68" s="797">
        <v>1</v>
      </c>
      <c r="V68" s="799">
        <f>SUM('Formulario PPGR2'!$J68:$U68)</f>
        <v>4</v>
      </c>
      <c r="W68" s="800" t="s">
        <v>246</v>
      </c>
      <c r="X68" s="800" t="s">
        <v>261</v>
      </c>
      <c r="Y68" s="796"/>
      <c r="Z68" s="796" t="s">
        <v>364</v>
      </c>
    </row>
    <row r="69" spans="2:26" s="257" customFormat="1" ht="63" hidden="1" customHeight="1" x14ac:dyDescent="0.3">
      <c r="B69" s="796" t="e">
        <f>IF('Formulario PPGR2'!$G69="","",CONCATENATE('Formulario PPGR2'!$C69,".",'Formulario PPGR2'!$D69,".",'Formulario PPGR2'!$E69,".",'Formulario PPGR2'!$F69))</f>
        <v>#REF!</v>
      </c>
      <c r="C69" s="796"/>
      <c r="D69" s="796" t="e">
        <f>IF('Formulario PPGR2'!$G69="","",'Formulario PPGR1'!#REF!)</f>
        <v>#REF!</v>
      </c>
      <c r="E69" s="796" t="e">
        <f>IF('Formulario PPGR2'!$G69="","",'Formulario PPGR1'!#REF!)</f>
        <v>#REF!</v>
      </c>
      <c r="F69" s="796" t="e">
        <f>IF('Formulario PPGR2'!$G69="","",'Formulario PPGR1'!#REF!)</f>
        <v>#REF!</v>
      </c>
      <c r="G69" s="638" t="s">
        <v>128</v>
      </c>
      <c r="H69" s="639" t="s">
        <v>378</v>
      </c>
      <c r="I69" s="638" t="s">
        <v>379</v>
      </c>
      <c r="J69" s="639"/>
      <c r="K69" s="639"/>
      <c r="L69" s="639">
        <v>1</v>
      </c>
      <c r="M69" s="639"/>
      <c r="N69" s="639"/>
      <c r="O69" s="639">
        <v>1</v>
      </c>
      <c r="P69" s="639"/>
      <c r="Q69" s="639"/>
      <c r="R69" s="639">
        <v>1</v>
      </c>
      <c r="S69" s="639"/>
      <c r="T69" s="639"/>
      <c r="U69" s="639">
        <v>1</v>
      </c>
      <c r="V69" s="640">
        <f>SUM('Formulario PPGR2'!$J69:$U69)</f>
        <v>4</v>
      </c>
      <c r="W69" s="641" t="s">
        <v>289</v>
      </c>
      <c r="X69" s="641" t="s">
        <v>258</v>
      </c>
      <c r="Y69" s="638"/>
      <c r="Z69" s="638" t="s">
        <v>364</v>
      </c>
    </row>
    <row r="70" spans="2:26" s="257" customFormat="1" ht="47.25" hidden="1" customHeight="1" x14ac:dyDescent="0.3">
      <c r="B70" s="796" t="e">
        <f>IF('Formulario PPGR2'!$G70="","",CONCATENATE('Formulario PPGR2'!$C70,".",'Formulario PPGR2'!$D70,".",'Formulario PPGR2'!$E70,".",'Formulario PPGR2'!$F70))</f>
        <v>#REF!</v>
      </c>
      <c r="C70" s="796"/>
      <c r="D70" s="796" t="e">
        <f>IF('Formulario PPGR2'!$G70="","",'Formulario PPGR1'!#REF!)</f>
        <v>#REF!</v>
      </c>
      <c r="E70" s="796" t="e">
        <f>IF('Formulario PPGR2'!$G70="","",'Formulario PPGR1'!#REF!)</f>
        <v>#REF!</v>
      </c>
      <c r="F70" s="796" t="e">
        <f>IF('Formulario PPGR2'!$G70="","",'Formulario PPGR1'!#REF!)</f>
        <v>#REF!</v>
      </c>
      <c r="G70" s="796" t="s">
        <v>128</v>
      </c>
      <c r="H70" s="797" t="s">
        <v>380</v>
      </c>
      <c r="I70" s="796" t="s">
        <v>381</v>
      </c>
      <c r="J70" s="797"/>
      <c r="K70" s="797">
        <v>1</v>
      </c>
      <c r="L70" s="797">
        <v>1</v>
      </c>
      <c r="M70" s="797">
        <v>1</v>
      </c>
      <c r="N70" s="797">
        <v>1</v>
      </c>
      <c r="O70" s="797">
        <v>1</v>
      </c>
      <c r="P70" s="797"/>
      <c r="Q70" s="797"/>
      <c r="R70" s="797"/>
      <c r="S70" s="797"/>
      <c r="T70" s="797"/>
      <c r="U70" s="797"/>
      <c r="V70" s="799">
        <f>SUM('Formulario PPGR2'!$J70:$U70)</f>
        <v>5</v>
      </c>
      <c r="W70" s="800" t="s">
        <v>246</v>
      </c>
      <c r="X70" s="800" t="s">
        <v>261</v>
      </c>
      <c r="Y70" s="796"/>
      <c r="Z70" s="796" t="s">
        <v>364</v>
      </c>
    </row>
    <row r="71" spans="2:26" s="257" customFormat="1" ht="63" hidden="1" customHeight="1" x14ac:dyDescent="0.3">
      <c r="B71" s="796" t="e">
        <f>IF('Formulario PPGR2'!$G71="","",CONCATENATE('Formulario PPGR2'!$C71,".",'Formulario PPGR2'!$D71,".",'Formulario PPGR2'!$E71,".",'Formulario PPGR2'!$F71))</f>
        <v>#REF!</v>
      </c>
      <c r="C71" s="796"/>
      <c r="D71" s="796" t="e">
        <f>IF('Formulario PPGR2'!$G71="","",'Formulario PPGR1'!#REF!)</f>
        <v>#REF!</v>
      </c>
      <c r="E71" s="796" t="e">
        <f>IF('Formulario PPGR2'!$G71="","",'Formulario PPGR1'!#REF!)</f>
        <v>#REF!</v>
      </c>
      <c r="F71" s="796" t="e">
        <f>IF('Formulario PPGR2'!$G71="","",'Formulario PPGR1'!#REF!)</f>
        <v>#REF!</v>
      </c>
      <c r="G71" s="638" t="s">
        <v>128</v>
      </c>
      <c r="H71" s="639" t="s">
        <v>382</v>
      </c>
      <c r="I71" s="638" t="s">
        <v>383</v>
      </c>
      <c r="J71" s="639"/>
      <c r="K71" s="639"/>
      <c r="L71" s="639"/>
      <c r="M71" s="639">
        <v>1</v>
      </c>
      <c r="N71" s="639"/>
      <c r="O71" s="639"/>
      <c r="P71" s="639"/>
      <c r="Q71" s="639">
        <v>1</v>
      </c>
      <c r="R71" s="639"/>
      <c r="S71" s="639"/>
      <c r="T71" s="639"/>
      <c r="U71" s="639">
        <v>1</v>
      </c>
      <c r="V71" s="640">
        <f>SUM('Formulario PPGR2'!$J71:$U71)</f>
        <v>3</v>
      </c>
      <c r="W71" s="641" t="s">
        <v>258</v>
      </c>
      <c r="X71" s="641"/>
      <c r="Y71" s="638"/>
      <c r="Z71" s="638" t="s">
        <v>364</v>
      </c>
    </row>
    <row r="72" spans="2:26" s="257" customFormat="1" ht="47.25" hidden="1" customHeight="1" x14ac:dyDescent="0.3">
      <c r="B72" s="796" t="e">
        <f>IF('Formulario PPGR2'!$G72="","",CONCATENATE('Formulario PPGR2'!$C72,".",'Formulario PPGR2'!$D72,".",'Formulario PPGR2'!$E72,".",'Formulario PPGR2'!$F72))</f>
        <v>#REF!</v>
      </c>
      <c r="C72" s="796"/>
      <c r="D72" s="796" t="e">
        <f>IF('Formulario PPGR2'!$G72="","",'Formulario PPGR1'!#REF!)</f>
        <v>#REF!</v>
      </c>
      <c r="E72" s="796" t="e">
        <f>IF('Formulario PPGR2'!$G72="","",'Formulario PPGR1'!#REF!)</f>
        <v>#REF!</v>
      </c>
      <c r="F72" s="796" t="e">
        <f>IF('Formulario PPGR2'!$G72="","",'Formulario PPGR1'!#REF!)</f>
        <v>#REF!</v>
      </c>
      <c r="G72" s="796" t="s">
        <v>128</v>
      </c>
      <c r="H72" s="797" t="s">
        <v>384</v>
      </c>
      <c r="I72" s="796" t="s">
        <v>385</v>
      </c>
      <c r="J72" s="797">
        <v>1</v>
      </c>
      <c r="K72" s="797">
        <v>1</v>
      </c>
      <c r="L72" s="797">
        <v>1</v>
      </c>
      <c r="M72" s="797">
        <v>1</v>
      </c>
      <c r="N72" s="797">
        <v>1</v>
      </c>
      <c r="O72" s="797">
        <v>1</v>
      </c>
      <c r="P72" s="797">
        <v>1</v>
      </c>
      <c r="Q72" s="797">
        <v>1</v>
      </c>
      <c r="R72" s="797">
        <v>1</v>
      </c>
      <c r="S72" s="797">
        <v>1</v>
      </c>
      <c r="T72" s="797">
        <v>1</v>
      </c>
      <c r="U72" s="797">
        <v>1</v>
      </c>
      <c r="V72" s="799">
        <f>SUM('Formulario PPGR2'!$J72:$U72)</f>
        <v>12</v>
      </c>
      <c r="W72" s="800" t="s">
        <v>258</v>
      </c>
      <c r="X72" s="800"/>
      <c r="Y72" s="796"/>
      <c r="Z72" s="796" t="s">
        <v>364</v>
      </c>
    </row>
    <row r="73" spans="2:26" s="257" customFormat="1" ht="63" hidden="1" customHeight="1" x14ac:dyDescent="0.3">
      <c r="B73" s="796" t="e">
        <f>IF('Formulario PPGR2'!$G73="","",CONCATENATE('Formulario PPGR2'!$C73,".",'Formulario PPGR2'!$D73,".",'Formulario PPGR2'!$E73,".",'Formulario PPGR2'!$F73))</f>
        <v>#REF!</v>
      </c>
      <c r="C73" s="796"/>
      <c r="D73" s="796" t="e">
        <f>IF('Formulario PPGR2'!$G73="","",'Formulario PPGR1'!#REF!)</f>
        <v>#REF!</v>
      </c>
      <c r="E73" s="796" t="e">
        <f>IF('Formulario PPGR2'!$G73="","",'Formulario PPGR1'!#REF!)</f>
        <v>#REF!</v>
      </c>
      <c r="F73" s="796" t="e">
        <f>IF('Formulario PPGR2'!$G73="","",'Formulario PPGR1'!#REF!)</f>
        <v>#REF!</v>
      </c>
      <c r="G73" s="638" t="s">
        <v>128</v>
      </c>
      <c r="H73" s="639" t="s">
        <v>386</v>
      </c>
      <c r="I73" s="638" t="s">
        <v>387</v>
      </c>
      <c r="J73" s="639">
        <v>1</v>
      </c>
      <c r="K73" s="639">
        <v>1</v>
      </c>
      <c r="L73" s="639">
        <v>1</v>
      </c>
      <c r="M73" s="639">
        <v>1</v>
      </c>
      <c r="N73" s="639">
        <v>1</v>
      </c>
      <c r="O73" s="639">
        <v>1</v>
      </c>
      <c r="P73" s="639">
        <v>1</v>
      </c>
      <c r="Q73" s="639">
        <v>1</v>
      </c>
      <c r="R73" s="639">
        <v>1</v>
      </c>
      <c r="S73" s="639">
        <v>1</v>
      </c>
      <c r="T73" s="639">
        <v>1</v>
      </c>
      <c r="U73" s="639">
        <v>1</v>
      </c>
      <c r="V73" s="640">
        <f>SUM('Formulario PPGR2'!$J73:$U73)</f>
        <v>12</v>
      </c>
      <c r="W73" s="641" t="s">
        <v>246</v>
      </c>
      <c r="X73" s="641"/>
      <c r="Y73" s="638"/>
      <c r="Z73" s="638" t="s">
        <v>364</v>
      </c>
    </row>
    <row r="74" spans="2:26" s="257" customFormat="1" ht="47.25" hidden="1" customHeight="1" x14ac:dyDescent="0.3">
      <c r="B74" s="796" t="e">
        <f>IF('Formulario PPGR2'!$G74="","",CONCATENATE('Formulario PPGR2'!$C74,".",'Formulario PPGR2'!$D74,".",'Formulario PPGR2'!$E74,".",'Formulario PPGR2'!$F74))</f>
        <v>#REF!</v>
      </c>
      <c r="C74" s="796"/>
      <c r="D74" s="796" t="e">
        <f>IF('Formulario PPGR2'!$G74="","",'Formulario PPGR1'!#REF!)</f>
        <v>#REF!</v>
      </c>
      <c r="E74" s="796" t="e">
        <f>IF('Formulario PPGR2'!$G74="","",'Formulario PPGR1'!#REF!)</f>
        <v>#REF!</v>
      </c>
      <c r="F74" s="796" t="e">
        <f>IF('Formulario PPGR2'!$G74="","",'Formulario PPGR1'!#REF!)</f>
        <v>#REF!</v>
      </c>
      <c r="G74" s="796" t="s">
        <v>128</v>
      </c>
      <c r="H74" s="797" t="s">
        <v>388</v>
      </c>
      <c r="I74" s="796" t="s">
        <v>389</v>
      </c>
      <c r="J74" s="797"/>
      <c r="K74" s="797"/>
      <c r="L74" s="797">
        <v>1</v>
      </c>
      <c r="M74" s="797"/>
      <c r="N74" s="797"/>
      <c r="O74" s="797">
        <v>1</v>
      </c>
      <c r="P74" s="797"/>
      <c r="Q74" s="797"/>
      <c r="R74" s="797">
        <v>1</v>
      </c>
      <c r="S74" s="797"/>
      <c r="T74" s="797"/>
      <c r="U74" s="797">
        <v>1</v>
      </c>
      <c r="V74" s="799">
        <f>SUM('Formulario PPGR2'!$J74:$U74)</f>
        <v>4</v>
      </c>
      <c r="W74" s="800" t="s">
        <v>258</v>
      </c>
      <c r="X74" s="800"/>
      <c r="Y74" s="796"/>
      <c r="Z74" s="796" t="s">
        <v>364</v>
      </c>
    </row>
    <row r="75" spans="2:26" s="257" customFormat="1" ht="47.25" hidden="1" customHeight="1" x14ac:dyDescent="0.3">
      <c r="B75" s="796" t="e">
        <f>IF('Formulario PPGR2'!$G75="","",CONCATENATE('Formulario PPGR2'!$C75,".",'Formulario PPGR2'!$D75,".",'Formulario PPGR2'!$E75,".",'Formulario PPGR2'!$F75))</f>
        <v>#REF!</v>
      </c>
      <c r="C75" s="796"/>
      <c r="D75" s="796" t="e">
        <f>IF('Formulario PPGR2'!$G75="","",'Formulario PPGR1'!#REF!)</f>
        <v>#REF!</v>
      </c>
      <c r="E75" s="796" t="e">
        <f>IF('Formulario PPGR2'!$G75="","",'Formulario PPGR1'!#REF!)</f>
        <v>#REF!</v>
      </c>
      <c r="F75" s="796" t="e">
        <f>IF('Formulario PPGR2'!$G75="","",'Formulario PPGR1'!#REF!)</f>
        <v>#REF!</v>
      </c>
      <c r="G75" s="796" t="s">
        <v>390</v>
      </c>
      <c r="H75" s="797" t="s">
        <v>391</v>
      </c>
      <c r="I75" s="796" t="s">
        <v>392</v>
      </c>
      <c r="J75" s="797"/>
      <c r="K75" s="797"/>
      <c r="L75" s="797">
        <v>1</v>
      </c>
      <c r="M75" s="797"/>
      <c r="N75" s="797"/>
      <c r="O75" s="797">
        <v>1</v>
      </c>
      <c r="P75" s="797"/>
      <c r="Q75" s="797"/>
      <c r="R75" s="797">
        <v>1</v>
      </c>
      <c r="S75" s="797"/>
      <c r="T75" s="797"/>
      <c r="U75" s="797">
        <v>1</v>
      </c>
      <c r="V75" s="799">
        <f>SUM('Formulario PPGR2'!$J75:$U75)</f>
        <v>4</v>
      </c>
      <c r="W75" s="800" t="s">
        <v>258</v>
      </c>
      <c r="X75" s="800"/>
      <c r="Y75" s="796"/>
      <c r="Z75" s="796" t="s">
        <v>114</v>
      </c>
    </row>
    <row r="76" spans="2:26" s="257" customFormat="1" ht="47.25" hidden="1" customHeight="1" x14ac:dyDescent="0.3">
      <c r="B76" s="796" t="e">
        <f>IF('Formulario PPGR2'!$G76="","",CONCATENATE('Formulario PPGR2'!$C76,".",'Formulario PPGR2'!$D76,".",'Formulario PPGR2'!$E76,".",'Formulario PPGR2'!$F76))</f>
        <v>#REF!</v>
      </c>
      <c r="C76" s="796"/>
      <c r="D76" s="796" t="e">
        <f>IF('Formulario PPGR2'!$G76="","",'Formulario PPGR1'!#REF!)</f>
        <v>#REF!</v>
      </c>
      <c r="E76" s="796" t="e">
        <f>IF('Formulario PPGR2'!$G76="","",'Formulario PPGR1'!#REF!)</f>
        <v>#REF!</v>
      </c>
      <c r="F76" s="796" t="e">
        <f>IF('Formulario PPGR2'!$G76="","",'Formulario PPGR1'!#REF!)</f>
        <v>#REF!</v>
      </c>
      <c r="G76" s="796" t="s">
        <v>390</v>
      </c>
      <c r="H76" s="797" t="s">
        <v>393</v>
      </c>
      <c r="I76" s="796" t="s">
        <v>394</v>
      </c>
      <c r="J76" s="797"/>
      <c r="K76" s="797"/>
      <c r="L76" s="797">
        <v>1</v>
      </c>
      <c r="M76" s="797"/>
      <c r="N76" s="797"/>
      <c r="O76" s="797"/>
      <c r="P76" s="797"/>
      <c r="Q76" s="797"/>
      <c r="R76" s="797"/>
      <c r="S76" s="797"/>
      <c r="T76" s="797"/>
      <c r="U76" s="797"/>
      <c r="V76" s="799">
        <f>SUM('Formulario PPGR2'!$J76:$U76)</f>
        <v>1</v>
      </c>
      <c r="W76" s="800" t="s">
        <v>258</v>
      </c>
      <c r="X76" s="800" t="s">
        <v>246</v>
      </c>
      <c r="Y76" s="796"/>
      <c r="Z76" s="796" t="s">
        <v>125</v>
      </c>
    </row>
    <row r="77" spans="2:26" s="257" customFormat="1" ht="66" hidden="1" x14ac:dyDescent="0.3">
      <c r="B77" s="796" t="e">
        <f>IF('Formulario PPGR2'!$G77="","",CONCATENATE('Formulario PPGR2'!$C77,".",'Formulario PPGR2'!$D77,".",'Formulario PPGR2'!$E77,".",'Formulario PPGR2'!$F77))</f>
        <v>#REF!</v>
      </c>
      <c r="C77" s="796"/>
      <c r="D77" s="796" t="e">
        <f>IF('Formulario PPGR2'!$G77="","",'Formulario PPGR1'!#REF!)</f>
        <v>#REF!</v>
      </c>
      <c r="E77" s="796" t="e">
        <f>IF('Formulario PPGR2'!$G77="","",'Formulario PPGR1'!#REF!)</f>
        <v>#REF!</v>
      </c>
      <c r="F77" s="796" t="e">
        <f>IF('Formulario PPGR2'!$G77="","",'Formulario PPGR1'!#REF!)</f>
        <v>#REF!</v>
      </c>
      <c r="G77" s="796" t="s">
        <v>132</v>
      </c>
      <c r="H77" s="797" t="s">
        <v>395</v>
      </c>
      <c r="I77" s="796" t="s">
        <v>396</v>
      </c>
      <c r="J77" s="797"/>
      <c r="K77" s="797"/>
      <c r="L77" s="797">
        <v>1</v>
      </c>
      <c r="M77" s="797"/>
      <c r="N77" s="797"/>
      <c r="O77" s="797">
        <v>1</v>
      </c>
      <c r="P77" s="797"/>
      <c r="Q77" s="797"/>
      <c r="R77" s="797">
        <v>1</v>
      </c>
      <c r="S77" s="797"/>
      <c r="T77" s="797"/>
      <c r="U77" s="797">
        <v>1</v>
      </c>
      <c r="V77" s="799">
        <f>SUM('Formulario PPGR2'!$J77:$U77)</f>
        <v>4</v>
      </c>
      <c r="W77" s="800" t="s">
        <v>246</v>
      </c>
      <c r="X77" s="800" t="s">
        <v>247</v>
      </c>
      <c r="Y77" s="796"/>
      <c r="Z77" s="796" t="s">
        <v>125</v>
      </c>
    </row>
    <row r="78" spans="2:26" s="257" customFormat="1" ht="72" hidden="1" customHeight="1" x14ac:dyDescent="0.3">
      <c r="B78" s="796" t="e">
        <f>IF('Formulario PPGR2'!$G78="","",CONCATENATE('Formulario PPGR2'!$C78,".",'Formulario PPGR2'!$D78,".",'Formulario PPGR2'!$E78,".",'Formulario PPGR2'!$F78))</f>
        <v>#REF!</v>
      </c>
      <c r="C78" s="796"/>
      <c r="D78" s="796" t="e">
        <f>IF('Formulario PPGR2'!$G78="","",'Formulario PPGR1'!#REF!)</f>
        <v>#REF!</v>
      </c>
      <c r="E78" s="796" t="e">
        <f>IF('Formulario PPGR2'!$G78="","",'Formulario PPGR1'!#REF!)</f>
        <v>#REF!</v>
      </c>
      <c r="F78" s="796" t="e">
        <f>IF('Formulario PPGR2'!$G78="","",'Formulario PPGR1'!#REF!)</f>
        <v>#REF!</v>
      </c>
      <c r="G78" s="796" t="s">
        <v>397</v>
      </c>
      <c r="H78" s="797" t="s">
        <v>398</v>
      </c>
      <c r="I78" s="796" t="s">
        <v>399</v>
      </c>
      <c r="J78" s="797">
        <v>1</v>
      </c>
      <c r="K78" s="797"/>
      <c r="L78" s="797"/>
      <c r="M78" s="797">
        <v>1</v>
      </c>
      <c r="N78" s="797"/>
      <c r="O78" s="797"/>
      <c r="P78" s="797">
        <v>1</v>
      </c>
      <c r="Q78" s="797"/>
      <c r="R78" s="797"/>
      <c r="S78" s="797"/>
      <c r="T78" s="797"/>
      <c r="U78" s="797"/>
      <c r="V78" s="799">
        <f>SUM('Formulario PPGR2'!$J78:$U78)</f>
        <v>3</v>
      </c>
      <c r="W78" s="800" t="s">
        <v>246</v>
      </c>
      <c r="X78" s="800" t="s">
        <v>258</v>
      </c>
      <c r="Y78" s="796"/>
      <c r="Z78" s="796" t="s">
        <v>125</v>
      </c>
    </row>
    <row r="79" spans="2:26" s="257" customFormat="1" ht="72" hidden="1" customHeight="1" x14ac:dyDescent="0.3">
      <c r="B79" s="796" t="e">
        <f>IF('Formulario PPGR2'!$G79="","",CONCATENATE('Formulario PPGR2'!$C79,".",'Formulario PPGR2'!$D79,".",'Formulario PPGR2'!$E79,".",'Formulario PPGR2'!$F79))</f>
        <v>#REF!</v>
      </c>
      <c r="C79" s="796"/>
      <c r="D79" s="796" t="e">
        <f>IF('Formulario PPGR2'!$G79="","",'Formulario PPGR1'!#REF!)</f>
        <v>#REF!</v>
      </c>
      <c r="E79" s="796" t="e">
        <f>IF('Formulario PPGR2'!$G79="","",'Formulario PPGR1'!#REF!)</f>
        <v>#REF!</v>
      </c>
      <c r="F79" s="796" t="e">
        <f>IF('Formulario PPGR2'!$G79="","",'Formulario PPGR1'!#REF!)</f>
        <v>#REF!</v>
      </c>
      <c r="G79" s="796" t="s">
        <v>400</v>
      </c>
      <c r="H79" s="797" t="s">
        <v>401</v>
      </c>
      <c r="I79" s="796" t="s">
        <v>402</v>
      </c>
      <c r="J79" s="797"/>
      <c r="K79" s="797"/>
      <c r="L79" s="797">
        <v>1</v>
      </c>
      <c r="M79" s="797"/>
      <c r="N79" s="797"/>
      <c r="O79" s="797">
        <v>1</v>
      </c>
      <c r="P79" s="797"/>
      <c r="Q79" s="797"/>
      <c r="R79" s="797">
        <v>1</v>
      </c>
      <c r="S79" s="797"/>
      <c r="T79" s="797"/>
      <c r="U79" s="797"/>
      <c r="V79" s="799">
        <f>SUM('Formulario PPGR2'!$J79:$U79)</f>
        <v>3</v>
      </c>
      <c r="W79" s="800" t="s">
        <v>246</v>
      </c>
      <c r="X79" s="800" t="s">
        <v>258</v>
      </c>
      <c r="Y79" s="796"/>
      <c r="Z79" s="796" t="s">
        <v>125</v>
      </c>
    </row>
    <row r="80" spans="2:26" s="257" customFormat="1" ht="72" hidden="1" customHeight="1" x14ac:dyDescent="0.3">
      <c r="B80" s="796" t="e">
        <f>IF('Formulario PPGR2'!$G80="","",CONCATENATE('Formulario PPGR2'!$C80,".",'Formulario PPGR2'!$D80,".",'Formulario PPGR2'!$E80,".",'Formulario PPGR2'!$F80))</f>
        <v>#REF!</v>
      </c>
      <c r="C80" s="796"/>
      <c r="D80" s="796" t="e">
        <f>IF('Formulario PPGR2'!$G80="","",'Formulario PPGR1'!#REF!)</f>
        <v>#REF!</v>
      </c>
      <c r="E80" s="796" t="e">
        <f>IF('Formulario PPGR2'!$G80="","",'Formulario PPGR1'!#REF!)</f>
        <v>#REF!</v>
      </c>
      <c r="F80" s="796" t="e">
        <f>IF('Formulario PPGR2'!$G80="","",'Formulario PPGR1'!#REF!)</f>
        <v>#REF!</v>
      </c>
      <c r="G80" s="796" t="s">
        <v>403</v>
      </c>
      <c r="H80" s="797" t="s">
        <v>404</v>
      </c>
      <c r="I80" s="796" t="s">
        <v>405</v>
      </c>
      <c r="J80" s="797"/>
      <c r="K80" s="797">
        <v>1</v>
      </c>
      <c r="L80" s="797"/>
      <c r="M80" s="797"/>
      <c r="N80" s="797"/>
      <c r="O80" s="797"/>
      <c r="P80" s="797">
        <v>1</v>
      </c>
      <c r="Q80" s="797"/>
      <c r="R80" s="797"/>
      <c r="S80" s="797"/>
      <c r="T80" s="797">
        <v>1</v>
      </c>
      <c r="U80" s="797"/>
      <c r="V80" s="799">
        <f>SUM('Formulario PPGR2'!$J80:$U80)</f>
        <v>3</v>
      </c>
      <c r="W80" s="800" t="s">
        <v>246</v>
      </c>
      <c r="X80" s="800" t="s">
        <v>258</v>
      </c>
      <c r="Y80" s="796"/>
      <c r="Z80" s="796" t="s">
        <v>125</v>
      </c>
    </row>
    <row r="81" spans="2:26" s="257" customFormat="1" ht="72" hidden="1" customHeight="1" x14ac:dyDescent="0.3">
      <c r="B81" s="796" t="e">
        <f>IF('Formulario PPGR2'!$G81="","",CONCATENATE('Formulario PPGR2'!$C81,".",'Formulario PPGR2'!$D81,".",'Formulario PPGR2'!$E81,".",'Formulario PPGR2'!$F81))</f>
        <v>#REF!</v>
      </c>
      <c r="C81" s="796"/>
      <c r="D81" s="796" t="e">
        <f>IF('Formulario PPGR2'!$G81="","",'Formulario PPGR1'!#REF!)</f>
        <v>#REF!</v>
      </c>
      <c r="E81" s="796" t="e">
        <f>IF('Formulario PPGR2'!$G81="","",'Formulario PPGR1'!#REF!)</f>
        <v>#REF!</v>
      </c>
      <c r="F81" s="796" t="e">
        <f>IF('Formulario PPGR2'!$G81="","",'Formulario PPGR1'!#REF!)</f>
        <v>#REF!</v>
      </c>
      <c r="G81" s="796" t="s">
        <v>406</v>
      </c>
      <c r="H81" s="797" t="s">
        <v>407</v>
      </c>
      <c r="I81" s="796" t="s">
        <v>408</v>
      </c>
      <c r="J81" s="797"/>
      <c r="K81" s="797"/>
      <c r="L81" s="797">
        <v>1</v>
      </c>
      <c r="M81" s="797"/>
      <c r="N81" s="797"/>
      <c r="O81" s="797">
        <v>1</v>
      </c>
      <c r="P81" s="797"/>
      <c r="Q81" s="797"/>
      <c r="R81" s="797">
        <v>1</v>
      </c>
      <c r="S81" s="797"/>
      <c r="T81" s="797"/>
      <c r="U81" s="797">
        <v>1</v>
      </c>
      <c r="V81" s="799">
        <f>SUM('Formulario PPGR2'!$J81:$U81)</f>
        <v>4</v>
      </c>
      <c r="W81" s="800" t="s">
        <v>246</v>
      </c>
      <c r="X81" s="800" t="s">
        <v>247</v>
      </c>
      <c r="Y81" s="796"/>
      <c r="Z81" s="796" t="s">
        <v>125</v>
      </c>
    </row>
    <row r="82" spans="2:26" s="257" customFormat="1" ht="77.25" hidden="1" customHeight="1" x14ac:dyDescent="0.3">
      <c r="B82" s="796" t="e">
        <f>IF('Formulario PPGR2'!$G82="","",CONCATENATE('Formulario PPGR2'!$C82,".",'Formulario PPGR2'!$D82,".",'Formulario PPGR2'!$E82,".",'Formulario PPGR2'!$F82))</f>
        <v>#REF!</v>
      </c>
      <c r="C82" s="796"/>
      <c r="D82" s="796" t="e">
        <f>IF('Formulario PPGR2'!$G82="","",'Formulario PPGR1'!#REF!)</f>
        <v>#REF!</v>
      </c>
      <c r="E82" s="796" t="e">
        <f>IF('Formulario PPGR2'!$G82="","",'Formulario PPGR1'!#REF!)</f>
        <v>#REF!</v>
      </c>
      <c r="F82" s="796" t="e">
        <f>IF('Formulario PPGR2'!$G82="","",'Formulario PPGR1'!#REF!)</f>
        <v>#REF!</v>
      </c>
      <c r="G82" s="796" t="s">
        <v>409</v>
      </c>
      <c r="H82" s="797" t="s">
        <v>410</v>
      </c>
      <c r="I82" s="796" t="s">
        <v>411</v>
      </c>
      <c r="J82" s="797"/>
      <c r="K82" s="797">
        <v>1</v>
      </c>
      <c r="L82" s="797"/>
      <c r="M82" s="797"/>
      <c r="N82" s="797">
        <v>1</v>
      </c>
      <c r="O82" s="797"/>
      <c r="P82" s="797"/>
      <c r="Q82" s="797">
        <v>1</v>
      </c>
      <c r="R82" s="797"/>
      <c r="S82" s="797"/>
      <c r="T82" s="797">
        <v>1</v>
      </c>
      <c r="U82" s="797"/>
      <c r="V82" s="799">
        <f>SUM('Formulario PPGR2'!$J82:$U82)</f>
        <v>4</v>
      </c>
      <c r="W82" s="800" t="s">
        <v>246</v>
      </c>
      <c r="X82" s="800" t="s">
        <v>258</v>
      </c>
      <c r="Y82" s="796"/>
      <c r="Z82" s="796" t="s">
        <v>125</v>
      </c>
    </row>
    <row r="83" spans="2:26" s="257" customFormat="1" ht="72.75" hidden="1" customHeight="1" x14ac:dyDescent="0.3">
      <c r="B83" s="796" t="e">
        <f>IF('Formulario PPGR2'!$G83="","",CONCATENATE('Formulario PPGR2'!$C83,".",'Formulario PPGR2'!$D83,".",'Formulario PPGR2'!$E83,".",'Formulario PPGR2'!$F83))</f>
        <v>#REF!</v>
      </c>
      <c r="C83" s="796"/>
      <c r="D83" s="796" t="e">
        <f>IF('Formulario PPGR2'!$G83="","",'Formulario PPGR1'!#REF!)</f>
        <v>#REF!</v>
      </c>
      <c r="E83" s="796" t="e">
        <f>IF('Formulario PPGR2'!$G83="","",'Formulario PPGR1'!#REF!)</f>
        <v>#REF!</v>
      </c>
      <c r="F83" s="796" t="e">
        <f>IF('Formulario PPGR2'!$G83="","",'Formulario PPGR1'!#REF!)</f>
        <v>#REF!</v>
      </c>
      <c r="G83" s="796" t="s">
        <v>133</v>
      </c>
      <c r="H83" s="797" t="s">
        <v>412</v>
      </c>
      <c r="I83" s="796" t="s">
        <v>413</v>
      </c>
      <c r="J83" s="797"/>
      <c r="K83" s="797"/>
      <c r="L83" s="797">
        <v>5</v>
      </c>
      <c r="M83" s="797">
        <v>5</v>
      </c>
      <c r="N83" s="797">
        <v>5</v>
      </c>
      <c r="O83" s="797">
        <v>5</v>
      </c>
      <c r="P83" s="797">
        <v>5</v>
      </c>
      <c r="Q83" s="797">
        <v>5</v>
      </c>
      <c r="R83" s="797">
        <v>5</v>
      </c>
      <c r="S83" s="797">
        <v>5</v>
      </c>
      <c r="T83" s="797">
        <v>5</v>
      </c>
      <c r="U83" s="797">
        <v>5</v>
      </c>
      <c r="V83" s="799">
        <f>SUM('Formulario PPGR2'!$J83:$U83)</f>
        <v>50</v>
      </c>
      <c r="W83" s="800" t="s">
        <v>246</v>
      </c>
      <c r="X83" s="800" t="s">
        <v>258</v>
      </c>
      <c r="Y83" s="796"/>
      <c r="Z83" s="796" t="s">
        <v>125</v>
      </c>
    </row>
    <row r="84" spans="2:26" s="257" customFormat="1" ht="77.25" hidden="1" customHeight="1" x14ac:dyDescent="0.3">
      <c r="B84" s="796" t="e">
        <f>IF('Formulario PPGR2'!$G84="","",CONCATENATE('Formulario PPGR2'!$C84,".",'Formulario PPGR2'!$D84,".",'Formulario PPGR2'!$E84,".",'Formulario PPGR2'!$F84))</f>
        <v>#REF!</v>
      </c>
      <c r="C84" s="796"/>
      <c r="D84" s="796" t="e">
        <f>IF('Formulario PPGR2'!$G84="","",'Formulario PPGR1'!#REF!)</f>
        <v>#REF!</v>
      </c>
      <c r="E84" s="796" t="e">
        <f>IF('Formulario PPGR2'!$G84="","",'Formulario PPGR1'!#REF!)</f>
        <v>#REF!</v>
      </c>
      <c r="F84" s="796" t="e">
        <f>IF('Formulario PPGR2'!$G84="","",'Formulario PPGR1'!#REF!)</f>
        <v>#REF!</v>
      </c>
      <c r="G84" s="796" t="s">
        <v>414</v>
      </c>
      <c r="H84" s="797" t="s">
        <v>415</v>
      </c>
      <c r="I84" s="796" t="s">
        <v>416</v>
      </c>
      <c r="J84" s="797"/>
      <c r="K84" s="797"/>
      <c r="L84" s="797">
        <v>4</v>
      </c>
      <c r="M84" s="797"/>
      <c r="N84" s="797"/>
      <c r="O84" s="797">
        <v>4</v>
      </c>
      <c r="P84" s="797"/>
      <c r="Q84" s="797"/>
      <c r="R84" s="797">
        <v>4</v>
      </c>
      <c r="S84" s="797"/>
      <c r="T84" s="797"/>
      <c r="U84" s="797">
        <v>4</v>
      </c>
      <c r="V84" s="799">
        <f>SUM('Formulario PPGR2'!$J84:$U84)</f>
        <v>16</v>
      </c>
      <c r="W84" s="800" t="s">
        <v>254</v>
      </c>
      <c r="X84" s="800"/>
      <c r="Y84" s="796"/>
      <c r="Z84" s="796" t="s">
        <v>125</v>
      </c>
    </row>
    <row r="85" spans="2:26" s="257" customFormat="1" ht="69" hidden="1" customHeight="1" x14ac:dyDescent="0.3">
      <c r="B85" s="796" t="e">
        <f>IF('Formulario PPGR2'!$G85="","",CONCATENATE('Formulario PPGR2'!$C85,".",'Formulario PPGR2'!$D85,".",'Formulario PPGR2'!$E85,".",'Formulario PPGR2'!$F85))</f>
        <v>#REF!</v>
      </c>
      <c r="C85" s="796"/>
      <c r="D85" s="796" t="e">
        <f>IF('Formulario PPGR2'!$G85="","",'Formulario PPGR1'!#REF!)</f>
        <v>#REF!</v>
      </c>
      <c r="E85" s="796" t="e">
        <f>IF('Formulario PPGR2'!$G85="","",'Formulario PPGR1'!#REF!)</f>
        <v>#REF!</v>
      </c>
      <c r="F85" s="796" t="e">
        <f>IF('Formulario PPGR2'!$G85="","",'Formulario PPGR1'!#REF!)</f>
        <v>#REF!</v>
      </c>
      <c r="G85" s="796" t="s">
        <v>417</v>
      </c>
      <c r="H85" s="797" t="s">
        <v>418</v>
      </c>
      <c r="I85" s="796" t="s">
        <v>419</v>
      </c>
      <c r="J85" s="797"/>
      <c r="K85" s="797">
        <v>2</v>
      </c>
      <c r="L85" s="797"/>
      <c r="M85" s="797">
        <v>2</v>
      </c>
      <c r="N85" s="797"/>
      <c r="O85" s="797">
        <v>2</v>
      </c>
      <c r="P85" s="797"/>
      <c r="Q85" s="797">
        <v>2</v>
      </c>
      <c r="R85" s="797"/>
      <c r="S85" s="797">
        <v>2</v>
      </c>
      <c r="T85" s="797"/>
      <c r="U85" s="797"/>
      <c r="V85" s="799">
        <f>SUM('Formulario PPGR2'!$J85:$U85)</f>
        <v>10</v>
      </c>
      <c r="W85" s="800" t="s">
        <v>246</v>
      </c>
      <c r="X85" s="800" t="s">
        <v>258</v>
      </c>
      <c r="Y85" s="796"/>
      <c r="Z85" s="796" t="s">
        <v>125</v>
      </c>
    </row>
    <row r="86" spans="2:26" s="257" customFormat="1" ht="121.5" hidden="1" customHeight="1" x14ac:dyDescent="0.3">
      <c r="B86" s="796" t="e">
        <f>IF('Formulario PPGR2'!$G86="","",CONCATENATE('Formulario PPGR2'!$C86,".",'Formulario PPGR2'!$D86,".",'Formulario PPGR2'!$E86,".",'Formulario PPGR2'!$F86))</f>
        <v>#REF!</v>
      </c>
      <c r="C86" s="796"/>
      <c r="D86" s="796" t="e">
        <f>IF('Formulario PPGR2'!$G86="","",'Formulario PPGR1'!#REF!)</f>
        <v>#REF!</v>
      </c>
      <c r="E86" s="796" t="e">
        <f>IF('Formulario PPGR2'!$G86="","",'Formulario PPGR1'!#REF!)</f>
        <v>#REF!</v>
      </c>
      <c r="F86" s="796" t="e">
        <f>IF('Formulario PPGR2'!$G86="","",'Formulario PPGR1'!#REF!)</f>
        <v>#REF!</v>
      </c>
      <c r="G86" s="796" t="s">
        <v>420</v>
      </c>
      <c r="H86" s="797" t="s">
        <v>421</v>
      </c>
      <c r="I86" s="796" t="s">
        <v>422</v>
      </c>
      <c r="J86" s="797"/>
      <c r="K86" s="797"/>
      <c r="L86" s="797">
        <v>2</v>
      </c>
      <c r="M86" s="797"/>
      <c r="N86" s="797"/>
      <c r="O86" s="797">
        <v>2</v>
      </c>
      <c r="P86" s="797"/>
      <c r="Q86" s="797"/>
      <c r="R86" s="797">
        <v>2</v>
      </c>
      <c r="S86" s="797"/>
      <c r="T86" s="797"/>
      <c r="U86" s="797">
        <v>2</v>
      </c>
      <c r="V86" s="799">
        <f>SUM('Formulario PPGR2'!$J86:$U86)</f>
        <v>8</v>
      </c>
      <c r="W86" s="800" t="s">
        <v>246</v>
      </c>
      <c r="X86" s="800" t="s">
        <v>258</v>
      </c>
      <c r="Y86" s="796"/>
      <c r="Z86" s="796" t="s">
        <v>125</v>
      </c>
    </row>
    <row r="87" spans="2:26" s="257" customFormat="1" ht="74.25" hidden="1" customHeight="1" x14ac:dyDescent="0.3">
      <c r="B87" s="796" t="e">
        <f>IF('Formulario PPGR2'!$G87="","",CONCATENATE('Formulario PPGR2'!$C87,".",'Formulario PPGR2'!$D87,".",'Formulario PPGR2'!$E87,".",'Formulario PPGR2'!$F87))</f>
        <v>#REF!</v>
      </c>
      <c r="C87" s="796"/>
      <c r="D87" s="796" t="e">
        <f>IF('Formulario PPGR2'!$G87="","",'Formulario PPGR1'!#REF!)</f>
        <v>#REF!</v>
      </c>
      <c r="E87" s="796" t="e">
        <f>IF('Formulario PPGR2'!$G87="","",'Formulario PPGR1'!#REF!)</f>
        <v>#REF!</v>
      </c>
      <c r="F87" s="796" t="e">
        <f>IF('Formulario PPGR2'!$G87="","",'Formulario PPGR1'!#REF!)</f>
        <v>#REF!</v>
      </c>
      <c r="G87" s="796" t="s">
        <v>423</v>
      </c>
      <c r="H87" s="797" t="s">
        <v>424</v>
      </c>
      <c r="I87" s="796" t="s">
        <v>425</v>
      </c>
      <c r="J87" s="797"/>
      <c r="K87" s="797"/>
      <c r="L87" s="797">
        <v>1</v>
      </c>
      <c r="M87" s="797">
        <v>1</v>
      </c>
      <c r="N87" s="797">
        <v>1</v>
      </c>
      <c r="O87" s="797">
        <v>1</v>
      </c>
      <c r="P87" s="797">
        <v>1</v>
      </c>
      <c r="Q87" s="797">
        <v>1</v>
      </c>
      <c r="R87" s="797">
        <v>1</v>
      </c>
      <c r="S87" s="797">
        <v>1</v>
      </c>
      <c r="T87" s="797">
        <v>1</v>
      </c>
      <c r="U87" s="797">
        <v>1</v>
      </c>
      <c r="V87" s="799">
        <f>SUM('Formulario PPGR2'!$J87:$U87)</f>
        <v>10</v>
      </c>
      <c r="W87" s="800" t="s">
        <v>246</v>
      </c>
      <c r="X87" s="800" t="s">
        <v>258</v>
      </c>
      <c r="Y87" s="796"/>
      <c r="Z87" s="796" t="s">
        <v>125</v>
      </c>
    </row>
    <row r="88" spans="2:26" s="257" customFormat="1" ht="74.25" hidden="1" customHeight="1" x14ac:dyDescent="0.3">
      <c r="B88" s="796" t="e">
        <f>IF('Formulario PPGR2'!$G88="","",CONCATENATE('Formulario PPGR2'!$C88,".",'Formulario PPGR2'!$D88,".",'Formulario PPGR2'!$E88,".",'Formulario PPGR2'!$F88))</f>
        <v>#REF!</v>
      </c>
      <c r="C88" s="796"/>
      <c r="D88" s="796" t="e">
        <f>IF('Formulario PPGR2'!$G88="","",'Formulario PPGR1'!#REF!)</f>
        <v>#REF!</v>
      </c>
      <c r="E88" s="796" t="e">
        <f>IF('Formulario PPGR2'!$G88="","",'Formulario PPGR1'!#REF!)</f>
        <v>#REF!</v>
      </c>
      <c r="F88" s="796" t="e">
        <f>IF('Formulario PPGR2'!$G88="","",'Formulario PPGR1'!#REF!)</f>
        <v>#REF!</v>
      </c>
      <c r="G88" s="796" t="s">
        <v>426</v>
      </c>
      <c r="H88" s="797" t="s">
        <v>427</v>
      </c>
      <c r="I88" s="796" t="s">
        <v>428</v>
      </c>
      <c r="J88" s="797"/>
      <c r="K88" s="797">
        <v>1</v>
      </c>
      <c r="L88" s="797"/>
      <c r="M88" s="797"/>
      <c r="N88" s="797">
        <v>1</v>
      </c>
      <c r="O88" s="797"/>
      <c r="P88" s="797"/>
      <c r="Q88" s="797"/>
      <c r="R88" s="797">
        <v>1</v>
      </c>
      <c r="S88" s="797"/>
      <c r="T88" s="797"/>
      <c r="U88" s="797"/>
      <c r="V88" s="799">
        <f>SUM('Formulario PPGR2'!$J88:$U88)</f>
        <v>3</v>
      </c>
      <c r="W88" s="800" t="s">
        <v>246</v>
      </c>
      <c r="X88" s="800" t="s">
        <v>247</v>
      </c>
      <c r="Y88" s="796"/>
      <c r="Z88" s="796" t="s">
        <v>125</v>
      </c>
    </row>
    <row r="89" spans="2:26" s="257" customFormat="1" ht="74.25" hidden="1" customHeight="1" x14ac:dyDescent="0.3">
      <c r="B89" s="796" t="e">
        <f>IF('Formulario PPGR2'!$G89="","",CONCATENATE('Formulario PPGR2'!$C89,".",'Formulario PPGR2'!$D89,".",'Formulario PPGR2'!$E89,".",'Formulario PPGR2'!$F89))</f>
        <v>#REF!</v>
      </c>
      <c r="C89" s="796"/>
      <c r="D89" s="796" t="e">
        <f>IF('Formulario PPGR2'!$G89="","",'Formulario PPGR1'!#REF!)</f>
        <v>#REF!</v>
      </c>
      <c r="E89" s="796" t="e">
        <f>IF('Formulario PPGR2'!$G89="","",'Formulario PPGR1'!#REF!)</f>
        <v>#REF!</v>
      </c>
      <c r="F89" s="796" t="e">
        <f>IF('Formulario PPGR2'!$G89="","",'Formulario PPGR1'!#REF!)</f>
        <v>#REF!</v>
      </c>
      <c r="G89" s="796" t="s">
        <v>429</v>
      </c>
      <c r="H89" s="797" t="s">
        <v>430</v>
      </c>
      <c r="I89" s="796" t="s">
        <v>431</v>
      </c>
      <c r="J89" s="797"/>
      <c r="K89" s="797">
        <v>1</v>
      </c>
      <c r="L89" s="797"/>
      <c r="M89" s="797"/>
      <c r="N89" s="797">
        <v>1</v>
      </c>
      <c r="O89" s="797"/>
      <c r="P89" s="797"/>
      <c r="Q89" s="797"/>
      <c r="R89" s="797">
        <v>1</v>
      </c>
      <c r="S89" s="797"/>
      <c r="T89" s="797"/>
      <c r="U89" s="797"/>
      <c r="V89" s="799">
        <f>SUM('Formulario PPGR2'!$J89:$U89)</f>
        <v>3</v>
      </c>
      <c r="W89" s="800" t="s">
        <v>246</v>
      </c>
      <c r="X89" s="800" t="s">
        <v>247</v>
      </c>
      <c r="Y89" s="796"/>
      <c r="Z89" s="796" t="s">
        <v>125</v>
      </c>
    </row>
    <row r="90" spans="2:26" s="257" customFormat="1" ht="74.25" hidden="1" customHeight="1" x14ac:dyDescent="0.3">
      <c r="B90" s="796" t="e">
        <f>IF('Formulario PPGR2'!$G90="","",CONCATENATE('Formulario PPGR2'!$C90,".",'Formulario PPGR2'!$D90,".",'Formulario PPGR2'!$E90,".",'Formulario PPGR2'!$F90))</f>
        <v>#REF!</v>
      </c>
      <c r="C90" s="796"/>
      <c r="D90" s="796" t="e">
        <f>IF('Formulario PPGR2'!$G90="","",'Formulario PPGR1'!#REF!)</f>
        <v>#REF!</v>
      </c>
      <c r="E90" s="796" t="e">
        <f>IF('Formulario PPGR2'!$G90="","",'Formulario PPGR1'!#REF!)</f>
        <v>#REF!</v>
      </c>
      <c r="F90" s="796" t="e">
        <f>IF('Formulario PPGR2'!$G90="","",'Formulario PPGR1'!#REF!)</f>
        <v>#REF!</v>
      </c>
      <c r="G90" s="796" t="s">
        <v>432</v>
      </c>
      <c r="H90" s="797" t="s">
        <v>433</v>
      </c>
      <c r="I90" s="796" t="s">
        <v>434</v>
      </c>
      <c r="J90" s="797"/>
      <c r="K90" s="797"/>
      <c r="L90" s="797"/>
      <c r="M90" s="797"/>
      <c r="N90" s="797">
        <v>1</v>
      </c>
      <c r="O90" s="797"/>
      <c r="P90" s="797"/>
      <c r="Q90" s="797"/>
      <c r="R90" s="797">
        <v>1</v>
      </c>
      <c r="S90" s="797"/>
      <c r="T90" s="797"/>
      <c r="U90" s="797"/>
      <c r="V90" s="799">
        <f>SUM('Formulario PPGR2'!$J90:$U90)</f>
        <v>2</v>
      </c>
      <c r="W90" s="800" t="s">
        <v>246</v>
      </c>
      <c r="X90" s="800" t="s">
        <v>247</v>
      </c>
      <c r="Y90" s="796"/>
      <c r="Z90" s="796" t="s">
        <v>125</v>
      </c>
    </row>
    <row r="91" spans="2:26" s="257" customFormat="1" ht="66.75" hidden="1" customHeight="1" x14ac:dyDescent="0.3">
      <c r="B91" s="796" t="e">
        <f>IF('Formulario PPGR2'!$G91="","",CONCATENATE('Formulario PPGR2'!$C91,".",'Formulario PPGR2'!$D91,".",'Formulario PPGR2'!$E91,".",'Formulario PPGR2'!$F91))</f>
        <v>#REF!</v>
      </c>
      <c r="C91" s="796"/>
      <c r="D91" s="796" t="e">
        <f>IF('Formulario PPGR2'!$G91="","",'Formulario PPGR1'!#REF!)</f>
        <v>#REF!</v>
      </c>
      <c r="E91" s="796" t="e">
        <f>IF('Formulario PPGR2'!$G91="","",'Formulario PPGR1'!#REF!)</f>
        <v>#REF!</v>
      </c>
      <c r="F91" s="796" t="e">
        <f>IF('Formulario PPGR2'!$G91="","",'Formulario PPGR1'!#REF!)</f>
        <v>#REF!</v>
      </c>
      <c r="G91" s="796" t="s">
        <v>435</v>
      </c>
      <c r="H91" s="797" t="s">
        <v>436</v>
      </c>
      <c r="I91" s="796" t="s">
        <v>437</v>
      </c>
      <c r="J91" s="797"/>
      <c r="K91" s="797"/>
      <c r="L91" s="797">
        <v>1</v>
      </c>
      <c r="M91" s="797"/>
      <c r="N91" s="797"/>
      <c r="O91" s="797">
        <v>1</v>
      </c>
      <c r="P91" s="797"/>
      <c r="Q91" s="797"/>
      <c r="R91" s="797">
        <v>1</v>
      </c>
      <c r="S91" s="797"/>
      <c r="T91" s="797"/>
      <c r="U91" s="797">
        <v>1</v>
      </c>
      <c r="V91" s="799">
        <f>SUM('Formulario PPGR2'!$J91:$U91)</f>
        <v>4</v>
      </c>
      <c r="W91" s="800" t="s">
        <v>246</v>
      </c>
      <c r="X91" s="800" t="s">
        <v>247</v>
      </c>
      <c r="Y91" s="796"/>
      <c r="Z91" s="796" t="s">
        <v>125</v>
      </c>
    </row>
    <row r="92" spans="2:26" s="257" customFormat="1" ht="66.75" hidden="1" customHeight="1" x14ac:dyDescent="0.3">
      <c r="B92" s="796" t="e">
        <f>IF('Formulario PPGR2'!$G92="","",CONCATENATE('Formulario PPGR2'!$C92,".",'Formulario PPGR2'!$D92,".",'Formulario PPGR2'!$E92,".",'Formulario PPGR2'!$F92))</f>
        <v>#REF!</v>
      </c>
      <c r="C92" s="796"/>
      <c r="D92" s="796" t="e">
        <f>IF('Formulario PPGR2'!$G92="","",'Formulario PPGR1'!#REF!)</f>
        <v>#REF!</v>
      </c>
      <c r="E92" s="796" t="e">
        <f>IF('Formulario PPGR2'!$G92="","",'Formulario PPGR1'!#REF!)</f>
        <v>#REF!</v>
      </c>
      <c r="F92" s="796" t="e">
        <f>IF('Formulario PPGR2'!$G92="","",'Formulario PPGR1'!#REF!)</f>
        <v>#REF!</v>
      </c>
      <c r="G92" s="796" t="s">
        <v>438</v>
      </c>
      <c r="H92" s="797" t="s">
        <v>439</v>
      </c>
      <c r="I92" s="796" t="s">
        <v>440</v>
      </c>
      <c r="J92" s="797"/>
      <c r="K92" s="797"/>
      <c r="L92" s="797">
        <v>5</v>
      </c>
      <c r="M92" s="797">
        <v>5</v>
      </c>
      <c r="N92" s="797">
        <v>5</v>
      </c>
      <c r="O92" s="797">
        <v>5</v>
      </c>
      <c r="P92" s="797">
        <v>5</v>
      </c>
      <c r="Q92" s="797">
        <v>5</v>
      </c>
      <c r="R92" s="797">
        <v>5</v>
      </c>
      <c r="S92" s="797">
        <v>5</v>
      </c>
      <c r="T92" s="797">
        <v>5</v>
      </c>
      <c r="U92" s="797">
        <v>5</v>
      </c>
      <c r="V92" s="799">
        <f>SUM('Formulario PPGR2'!$J92:$U92)</f>
        <v>50</v>
      </c>
      <c r="W92" s="800" t="s">
        <v>254</v>
      </c>
      <c r="X92" s="800"/>
      <c r="Y92" s="796"/>
      <c r="Z92" s="796" t="s">
        <v>125</v>
      </c>
    </row>
    <row r="93" spans="2:26" s="257" customFormat="1" ht="66.75" hidden="1" customHeight="1" x14ac:dyDescent="0.3">
      <c r="B93" s="796" t="e">
        <f>IF('Formulario PPGR2'!$G93="","",CONCATENATE('Formulario PPGR2'!$C93,".",'Formulario PPGR2'!$D93,".",'Formulario PPGR2'!$E93,".",'Formulario PPGR2'!$F93))</f>
        <v>#REF!</v>
      </c>
      <c r="C93" s="796"/>
      <c r="D93" s="796" t="e">
        <f>IF('Formulario PPGR2'!$G93="","",'Formulario PPGR1'!#REF!)</f>
        <v>#REF!</v>
      </c>
      <c r="E93" s="796" t="e">
        <f>IF('Formulario PPGR2'!$G93="","",'Formulario PPGR1'!#REF!)</f>
        <v>#REF!</v>
      </c>
      <c r="F93" s="796" t="e">
        <f>IF('Formulario PPGR2'!$G93="","",'Formulario PPGR1'!#REF!)</f>
        <v>#REF!</v>
      </c>
      <c r="G93" s="796" t="s">
        <v>441</v>
      </c>
      <c r="H93" s="797" t="s">
        <v>442</v>
      </c>
      <c r="I93" s="796" t="s">
        <v>443</v>
      </c>
      <c r="J93" s="797"/>
      <c r="K93" s="797"/>
      <c r="L93" s="797"/>
      <c r="M93" s="797">
        <v>1</v>
      </c>
      <c r="N93" s="797"/>
      <c r="O93" s="797"/>
      <c r="P93" s="797">
        <v>1</v>
      </c>
      <c r="Q93" s="797"/>
      <c r="R93" s="797"/>
      <c r="S93" s="797">
        <v>1</v>
      </c>
      <c r="T93" s="797"/>
      <c r="U93" s="797"/>
      <c r="V93" s="799">
        <f>SUM('Formulario PPGR2'!$J93:$U93)</f>
        <v>3</v>
      </c>
      <c r="W93" s="800" t="s">
        <v>246</v>
      </c>
      <c r="X93" s="800" t="s">
        <v>258</v>
      </c>
      <c r="Y93" s="796"/>
      <c r="Z93" s="796" t="s">
        <v>125</v>
      </c>
    </row>
    <row r="94" spans="2:26" s="257" customFormat="1" ht="40.5" hidden="1" customHeight="1" x14ac:dyDescent="0.3">
      <c r="B94" s="796" t="e">
        <f>IF('Formulario PPGR2'!$G94="","",CONCATENATE('Formulario PPGR2'!$C94,".",'Formulario PPGR2'!$D94,".",'Formulario PPGR2'!$E94,".",'Formulario PPGR2'!$F94))</f>
        <v>#REF!</v>
      </c>
      <c r="C94" s="796"/>
      <c r="D94" s="796" t="e">
        <f>IF('Formulario PPGR2'!$G94="","",'Formulario PPGR1'!#REF!)</f>
        <v>#REF!</v>
      </c>
      <c r="E94" s="796" t="e">
        <f>IF('Formulario PPGR2'!$G94="","",'Formulario PPGR1'!#REF!)</f>
        <v>#REF!</v>
      </c>
      <c r="F94" s="796" t="e">
        <f>IF('Formulario PPGR2'!$G94="","",'Formulario PPGR1'!#REF!)</f>
        <v>#REF!</v>
      </c>
      <c r="G94" s="796" t="s">
        <v>146</v>
      </c>
      <c r="H94" s="797" t="s">
        <v>444</v>
      </c>
      <c r="I94" s="796" t="s">
        <v>445</v>
      </c>
      <c r="J94" s="797">
        <v>1</v>
      </c>
      <c r="K94" s="797">
        <v>1</v>
      </c>
      <c r="L94" s="797">
        <v>1</v>
      </c>
      <c r="M94" s="797">
        <v>1</v>
      </c>
      <c r="N94" s="797">
        <v>1</v>
      </c>
      <c r="O94" s="797">
        <v>1</v>
      </c>
      <c r="P94" s="797">
        <v>1</v>
      </c>
      <c r="Q94" s="797">
        <v>1</v>
      </c>
      <c r="R94" s="797">
        <v>1</v>
      </c>
      <c r="S94" s="797">
        <v>1</v>
      </c>
      <c r="T94" s="797">
        <v>1</v>
      </c>
      <c r="U94" s="797">
        <v>1</v>
      </c>
      <c r="V94" s="799">
        <f>SUM('Formulario PPGR2'!$J94:$U94)</f>
        <v>12</v>
      </c>
      <c r="W94" s="800" t="s">
        <v>254</v>
      </c>
      <c r="X94" s="800"/>
      <c r="Y94" s="796"/>
      <c r="Z94" s="798" t="s">
        <v>147</v>
      </c>
    </row>
    <row r="95" spans="2:26" s="257" customFormat="1" ht="40.5" hidden="1" customHeight="1" x14ac:dyDescent="0.3">
      <c r="B95" s="796" t="e">
        <f>IF('Formulario PPGR2'!$G95="","",CONCATENATE('Formulario PPGR2'!$C95,".",'Formulario PPGR2'!$D95,".",'Formulario PPGR2'!$E95,".",'Formulario PPGR2'!$F95))</f>
        <v>#REF!</v>
      </c>
      <c r="C95" s="796"/>
      <c r="D95" s="796" t="e">
        <f>IF('Formulario PPGR2'!$G95="","",'Formulario PPGR1'!#REF!)</f>
        <v>#REF!</v>
      </c>
      <c r="E95" s="796" t="e">
        <f>IF('Formulario PPGR2'!$G95="","",'Formulario PPGR1'!#REF!)</f>
        <v>#REF!</v>
      </c>
      <c r="F95" s="796" t="e">
        <f>IF('Formulario PPGR2'!$G95="","",'Formulario PPGR1'!#REF!)</f>
        <v>#REF!</v>
      </c>
      <c r="G95" s="796" t="s">
        <v>146</v>
      </c>
      <c r="H95" s="797" t="s">
        <v>446</v>
      </c>
      <c r="I95" s="796" t="s">
        <v>447</v>
      </c>
      <c r="J95" s="797"/>
      <c r="K95" s="797"/>
      <c r="L95" s="797"/>
      <c r="M95" s="797">
        <v>1</v>
      </c>
      <c r="N95" s="797"/>
      <c r="O95" s="797"/>
      <c r="P95" s="797"/>
      <c r="Q95" s="797">
        <v>1</v>
      </c>
      <c r="R95" s="797"/>
      <c r="S95" s="797"/>
      <c r="T95" s="797"/>
      <c r="U95" s="797"/>
      <c r="V95" s="799">
        <f>SUM('Formulario PPGR2'!$J95:$U95)</f>
        <v>2</v>
      </c>
      <c r="W95" s="800" t="s">
        <v>246</v>
      </c>
      <c r="X95" s="800" t="s">
        <v>247</v>
      </c>
      <c r="Y95" s="796"/>
      <c r="Z95" s="796" t="s">
        <v>114</v>
      </c>
    </row>
    <row r="96" spans="2:26" s="257" customFormat="1" ht="79.5" hidden="1" customHeight="1" x14ac:dyDescent="0.3">
      <c r="B96" s="796" t="e">
        <f>IF('Formulario PPGR2'!$G96="","",CONCATENATE('Formulario PPGR2'!$C96,".",'Formulario PPGR2'!$D96,".",'Formulario PPGR2'!$E96,".",'Formulario PPGR2'!$F96))</f>
        <v>#REF!</v>
      </c>
      <c r="C96" s="796"/>
      <c r="D96" s="796" t="e">
        <f>IF('Formulario PPGR2'!$G96="","",'Formulario PPGR1'!#REF!)</f>
        <v>#REF!</v>
      </c>
      <c r="E96" s="796" t="e">
        <f>IF('Formulario PPGR2'!$G96="","",'Formulario PPGR1'!#REF!)</f>
        <v>#REF!</v>
      </c>
      <c r="F96" s="796" t="e">
        <f>IF('Formulario PPGR2'!$G96="","",'Formulario PPGR1'!#REF!)</f>
        <v>#REF!</v>
      </c>
      <c r="G96" s="796" t="s">
        <v>146</v>
      </c>
      <c r="H96" s="797" t="s">
        <v>448</v>
      </c>
      <c r="I96" s="796" t="s">
        <v>449</v>
      </c>
      <c r="J96" s="797"/>
      <c r="K96" s="797">
        <v>1</v>
      </c>
      <c r="L96" s="797"/>
      <c r="M96" s="797">
        <v>1</v>
      </c>
      <c r="N96" s="797"/>
      <c r="O96" s="797"/>
      <c r="P96" s="797"/>
      <c r="Q96" s="797"/>
      <c r="R96" s="797"/>
      <c r="S96" s="797"/>
      <c r="T96" s="797"/>
      <c r="U96" s="797"/>
      <c r="V96" s="799">
        <f>SUM('Formulario PPGR2'!$J96:$U96)</f>
        <v>2</v>
      </c>
      <c r="W96" s="800" t="s">
        <v>246</v>
      </c>
      <c r="X96" s="800" t="s">
        <v>247</v>
      </c>
      <c r="Y96" s="796"/>
      <c r="Z96" s="796" t="s">
        <v>125</v>
      </c>
    </row>
    <row r="97" spans="2:26" s="257" customFormat="1" ht="60.75" hidden="1" customHeight="1" x14ac:dyDescent="0.3">
      <c r="B97" s="796" t="e">
        <f>IF('Formulario PPGR2'!$G97="","",CONCATENATE('Formulario PPGR2'!$C97,".",'Formulario PPGR2'!$D97,".",'Formulario PPGR2'!$E97,".",'Formulario PPGR2'!$F97))</f>
        <v>#REF!</v>
      </c>
      <c r="C97" s="796"/>
      <c r="D97" s="796" t="e">
        <f>IF('Formulario PPGR2'!$G97="","",'Formulario PPGR1'!#REF!)</f>
        <v>#REF!</v>
      </c>
      <c r="E97" s="796" t="e">
        <f>IF('Formulario PPGR2'!$G97="","",'Formulario PPGR1'!#REF!)</f>
        <v>#REF!</v>
      </c>
      <c r="F97" s="796" t="e">
        <f>IF('Formulario PPGR2'!$G97="","",'Formulario PPGR1'!#REF!)</f>
        <v>#REF!</v>
      </c>
      <c r="G97" s="796" t="s">
        <v>146</v>
      </c>
      <c r="H97" s="797" t="s">
        <v>450</v>
      </c>
      <c r="I97" s="796" t="s">
        <v>451</v>
      </c>
      <c r="J97" s="797"/>
      <c r="K97" s="797"/>
      <c r="L97" s="797"/>
      <c r="M97" s="797">
        <v>2</v>
      </c>
      <c r="N97" s="797"/>
      <c r="O97" s="797"/>
      <c r="P97" s="797">
        <v>2</v>
      </c>
      <c r="Q97" s="797"/>
      <c r="R97" s="797"/>
      <c r="S97" s="797">
        <v>2</v>
      </c>
      <c r="T97" s="797"/>
      <c r="U97" s="797"/>
      <c r="V97" s="799">
        <f>SUM('Formulario PPGR2'!$J97:$U97)</f>
        <v>6</v>
      </c>
      <c r="W97" s="800" t="s">
        <v>258</v>
      </c>
      <c r="X97" s="800" t="s">
        <v>254</v>
      </c>
      <c r="Y97" s="796" t="s">
        <v>452</v>
      </c>
      <c r="Z97" s="796" t="s">
        <v>125</v>
      </c>
    </row>
    <row r="98" spans="2:26" s="257" customFormat="1" ht="47.25" hidden="1" customHeight="1" x14ac:dyDescent="0.3">
      <c r="B98" s="796" t="e">
        <f>IF('Formulario PPGR2'!$G98="","",CONCATENATE('Formulario PPGR2'!$C98,".",'Formulario PPGR2'!$D98,".",'Formulario PPGR2'!$E98,".",'Formulario PPGR2'!$F98))</f>
        <v>#REF!</v>
      </c>
      <c r="C98" s="796"/>
      <c r="D98" s="796" t="e">
        <f>IF('Formulario PPGR2'!$G98="","",'Formulario PPGR1'!#REF!)</f>
        <v>#REF!</v>
      </c>
      <c r="E98" s="796" t="e">
        <f>IF('Formulario PPGR2'!$G98="","",'Formulario PPGR1'!#REF!)</f>
        <v>#REF!</v>
      </c>
      <c r="F98" s="796" t="e">
        <f>IF('Formulario PPGR2'!$G98="","",'Formulario PPGR1'!#REF!)</f>
        <v>#REF!</v>
      </c>
      <c r="G98" s="796" t="s">
        <v>148</v>
      </c>
      <c r="H98" s="797" t="s">
        <v>453</v>
      </c>
      <c r="I98" s="796" t="s">
        <v>454</v>
      </c>
      <c r="J98" s="797"/>
      <c r="K98" s="797"/>
      <c r="L98" s="797">
        <v>1</v>
      </c>
      <c r="M98" s="797"/>
      <c r="N98" s="797"/>
      <c r="O98" s="797">
        <v>1</v>
      </c>
      <c r="P98" s="797"/>
      <c r="Q98" s="797"/>
      <c r="R98" s="797">
        <v>1</v>
      </c>
      <c r="S98" s="797"/>
      <c r="T98" s="797"/>
      <c r="U98" s="797">
        <v>1</v>
      </c>
      <c r="V98" s="799">
        <f>SUM('Formulario PPGR2'!$J98:$U98)</f>
        <v>4</v>
      </c>
      <c r="W98" s="800" t="s">
        <v>455</v>
      </c>
      <c r="X98" s="800"/>
      <c r="Y98" s="796" t="s">
        <v>456</v>
      </c>
      <c r="Z98" s="796" t="s">
        <v>364</v>
      </c>
    </row>
    <row r="99" spans="2:26" s="257" customFormat="1" ht="135.75" hidden="1" customHeight="1" x14ac:dyDescent="0.3">
      <c r="B99" s="796" t="e">
        <f>IF('Formulario PPGR2'!$G99="","",CONCATENATE('Formulario PPGR2'!$C99,".",'Formulario PPGR2'!$D99,".",'Formulario PPGR2'!$E99,".",'Formulario PPGR2'!$F99))</f>
        <v>#REF!</v>
      </c>
      <c r="C99" s="796"/>
      <c r="D99" s="796" t="e">
        <f>IF('Formulario PPGR2'!$G99="","",'Formulario PPGR1'!#REF!)</f>
        <v>#REF!</v>
      </c>
      <c r="E99" s="796" t="e">
        <f>IF('Formulario PPGR2'!$G99="","",'Formulario PPGR1'!#REF!)</f>
        <v>#REF!</v>
      </c>
      <c r="F99" s="796" t="e">
        <f>IF('Formulario PPGR2'!$G99="","",'Formulario PPGR1'!#REF!)</f>
        <v>#REF!</v>
      </c>
      <c r="G99" s="796" t="s">
        <v>148</v>
      </c>
      <c r="H99" s="797" t="s">
        <v>457</v>
      </c>
      <c r="I99" s="796" t="s">
        <v>458</v>
      </c>
      <c r="J99" s="797">
        <v>1</v>
      </c>
      <c r="K99" s="797">
        <v>1</v>
      </c>
      <c r="L99" s="797">
        <v>2</v>
      </c>
      <c r="M99" s="797">
        <v>1</v>
      </c>
      <c r="N99" s="797">
        <v>1</v>
      </c>
      <c r="O99" s="797">
        <v>2</v>
      </c>
      <c r="P99" s="797">
        <v>1</v>
      </c>
      <c r="Q99" s="797">
        <v>1</v>
      </c>
      <c r="R99" s="797">
        <v>1</v>
      </c>
      <c r="S99" s="797">
        <v>1</v>
      </c>
      <c r="T99" s="797">
        <v>2</v>
      </c>
      <c r="U99" s="797">
        <v>1</v>
      </c>
      <c r="V99" s="799">
        <f>SUM('Formulario PPGR2'!$J99:$U99)</f>
        <v>15</v>
      </c>
      <c r="W99" s="800" t="s">
        <v>250</v>
      </c>
      <c r="X99" s="800" t="s">
        <v>459</v>
      </c>
      <c r="Y99" s="796" t="s">
        <v>460</v>
      </c>
      <c r="Z99" s="796" t="s">
        <v>364</v>
      </c>
    </row>
    <row r="100" spans="2:26" s="257" customFormat="1" ht="52.8" hidden="1" x14ac:dyDescent="0.3">
      <c r="B100" s="796" t="e">
        <f>IF('Formulario PPGR2'!$G100="","",CONCATENATE('Formulario PPGR2'!$C100,".",'Formulario PPGR2'!$D100,".",'Formulario PPGR2'!$E100,".",'Formulario PPGR2'!$F100))</f>
        <v>#REF!</v>
      </c>
      <c r="C100" s="796"/>
      <c r="D100" s="796" t="e">
        <f>IF('Formulario PPGR2'!$G100="","",'Formulario PPGR1'!#REF!)</f>
        <v>#REF!</v>
      </c>
      <c r="E100" s="796" t="e">
        <f>IF('Formulario PPGR2'!$G100="","",'Formulario PPGR1'!#REF!)</f>
        <v>#REF!</v>
      </c>
      <c r="F100" s="796" t="e">
        <f>IF('Formulario PPGR2'!$G100="","",'Formulario PPGR1'!#REF!)</f>
        <v>#REF!</v>
      </c>
      <c r="G100" s="796" t="s">
        <v>148</v>
      </c>
      <c r="H100" s="797" t="s">
        <v>461</v>
      </c>
      <c r="I100" s="796" t="s">
        <v>462</v>
      </c>
      <c r="J100" s="797"/>
      <c r="K100" s="797"/>
      <c r="L100" s="797">
        <v>1</v>
      </c>
      <c r="M100" s="797"/>
      <c r="N100" s="797"/>
      <c r="O100" s="797">
        <v>1</v>
      </c>
      <c r="P100" s="797"/>
      <c r="Q100" s="797"/>
      <c r="R100" s="797">
        <v>1</v>
      </c>
      <c r="S100" s="797"/>
      <c r="T100" s="797"/>
      <c r="U100" s="797">
        <v>1</v>
      </c>
      <c r="V100" s="799">
        <f>SUM('Formulario PPGR2'!$J100:$U100)</f>
        <v>4</v>
      </c>
      <c r="W100" s="800" t="s">
        <v>258</v>
      </c>
      <c r="X100" s="800" t="s">
        <v>246</v>
      </c>
      <c r="Y100" s="796" t="s">
        <v>463</v>
      </c>
      <c r="Z100" s="796" t="s">
        <v>364</v>
      </c>
    </row>
    <row r="101" spans="2:26" s="257" customFormat="1" ht="35.25" hidden="1" customHeight="1" x14ac:dyDescent="0.3">
      <c r="B101" s="796" t="e">
        <f>IF('Formulario PPGR2'!$G101="","",CONCATENATE('Formulario PPGR2'!$C101,".",'Formulario PPGR2'!$D101,".",'Formulario PPGR2'!$E101,".",'Formulario PPGR2'!$F101))</f>
        <v>#REF!</v>
      </c>
      <c r="C101" s="796"/>
      <c r="D101" s="796" t="e">
        <f>IF('Formulario PPGR2'!$G101="","",'Formulario PPGR1'!#REF!)</f>
        <v>#REF!</v>
      </c>
      <c r="E101" s="796" t="e">
        <f>IF('Formulario PPGR2'!$G101="","",'Formulario PPGR1'!#REF!)</f>
        <v>#REF!</v>
      </c>
      <c r="F101" s="796" t="e">
        <f>IF('Formulario PPGR2'!$G101="","",'Formulario PPGR1'!#REF!)</f>
        <v>#REF!</v>
      </c>
      <c r="G101" s="796" t="s">
        <v>148</v>
      </c>
      <c r="H101" s="797" t="s">
        <v>464</v>
      </c>
      <c r="I101" s="796" t="s">
        <v>465</v>
      </c>
      <c r="J101" s="797"/>
      <c r="K101" s="797"/>
      <c r="L101" s="797">
        <v>1</v>
      </c>
      <c r="M101" s="797"/>
      <c r="N101" s="797"/>
      <c r="O101" s="797">
        <v>1</v>
      </c>
      <c r="P101" s="797"/>
      <c r="Q101" s="797"/>
      <c r="R101" s="797">
        <v>1</v>
      </c>
      <c r="S101" s="797"/>
      <c r="T101" s="797"/>
      <c r="U101" s="797">
        <v>1</v>
      </c>
      <c r="V101" s="799">
        <f>SUM('Formulario PPGR2'!$J101:$U101)</f>
        <v>4</v>
      </c>
      <c r="W101" s="800" t="s">
        <v>254</v>
      </c>
      <c r="X101" s="800" t="s">
        <v>246</v>
      </c>
      <c r="Y101" s="798" t="s">
        <v>247</v>
      </c>
      <c r="Z101" s="796" t="s">
        <v>364</v>
      </c>
    </row>
    <row r="102" spans="2:26" s="257" customFormat="1" ht="66" hidden="1" x14ac:dyDescent="0.3">
      <c r="B102" s="796" t="e">
        <f>IF('Formulario PPGR2'!$G102="","",CONCATENATE('Formulario PPGR2'!$C102,".",'Formulario PPGR2'!$D102,".",'Formulario PPGR2'!$E102,".",'Formulario PPGR2'!$F102))</f>
        <v>#REF!</v>
      </c>
      <c r="C102" s="796"/>
      <c r="D102" s="796" t="e">
        <f>IF('Formulario PPGR2'!$G102="","",'Formulario PPGR1'!#REF!)</f>
        <v>#REF!</v>
      </c>
      <c r="E102" s="796" t="e">
        <f>IF('Formulario PPGR2'!$G102="","",'Formulario PPGR1'!#REF!)</f>
        <v>#REF!</v>
      </c>
      <c r="F102" s="796" t="e">
        <f>IF('Formulario PPGR2'!$G102="","",'Formulario PPGR1'!#REF!)</f>
        <v>#REF!</v>
      </c>
      <c r="G102" s="796" t="s">
        <v>148</v>
      </c>
      <c r="H102" s="797" t="s">
        <v>466</v>
      </c>
      <c r="I102" s="796" t="s">
        <v>467</v>
      </c>
      <c r="J102" s="797">
        <v>1</v>
      </c>
      <c r="K102" s="797">
        <v>1</v>
      </c>
      <c r="L102" s="797">
        <v>1</v>
      </c>
      <c r="M102" s="797">
        <v>1</v>
      </c>
      <c r="N102" s="797">
        <v>1</v>
      </c>
      <c r="O102" s="797">
        <v>1</v>
      </c>
      <c r="P102" s="797">
        <v>1</v>
      </c>
      <c r="Q102" s="797">
        <v>1</v>
      </c>
      <c r="R102" s="797">
        <v>1</v>
      </c>
      <c r="S102" s="797">
        <v>1</v>
      </c>
      <c r="T102" s="797">
        <v>1</v>
      </c>
      <c r="U102" s="797">
        <v>1</v>
      </c>
      <c r="V102" s="799">
        <f>SUM('Formulario PPGR2'!$J102:$U102)</f>
        <v>12</v>
      </c>
      <c r="W102" s="800" t="s">
        <v>258</v>
      </c>
      <c r="X102" s="800" t="s">
        <v>246</v>
      </c>
      <c r="Y102" s="796" t="s">
        <v>468</v>
      </c>
      <c r="Z102" s="796" t="s">
        <v>364</v>
      </c>
    </row>
    <row r="103" spans="2:26" s="257" customFormat="1" ht="48.75" hidden="1" customHeight="1" x14ac:dyDescent="0.3">
      <c r="B103" s="796" t="e">
        <f>IF('Formulario PPGR2'!$G103="","",CONCATENATE('Formulario PPGR2'!$C103,".",'Formulario PPGR2'!$D103,".",'Formulario PPGR2'!$E103,".",'Formulario PPGR2'!$F103))</f>
        <v>#REF!</v>
      </c>
      <c r="C103" s="796"/>
      <c r="D103" s="796" t="e">
        <f>IF('Formulario PPGR2'!$G103="","",'Formulario PPGR1'!#REF!)</f>
        <v>#REF!</v>
      </c>
      <c r="E103" s="796" t="e">
        <f>IF('Formulario PPGR2'!$G103="","",'Formulario PPGR1'!#REF!)</f>
        <v>#REF!</v>
      </c>
      <c r="F103" s="796" t="e">
        <f>IF('Formulario PPGR2'!$G103="","",'Formulario PPGR1'!#REF!)</f>
        <v>#REF!</v>
      </c>
      <c r="G103" s="796" t="s">
        <v>148</v>
      </c>
      <c r="H103" s="797" t="s">
        <v>469</v>
      </c>
      <c r="I103" s="796" t="s">
        <v>470</v>
      </c>
      <c r="J103" s="797"/>
      <c r="K103" s="797"/>
      <c r="L103" s="797">
        <v>1</v>
      </c>
      <c r="M103" s="797"/>
      <c r="N103" s="797"/>
      <c r="O103" s="797">
        <v>1</v>
      </c>
      <c r="P103" s="797"/>
      <c r="Q103" s="797"/>
      <c r="R103" s="797">
        <v>1</v>
      </c>
      <c r="S103" s="797"/>
      <c r="T103" s="797"/>
      <c r="U103" s="797">
        <v>1</v>
      </c>
      <c r="V103" s="799">
        <f>SUM('Formulario PPGR2'!$J103:$U103)</f>
        <v>4</v>
      </c>
      <c r="W103" s="800" t="s">
        <v>258</v>
      </c>
      <c r="X103" s="800" t="s">
        <v>289</v>
      </c>
      <c r="Y103" s="796"/>
      <c r="Z103" s="796" t="s">
        <v>364</v>
      </c>
    </row>
    <row r="104" spans="2:26" s="257" customFormat="1" ht="48.75" hidden="1" customHeight="1" x14ac:dyDescent="0.3">
      <c r="B104" s="796" t="e">
        <f>IF('Formulario PPGR2'!$G104="","",CONCATENATE('Formulario PPGR2'!$C104,".",'Formulario PPGR2'!$D104,".",'Formulario PPGR2'!$E104,".",'Formulario PPGR2'!$F104))</f>
        <v>#REF!</v>
      </c>
      <c r="C104" s="796"/>
      <c r="D104" s="796" t="e">
        <f>IF('Formulario PPGR2'!$G104="","",'Formulario PPGR1'!#REF!)</f>
        <v>#REF!</v>
      </c>
      <c r="E104" s="796" t="e">
        <f>IF('Formulario PPGR2'!$G104="","",'Formulario PPGR1'!#REF!)</f>
        <v>#REF!</v>
      </c>
      <c r="F104" s="796" t="e">
        <f>IF('Formulario PPGR2'!$G104="","",'Formulario PPGR1'!#REF!)</f>
        <v>#REF!</v>
      </c>
      <c r="G104" s="796" t="s">
        <v>148</v>
      </c>
      <c r="H104" s="797" t="s">
        <v>471</v>
      </c>
      <c r="I104" s="796" t="s">
        <v>472</v>
      </c>
      <c r="J104" s="797">
        <v>1</v>
      </c>
      <c r="K104" s="797">
        <v>1</v>
      </c>
      <c r="L104" s="797">
        <v>1</v>
      </c>
      <c r="M104" s="797">
        <v>1</v>
      </c>
      <c r="N104" s="797">
        <v>1</v>
      </c>
      <c r="O104" s="797">
        <v>1</v>
      </c>
      <c r="P104" s="797">
        <v>1</v>
      </c>
      <c r="Q104" s="797">
        <v>1</v>
      </c>
      <c r="R104" s="797">
        <v>1</v>
      </c>
      <c r="S104" s="797">
        <v>1</v>
      </c>
      <c r="T104" s="797">
        <v>1</v>
      </c>
      <c r="U104" s="797">
        <v>1</v>
      </c>
      <c r="V104" s="799">
        <f>SUM('Formulario PPGR2'!$J104:$U104)</f>
        <v>12</v>
      </c>
      <c r="W104" s="800" t="s">
        <v>258</v>
      </c>
      <c r="X104" s="800" t="s">
        <v>246</v>
      </c>
      <c r="Y104" s="796"/>
      <c r="Z104" s="796" t="s">
        <v>364</v>
      </c>
    </row>
    <row r="105" spans="2:26" s="257" customFormat="1" ht="48.75" hidden="1" customHeight="1" x14ac:dyDescent="0.3">
      <c r="B105" s="796" t="e">
        <f>IF('Formulario PPGR2'!$G105="","",CONCATENATE('Formulario PPGR2'!$C105,".",'Formulario PPGR2'!$D105,".",'Formulario PPGR2'!$E105,".",'Formulario PPGR2'!$F105))</f>
        <v>#REF!</v>
      </c>
      <c r="C105" s="796"/>
      <c r="D105" s="796" t="e">
        <f>IF('Formulario PPGR2'!$G105="","",'Formulario PPGR1'!#REF!)</f>
        <v>#REF!</v>
      </c>
      <c r="E105" s="796" t="e">
        <f>IF('Formulario PPGR2'!$G105="","",'Formulario PPGR1'!#REF!)</f>
        <v>#REF!</v>
      </c>
      <c r="F105" s="796" t="e">
        <f>IF('Formulario PPGR2'!$G105="","",'Formulario PPGR1'!#REF!)</f>
        <v>#REF!</v>
      </c>
      <c r="G105" s="796" t="s">
        <v>148</v>
      </c>
      <c r="H105" s="797" t="s">
        <v>473</v>
      </c>
      <c r="I105" s="796" t="s">
        <v>474</v>
      </c>
      <c r="J105" s="797">
        <v>1</v>
      </c>
      <c r="K105" s="797">
        <v>1</v>
      </c>
      <c r="L105" s="797">
        <v>1</v>
      </c>
      <c r="M105" s="797">
        <v>1</v>
      </c>
      <c r="N105" s="797">
        <v>1</v>
      </c>
      <c r="O105" s="797">
        <v>1</v>
      </c>
      <c r="P105" s="797">
        <v>1</v>
      </c>
      <c r="Q105" s="797">
        <v>1</v>
      </c>
      <c r="R105" s="797">
        <v>1</v>
      </c>
      <c r="S105" s="797">
        <v>1</v>
      </c>
      <c r="T105" s="797">
        <v>1</v>
      </c>
      <c r="U105" s="797">
        <v>1</v>
      </c>
      <c r="V105" s="799">
        <f>SUM('Formulario PPGR2'!$J105:$U105)</f>
        <v>12</v>
      </c>
      <c r="W105" s="800" t="s">
        <v>258</v>
      </c>
      <c r="X105" s="800" t="s">
        <v>246</v>
      </c>
      <c r="Y105" s="796"/>
      <c r="Z105" s="796" t="s">
        <v>364</v>
      </c>
    </row>
    <row r="106" spans="2:26" s="257" customFormat="1" ht="48.75" hidden="1" customHeight="1" x14ac:dyDescent="0.3">
      <c r="B106" s="796" t="e">
        <f>IF('Formulario PPGR2'!$G106="","",CONCATENATE('Formulario PPGR2'!$C106,".",'Formulario PPGR2'!$D106,".",'Formulario PPGR2'!$E106,".",'Formulario PPGR2'!$F106))</f>
        <v>#REF!</v>
      </c>
      <c r="C106" s="796"/>
      <c r="D106" s="796" t="e">
        <f>IF('Formulario PPGR2'!$G106="","",'Formulario PPGR1'!#REF!)</f>
        <v>#REF!</v>
      </c>
      <c r="E106" s="796" t="e">
        <f>IF('Formulario PPGR2'!$G106="","",'Formulario PPGR1'!#REF!)</f>
        <v>#REF!</v>
      </c>
      <c r="F106" s="796" t="e">
        <f>IF('Formulario PPGR2'!$G106="","",'Formulario PPGR1'!#REF!)</f>
        <v>#REF!</v>
      </c>
      <c r="G106" s="796" t="s">
        <v>148</v>
      </c>
      <c r="H106" s="797" t="s">
        <v>475</v>
      </c>
      <c r="I106" s="796" t="s">
        <v>476</v>
      </c>
      <c r="J106" s="797">
        <v>1</v>
      </c>
      <c r="K106" s="797">
        <v>1</v>
      </c>
      <c r="L106" s="797">
        <v>1</v>
      </c>
      <c r="M106" s="797">
        <v>1</v>
      </c>
      <c r="N106" s="797">
        <v>1</v>
      </c>
      <c r="O106" s="797">
        <v>1</v>
      </c>
      <c r="P106" s="797">
        <v>1</v>
      </c>
      <c r="Q106" s="797">
        <v>1</v>
      </c>
      <c r="R106" s="797">
        <v>1</v>
      </c>
      <c r="S106" s="797">
        <v>1</v>
      </c>
      <c r="T106" s="797">
        <v>1</v>
      </c>
      <c r="U106" s="797">
        <v>1</v>
      </c>
      <c r="V106" s="799">
        <f>SUM('Formulario PPGR2'!$J106:$U106)</f>
        <v>12</v>
      </c>
      <c r="W106" s="800" t="s">
        <v>258</v>
      </c>
      <c r="X106" s="800" t="s">
        <v>246</v>
      </c>
      <c r="Y106" s="796"/>
      <c r="Z106" s="796" t="s">
        <v>364</v>
      </c>
    </row>
    <row r="107" spans="2:26" s="257" customFormat="1" ht="48.75" hidden="1" customHeight="1" x14ac:dyDescent="0.3">
      <c r="B107" s="796" t="e">
        <f>IF('Formulario PPGR2'!$G107="","",CONCATENATE('Formulario PPGR2'!$C107,".",'Formulario PPGR2'!$D107,".",'Formulario PPGR2'!$E107,".",'Formulario PPGR2'!$F107))</f>
        <v>#REF!</v>
      </c>
      <c r="C107" s="796"/>
      <c r="D107" s="796" t="e">
        <f>IF('Formulario PPGR2'!$G107="","",'Formulario PPGR1'!#REF!)</f>
        <v>#REF!</v>
      </c>
      <c r="E107" s="796" t="e">
        <f>IF('Formulario PPGR2'!$G107="","",'Formulario PPGR1'!#REF!)</f>
        <v>#REF!</v>
      </c>
      <c r="F107" s="796" t="e">
        <f>IF('Formulario PPGR2'!$G107="","",'Formulario PPGR1'!#REF!)</f>
        <v>#REF!</v>
      </c>
      <c r="G107" s="796" t="s">
        <v>150</v>
      </c>
      <c r="H107" s="797" t="s">
        <v>477</v>
      </c>
      <c r="I107" s="796" t="s">
        <v>478</v>
      </c>
      <c r="J107" s="797"/>
      <c r="K107" s="797"/>
      <c r="L107" s="797">
        <v>1</v>
      </c>
      <c r="M107" s="797"/>
      <c r="N107" s="797"/>
      <c r="O107" s="797">
        <v>1</v>
      </c>
      <c r="P107" s="797"/>
      <c r="Q107" s="797"/>
      <c r="R107" s="797">
        <v>1</v>
      </c>
      <c r="S107" s="797"/>
      <c r="T107" s="797"/>
      <c r="U107" s="797">
        <v>1</v>
      </c>
      <c r="V107" s="799">
        <f>SUM('Formulario PPGR2'!$J107:$U107)</f>
        <v>4</v>
      </c>
      <c r="W107" s="800" t="s">
        <v>258</v>
      </c>
      <c r="X107" s="800"/>
      <c r="Y107" s="796"/>
      <c r="Z107" s="798" t="s">
        <v>151</v>
      </c>
    </row>
    <row r="108" spans="2:26" s="257" customFormat="1" ht="48.75" hidden="1" customHeight="1" x14ac:dyDescent="0.3">
      <c r="B108" s="796" t="e">
        <f>IF('Formulario PPGR2'!$G108="","",CONCATENATE('Formulario PPGR2'!$C108,".",'Formulario PPGR2'!$D108,".",'Formulario PPGR2'!$E108,".",'Formulario PPGR2'!$F108))</f>
        <v>#REF!</v>
      </c>
      <c r="C108" s="796"/>
      <c r="D108" s="796" t="e">
        <f>IF('Formulario PPGR2'!$G108="","",'Formulario PPGR1'!#REF!)</f>
        <v>#REF!</v>
      </c>
      <c r="E108" s="796" t="e">
        <f>IF('Formulario PPGR2'!$G108="","",'Formulario PPGR1'!#REF!)</f>
        <v>#REF!</v>
      </c>
      <c r="F108" s="796" t="e">
        <f>IF('Formulario PPGR2'!$G108="","",'Formulario PPGR1'!#REF!)</f>
        <v>#REF!</v>
      </c>
      <c r="G108" s="796" t="s">
        <v>150</v>
      </c>
      <c r="H108" s="797" t="s">
        <v>479</v>
      </c>
      <c r="I108" s="796" t="s">
        <v>480</v>
      </c>
      <c r="J108" s="797">
        <v>1</v>
      </c>
      <c r="K108" s="797"/>
      <c r="L108" s="797"/>
      <c r="M108" s="797"/>
      <c r="N108" s="797"/>
      <c r="O108" s="797"/>
      <c r="P108" s="797"/>
      <c r="Q108" s="797"/>
      <c r="R108" s="797"/>
      <c r="S108" s="797"/>
      <c r="T108" s="797"/>
      <c r="U108" s="797"/>
      <c r="V108" s="799">
        <f>SUM('Formulario PPGR2'!$J108:$U108)</f>
        <v>1</v>
      </c>
      <c r="W108" s="804" t="s">
        <v>254</v>
      </c>
      <c r="X108" s="804"/>
      <c r="Y108" s="796"/>
      <c r="Z108" s="798" t="s">
        <v>151</v>
      </c>
    </row>
    <row r="109" spans="2:26" s="251" customFormat="1" ht="39" hidden="1" customHeight="1" x14ac:dyDescent="0.25">
      <c r="B109" s="805" t="e">
        <f>IF('Formulario PPGR2'!$G109="","",CONCATENATE('Formulario PPGR2'!$C109,".",'Formulario PPGR2'!$D109,".",'Formulario PPGR2'!$E109,".",'Formulario PPGR2'!$F109))</f>
        <v>#REF!</v>
      </c>
      <c r="C109" s="805" t="e">
        <f>IF('Formulario PPGR2'!$G109="","",'Formulario PPGR1'!#REF!)</f>
        <v>#REF!</v>
      </c>
      <c r="D109" s="805" t="e">
        <f>IF('Formulario PPGR2'!$G109="","",'Formulario PPGR1'!#REF!)</f>
        <v>#REF!</v>
      </c>
      <c r="E109" s="805" t="e">
        <f>IF('Formulario PPGR2'!$G109="","",'Formulario PPGR1'!#REF!)</f>
        <v>#REF!</v>
      </c>
      <c r="F109" s="805" t="e">
        <f>IF('Formulario PPGR2'!$G109="","",'Formulario PPGR1'!#REF!)</f>
        <v>#REF!</v>
      </c>
      <c r="G109" s="798" t="s">
        <v>136</v>
      </c>
      <c r="H109" s="806" t="s">
        <v>481</v>
      </c>
      <c r="I109" s="798" t="s">
        <v>482</v>
      </c>
      <c r="J109" s="260"/>
      <c r="K109" s="260"/>
      <c r="L109" s="260">
        <v>1</v>
      </c>
      <c r="M109" s="260"/>
      <c r="N109" s="260"/>
      <c r="O109" s="260">
        <v>1</v>
      </c>
      <c r="P109" s="260"/>
      <c r="Q109" s="260"/>
      <c r="R109" s="260">
        <v>1</v>
      </c>
      <c r="S109" s="260"/>
      <c r="T109" s="260"/>
      <c r="U109" s="260"/>
      <c r="V109" s="807">
        <f>SUM('Formulario PPGR2'!$J109:$U109)</f>
        <v>3</v>
      </c>
      <c r="W109" s="804" t="s">
        <v>258</v>
      </c>
      <c r="X109" s="804" t="s">
        <v>246</v>
      </c>
      <c r="Y109" s="798" t="s">
        <v>289</v>
      </c>
      <c r="Z109" s="798" t="s">
        <v>137</v>
      </c>
    </row>
    <row r="110" spans="2:26" s="251" customFormat="1" ht="39" hidden="1" customHeight="1" x14ac:dyDescent="0.25">
      <c r="B110" s="805" t="e">
        <f>IF('Formulario PPGR2'!$G110="","",CONCATENATE('Formulario PPGR2'!$C110,".",'Formulario PPGR2'!$D110,".",'Formulario PPGR2'!$E110,".",'Formulario PPGR2'!$F110))</f>
        <v>#REF!</v>
      </c>
      <c r="C110" s="805" t="e">
        <f>IF('Formulario PPGR2'!$G110="","",'Formulario PPGR1'!#REF!)</f>
        <v>#REF!</v>
      </c>
      <c r="D110" s="805" t="e">
        <f>IF('Formulario PPGR2'!$G110="","",'Formulario PPGR1'!#REF!)</f>
        <v>#REF!</v>
      </c>
      <c r="E110" s="805" t="e">
        <f>IF('Formulario PPGR2'!$G110="","",'Formulario PPGR1'!#REF!)</f>
        <v>#REF!</v>
      </c>
      <c r="F110" s="805" t="e">
        <f>IF('Formulario PPGR2'!$G110="","",'Formulario PPGR1'!#REF!)</f>
        <v>#REF!</v>
      </c>
      <c r="G110" s="798" t="s">
        <v>136</v>
      </c>
      <c r="H110" s="806" t="s">
        <v>483</v>
      </c>
      <c r="I110" s="798" t="s">
        <v>484</v>
      </c>
      <c r="J110" s="260"/>
      <c r="K110" s="260"/>
      <c r="L110" s="260"/>
      <c r="M110" s="260">
        <v>1</v>
      </c>
      <c r="N110" s="260"/>
      <c r="O110" s="260"/>
      <c r="P110" s="260">
        <v>1</v>
      </c>
      <c r="Q110" s="260"/>
      <c r="R110" s="260"/>
      <c r="S110" s="260">
        <v>1</v>
      </c>
      <c r="T110" s="260"/>
      <c r="U110" s="260"/>
      <c r="V110" s="807">
        <f>SUM('Formulario PPGR2'!$J110:$U110)</f>
        <v>3</v>
      </c>
      <c r="W110" s="804" t="s">
        <v>258</v>
      </c>
      <c r="X110" s="804"/>
      <c r="Y110" s="798"/>
      <c r="Z110" s="798" t="s">
        <v>137</v>
      </c>
    </row>
    <row r="111" spans="2:26" s="251" customFormat="1" ht="39" hidden="1" customHeight="1" x14ac:dyDescent="0.25">
      <c r="B111" s="805" t="e">
        <f>IF('Formulario PPGR2'!$G111="","",CONCATENATE('Formulario PPGR2'!$C111,".",'Formulario PPGR2'!$D111,".",'Formulario PPGR2'!$E111,".",'Formulario PPGR2'!$F111))</f>
        <v>#REF!</v>
      </c>
      <c r="C111" s="805" t="e">
        <f>IF('Formulario PPGR2'!$G111="","",'Formulario PPGR1'!#REF!)</f>
        <v>#REF!</v>
      </c>
      <c r="D111" s="805" t="e">
        <f>IF('Formulario PPGR2'!$G111="","",'Formulario PPGR1'!#REF!)</f>
        <v>#REF!</v>
      </c>
      <c r="E111" s="805" t="e">
        <f>IF('Formulario PPGR2'!$G111="","",'Formulario PPGR1'!#REF!)</f>
        <v>#REF!</v>
      </c>
      <c r="F111" s="805" t="e">
        <f>IF('Formulario PPGR2'!$G111="","",'Formulario PPGR1'!#REF!)</f>
        <v>#REF!</v>
      </c>
      <c r="G111" s="798" t="s">
        <v>136</v>
      </c>
      <c r="H111" s="806" t="s">
        <v>485</v>
      </c>
      <c r="I111" s="798" t="s">
        <v>486</v>
      </c>
      <c r="J111" s="260"/>
      <c r="K111" s="260"/>
      <c r="L111" s="260">
        <v>1</v>
      </c>
      <c r="M111" s="260"/>
      <c r="N111" s="260"/>
      <c r="O111" s="260">
        <v>1</v>
      </c>
      <c r="P111" s="260"/>
      <c r="Q111" s="260"/>
      <c r="R111" s="260">
        <v>1</v>
      </c>
      <c r="S111" s="260"/>
      <c r="T111" s="260">
        <v>1</v>
      </c>
      <c r="U111" s="260"/>
      <c r="V111" s="807">
        <f>SUM('Formulario PPGR2'!$J111:$U111)</f>
        <v>4</v>
      </c>
      <c r="W111" s="804" t="s">
        <v>258</v>
      </c>
      <c r="X111" s="804" t="s">
        <v>289</v>
      </c>
      <c r="Y111" s="798"/>
      <c r="Z111" s="798" t="s">
        <v>137</v>
      </c>
    </row>
    <row r="112" spans="2:26" s="251" customFormat="1" ht="39" hidden="1" customHeight="1" x14ac:dyDescent="0.25">
      <c r="B112" s="805" t="e">
        <f>IF('Formulario PPGR2'!$G112="","",CONCATENATE('Formulario PPGR2'!$C112,".",'Formulario PPGR2'!$D112,".",'Formulario PPGR2'!$E112,".",'Formulario PPGR2'!$F112))</f>
        <v>#REF!</v>
      </c>
      <c r="C112" s="805" t="e">
        <f>IF('Formulario PPGR2'!$G112="","",'Formulario PPGR1'!#REF!)</f>
        <v>#REF!</v>
      </c>
      <c r="D112" s="805" t="e">
        <f>IF('Formulario PPGR2'!$G112="","",'Formulario PPGR1'!#REF!)</f>
        <v>#REF!</v>
      </c>
      <c r="E112" s="805" t="e">
        <f>IF('Formulario PPGR2'!$G112="","",'Formulario PPGR1'!#REF!)</f>
        <v>#REF!</v>
      </c>
      <c r="F112" s="805" t="e">
        <f>IF('Formulario PPGR2'!$G112="","",'Formulario PPGR1'!#REF!)</f>
        <v>#REF!</v>
      </c>
      <c r="G112" s="798" t="s">
        <v>136</v>
      </c>
      <c r="H112" s="806" t="s">
        <v>487</v>
      </c>
      <c r="I112" s="798" t="s">
        <v>488</v>
      </c>
      <c r="J112" s="260"/>
      <c r="K112" s="260">
        <v>1</v>
      </c>
      <c r="L112" s="260"/>
      <c r="M112" s="260"/>
      <c r="N112" s="260"/>
      <c r="O112" s="260"/>
      <c r="P112" s="260">
        <v>1</v>
      </c>
      <c r="Q112" s="260"/>
      <c r="R112" s="260"/>
      <c r="S112" s="260"/>
      <c r="T112" s="260"/>
      <c r="U112" s="260"/>
      <c r="V112" s="807">
        <f>SUM('Formulario PPGR2'!$J112:$U112)</f>
        <v>2</v>
      </c>
      <c r="W112" s="804" t="s">
        <v>258</v>
      </c>
      <c r="X112" s="804"/>
      <c r="Y112" s="798"/>
      <c r="Z112" s="798" t="s">
        <v>137</v>
      </c>
    </row>
    <row r="113" spans="2:26" s="251" customFormat="1" ht="39" hidden="1" customHeight="1" x14ac:dyDescent="0.25">
      <c r="B113" s="805" t="e">
        <f>IF('Formulario PPGR2'!$G113="","",CONCATENATE('Formulario PPGR2'!$C113,".",'Formulario PPGR2'!$D113,".",'Formulario PPGR2'!$E113,".",'Formulario PPGR2'!$F113))</f>
        <v>#REF!</v>
      </c>
      <c r="C113" s="805" t="e">
        <f>IF('Formulario PPGR2'!$G113="","",'Formulario PPGR1'!#REF!)</f>
        <v>#REF!</v>
      </c>
      <c r="D113" s="805" t="e">
        <f>IF('Formulario PPGR2'!$G113="","",'Formulario PPGR1'!#REF!)</f>
        <v>#REF!</v>
      </c>
      <c r="E113" s="805" t="e">
        <f>IF('Formulario PPGR2'!$G113="","",'Formulario PPGR1'!#REF!)</f>
        <v>#REF!</v>
      </c>
      <c r="F113" s="805" t="e">
        <f>IF('Formulario PPGR2'!$G113="","",'Formulario PPGR1'!#REF!)</f>
        <v>#REF!</v>
      </c>
      <c r="G113" s="798" t="s">
        <v>136</v>
      </c>
      <c r="H113" s="806" t="s">
        <v>489</v>
      </c>
      <c r="I113" s="798" t="s">
        <v>490</v>
      </c>
      <c r="J113" s="260"/>
      <c r="K113" s="260"/>
      <c r="L113" s="260"/>
      <c r="M113" s="260">
        <v>1</v>
      </c>
      <c r="N113" s="260"/>
      <c r="O113" s="260"/>
      <c r="P113" s="260"/>
      <c r="Q113" s="260">
        <v>1</v>
      </c>
      <c r="R113" s="260"/>
      <c r="S113" s="260"/>
      <c r="T113" s="260"/>
      <c r="U113" s="260">
        <v>1</v>
      </c>
      <c r="V113" s="807">
        <f>SUM('Formulario PPGR2'!$J113:$U113)</f>
        <v>3</v>
      </c>
      <c r="W113" s="804" t="s">
        <v>258</v>
      </c>
      <c r="X113" s="804"/>
      <c r="Y113" s="798"/>
      <c r="Z113" s="798" t="s">
        <v>137</v>
      </c>
    </row>
    <row r="114" spans="2:26" s="251" customFormat="1" ht="39" hidden="1" customHeight="1" x14ac:dyDescent="0.25">
      <c r="B114" s="805" t="e">
        <f>IF('Formulario PPGR2'!$G114="","",CONCATENATE('Formulario PPGR2'!$C114,".",'Formulario PPGR2'!$D114,".",'Formulario PPGR2'!$E114,".",'Formulario PPGR2'!$F114))</f>
        <v>#REF!</v>
      </c>
      <c r="C114" s="805" t="e">
        <f>IF('Formulario PPGR2'!$G114="","",'Formulario PPGR1'!#REF!)</f>
        <v>#REF!</v>
      </c>
      <c r="D114" s="805" t="e">
        <f>IF('Formulario PPGR2'!$G114="","",'Formulario PPGR1'!#REF!)</f>
        <v>#REF!</v>
      </c>
      <c r="E114" s="805" t="e">
        <f>IF('Formulario PPGR2'!$G114="","",'Formulario PPGR1'!#REF!)</f>
        <v>#REF!</v>
      </c>
      <c r="F114" s="805" t="e">
        <f>IF('Formulario PPGR2'!$G114="","",'Formulario PPGR1'!#REF!)</f>
        <v>#REF!</v>
      </c>
      <c r="G114" s="798" t="s">
        <v>136</v>
      </c>
      <c r="H114" s="806" t="s">
        <v>491</v>
      </c>
      <c r="I114" s="798" t="s">
        <v>492</v>
      </c>
      <c r="J114" s="260"/>
      <c r="K114" s="260"/>
      <c r="L114" s="260"/>
      <c r="M114" s="260">
        <v>1</v>
      </c>
      <c r="N114" s="260"/>
      <c r="O114" s="260"/>
      <c r="P114" s="260"/>
      <c r="Q114" s="260">
        <v>1</v>
      </c>
      <c r="R114" s="260"/>
      <c r="S114" s="260">
        <v>1</v>
      </c>
      <c r="T114" s="260"/>
      <c r="U114" s="260"/>
      <c r="V114" s="807">
        <f>SUM('Formulario PPGR2'!$J114:$U114)</f>
        <v>3</v>
      </c>
      <c r="W114" s="804" t="s">
        <v>258</v>
      </c>
      <c r="X114" s="804"/>
      <c r="Y114" s="798"/>
      <c r="Z114" s="798" t="s">
        <v>137</v>
      </c>
    </row>
    <row r="115" spans="2:26" s="251" customFormat="1" ht="39" hidden="1" customHeight="1" x14ac:dyDescent="0.25">
      <c r="B115" s="805" t="e">
        <f>IF('Formulario PPGR2'!$G115="","",CONCATENATE('Formulario PPGR2'!$C115,".",'Formulario PPGR2'!$D115,".",'Formulario PPGR2'!$E115,".",'Formulario PPGR2'!$F115))</f>
        <v>#REF!</v>
      </c>
      <c r="C115" s="805" t="e">
        <f>IF('Formulario PPGR2'!$G115="","",'Formulario PPGR1'!#REF!)</f>
        <v>#REF!</v>
      </c>
      <c r="D115" s="805" t="e">
        <f>IF('Formulario PPGR2'!$G115="","",'Formulario PPGR1'!#REF!)</f>
        <v>#REF!</v>
      </c>
      <c r="E115" s="805" t="e">
        <f>IF('Formulario PPGR2'!$G115="","",'Formulario PPGR1'!#REF!)</f>
        <v>#REF!</v>
      </c>
      <c r="F115" s="805" t="e">
        <f>IF('Formulario PPGR2'!$G115="","",'Formulario PPGR1'!#REF!)</f>
        <v>#REF!</v>
      </c>
      <c r="G115" s="798" t="s">
        <v>136</v>
      </c>
      <c r="H115" s="806" t="s">
        <v>493</v>
      </c>
      <c r="I115" s="798" t="s">
        <v>494</v>
      </c>
      <c r="J115" s="260"/>
      <c r="K115" s="260"/>
      <c r="L115" s="260"/>
      <c r="M115" s="260">
        <v>1</v>
      </c>
      <c r="N115" s="260"/>
      <c r="O115" s="260"/>
      <c r="P115" s="260"/>
      <c r="Q115" s="260"/>
      <c r="R115" s="260">
        <v>1</v>
      </c>
      <c r="S115" s="260"/>
      <c r="T115" s="260"/>
      <c r="U115" s="260"/>
      <c r="V115" s="807">
        <f>SUM('Formulario PPGR2'!$J115:$U115)</f>
        <v>2</v>
      </c>
      <c r="W115" s="804" t="s">
        <v>258</v>
      </c>
      <c r="X115" s="804"/>
      <c r="Y115" s="798"/>
      <c r="Z115" s="798" t="s">
        <v>137</v>
      </c>
    </row>
    <row r="116" spans="2:26" s="257" customFormat="1" ht="36.75" hidden="1" customHeight="1" x14ac:dyDescent="0.3">
      <c r="B116" s="796" t="e">
        <f>IF('Formulario PPGR2'!$G116="","",CONCATENATE('Formulario PPGR2'!$C116,".",'Formulario PPGR2'!$D116,".",'Formulario PPGR2'!$E116,".",'Formulario PPGR2'!$F116))</f>
        <v>#REF!</v>
      </c>
      <c r="C116" s="796"/>
      <c r="D116" s="796" t="e">
        <f>IF('Formulario PPGR2'!$G116="","",'Formulario PPGR1'!#REF!)</f>
        <v>#REF!</v>
      </c>
      <c r="E116" s="796" t="e">
        <f>IF('Formulario PPGR2'!$G116="","",'Formulario PPGR1'!#REF!)</f>
        <v>#REF!</v>
      </c>
      <c r="F116" s="796" t="e">
        <f>IF('Formulario PPGR2'!$G116="","",'Formulario PPGR1'!#REF!)</f>
        <v>#REF!</v>
      </c>
      <c r="G116" s="798" t="s">
        <v>138</v>
      </c>
      <c r="H116" s="806" t="s">
        <v>495</v>
      </c>
      <c r="I116" s="798" t="s">
        <v>496</v>
      </c>
      <c r="J116" s="797">
        <v>1</v>
      </c>
      <c r="K116" s="797"/>
      <c r="L116" s="797"/>
      <c r="M116" s="797">
        <v>1</v>
      </c>
      <c r="N116" s="797"/>
      <c r="O116" s="797"/>
      <c r="P116" s="797">
        <v>1</v>
      </c>
      <c r="Q116" s="797"/>
      <c r="R116" s="797"/>
      <c r="S116" s="797">
        <v>1</v>
      </c>
      <c r="T116" s="797"/>
      <c r="U116" s="797"/>
      <c r="V116" s="799">
        <f>SUM('Formulario PPGR2'!$J116:$U116)</f>
        <v>4</v>
      </c>
      <c r="W116" s="804" t="s">
        <v>497</v>
      </c>
      <c r="X116" s="804" t="s">
        <v>498</v>
      </c>
      <c r="Y116" s="798"/>
      <c r="Z116" s="796" t="s">
        <v>139</v>
      </c>
    </row>
    <row r="117" spans="2:26" s="257" customFormat="1" ht="46.5" hidden="1" customHeight="1" x14ac:dyDescent="0.3">
      <c r="B117" s="796" t="e">
        <f>IF('Formulario PPGR2'!$G117="","",CONCATENATE('Formulario PPGR2'!$C117,".",'Formulario PPGR2'!$D117,".",'Formulario PPGR2'!$E117,".",'Formulario PPGR2'!$F117))</f>
        <v>#REF!</v>
      </c>
      <c r="C117" s="796"/>
      <c r="D117" s="796" t="e">
        <f>IF('Formulario PPGR2'!$G117="","",'Formulario PPGR1'!#REF!)</f>
        <v>#REF!</v>
      </c>
      <c r="E117" s="796" t="e">
        <f>IF('Formulario PPGR2'!$G117="","",'Formulario PPGR1'!#REF!)</f>
        <v>#REF!</v>
      </c>
      <c r="F117" s="796" t="e">
        <f>IF('Formulario PPGR2'!$G117="","",'Formulario PPGR1'!#REF!)</f>
        <v>#REF!</v>
      </c>
      <c r="G117" s="798" t="s">
        <v>138</v>
      </c>
      <c r="H117" s="806" t="s">
        <v>499</v>
      </c>
      <c r="I117" s="798" t="s">
        <v>500</v>
      </c>
      <c r="J117" s="797"/>
      <c r="K117" s="797"/>
      <c r="L117" s="797">
        <v>1</v>
      </c>
      <c r="M117" s="797"/>
      <c r="N117" s="797"/>
      <c r="O117" s="797"/>
      <c r="P117" s="797"/>
      <c r="Q117" s="797"/>
      <c r="R117" s="797"/>
      <c r="S117" s="797"/>
      <c r="T117" s="797"/>
      <c r="U117" s="797"/>
      <c r="V117" s="799">
        <f>SUM('Formulario PPGR2'!$J117:$U117)</f>
        <v>1</v>
      </c>
      <c r="W117" s="804" t="s">
        <v>246</v>
      </c>
      <c r="X117" s="804" t="s">
        <v>261</v>
      </c>
      <c r="Y117" s="796"/>
      <c r="Z117" s="796" t="s">
        <v>139</v>
      </c>
    </row>
    <row r="118" spans="2:26" s="257" customFormat="1" ht="40.5" hidden="1" customHeight="1" x14ac:dyDescent="0.3">
      <c r="B118" s="796" t="e">
        <f>IF('Formulario PPGR2'!$G118="","",CONCATENATE('Formulario PPGR2'!$C118,".",'Formulario PPGR2'!$D118,".",'Formulario PPGR2'!$E118,".",'Formulario PPGR2'!$F118))</f>
        <v>#REF!</v>
      </c>
      <c r="C118" s="796"/>
      <c r="D118" s="796" t="e">
        <f>IF('Formulario PPGR2'!$G118="","",'Formulario PPGR1'!#REF!)</f>
        <v>#REF!</v>
      </c>
      <c r="E118" s="796" t="e">
        <f>IF('Formulario PPGR2'!$G118="","",'Formulario PPGR1'!#REF!)</f>
        <v>#REF!</v>
      </c>
      <c r="F118" s="796" t="e">
        <f>IF('Formulario PPGR2'!$G118="","",'Formulario PPGR1'!#REF!)</f>
        <v>#REF!</v>
      </c>
      <c r="G118" s="798" t="s">
        <v>138</v>
      </c>
      <c r="H118" s="806" t="s">
        <v>501</v>
      </c>
      <c r="I118" s="798" t="s">
        <v>502</v>
      </c>
      <c r="J118" s="797"/>
      <c r="K118" s="797"/>
      <c r="L118" s="797"/>
      <c r="M118" s="797"/>
      <c r="N118" s="797">
        <v>1</v>
      </c>
      <c r="O118" s="797"/>
      <c r="P118" s="797"/>
      <c r="Q118" s="797"/>
      <c r="R118" s="797"/>
      <c r="S118" s="797"/>
      <c r="T118" s="797"/>
      <c r="U118" s="797"/>
      <c r="V118" s="799">
        <f>SUM('Formulario PPGR2'!$J118:$U118)</f>
        <v>1</v>
      </c>
      <c r="W118" s="804" t="s">
        <v>246</v>
      </c>
      <c r="X118" s="804" t="s">
        <v>261</v>
      </c>
      <c r="Y118" s="796"/>
      <c r="Z118" s="796" t="s">
        <v>139</v>
      </c>
    </row>
    <row r="119" spans="2:26" s="257" customFormat="1" ht="45" hidden="1" customHeight="1" x14ac:dyDescent="0.3">
      <c r="B119" s="796" t="e">
        <f>IF('Formulario PPGR2'!$G119="","",CONCATENATE('Formulario PPGR2'!$C119,".",'Formulario PPGR2'!$D119,".",'Formulario PPGR2'!$E119,".",'Formulario PPGR2'!$F119))</f>
        <v>#REF!</v>
      </c>
      <c r="C119" s="796"/>
      <c r="D119" s="796" t="e">
        <f>IF('Formulario PPGR2'!$G119="","",'Formulario PPGR1'!#REF!)</f>
        <v>#REF!</v>
      </c>
      <c r="E119" s="796" t="e">
        <f>IF('Formulario PPGR2'!$G119="","",'Formulario PPGR1'!#REF!)</f>
        <v>#REF!</v>
      </c>
      <c r="F119" s="796" t="e">
        <f>IF('Formulario PPGR2'!$G119="","",'Formulario PPGR1'!#REF!)</f>
        <v>#REF!</v>
      </c>
      <c r="G119" s="798" t="s">
        <v>138</v>
      </c>
      <c r="H119" s="806" t="s">
        <v>503</v>
      </c>
      <c r="I119" s="798" t="s">
        <v>504</v>
      </c>
      <c r="J119" s="797">
        <v>1</v>
      </c>
      <c r="K119" s="797">
        <v>1</v>
      </c>
      <c r="L119" s="797">
        <v>1</v>
      </c>
      <c r="M119" s="797">
        <v>1</v>
      </c>
      <c r="N119" s="797">
        <v>1</v>
      </c>
      <c r="O119" s="797">
        <v>1</v>
      </c>
      <c r="P119" s="797">
        <v>1</v>
      </c>
      <c r="Q119" s="797">
        <v>1</v>
      </c>
      <c r="R119" s="797">
        <v>1</v>
      </c>
      <c r="S119" s="797">
        <v>1</v>
      </c>
      <c r="T119" s="797">
        <v>1</v>
      </c>
      <c r="U119" s="797">
        <v>1</v>
      </c>
      <c r="V119" s="799">
        <f>SUM('Formulario PPGR2'!$J119:$U119)</f>
        <v>12</v>
      </c>
      <c r="W119" s="804" t="s">
        <v>250</v>
      </c>
      <c r="X119" s="804"/>
      <c r="Y119" s="796" t="s">
        <v>505</v>
      </c>
      <c r="Z119" s="796" t="s">
        <v>139</v>
      </c>
    </row>
    <row r="120" spans="2:26" s="257" customFormat="1" ht="49.5" hidden="1" customHeight="1" x14ac:dyDescent="0.3">
      <c r="B120" s="796" t="e">
        <f>IF('Formulario PPGR2'!$G120="","",CONCATENATE('Formulario PPGR2'!$C120,".",'Formulario PPGR2'!$D120,".",'Formulario PPGR2'!$E120,".",'Formulario PPGR2'!$F120))</f>
        <v>#REF!</v>
      </c>
      <c r="C120" s="796"/>
      <c r="D120" s="796" t="e">
        <f>IF('Formulario PPGR2'!$G120="","",'Formulario PPGR1'!#REF!)</f>
        <v>#REF!</v>
      </c>
      <c r="E120" s="796" t="e">
        <f>IF('Formulario PPGR2'!$G120="","",'Formulario PPGR1'!#REF!)</f>
        <v>#REF!</v>
      </c>
      <c r="F120" s="796" t="e">
        <f>IF('Formulario PPGR2'!$G120="","",'Formulario PPGR1'!#REF!)</f>
        <v>#REF!</v>
      </c>
      <c r="G120" s="798" t="s">
        <v>138</v>
      </c>
      <c r="H120" s="806" t="s">
        <v>506</v>
      </c>
      <c r="I120" s="798" t="s">
        <v>507</v>
      </c>
      <c r="J120" s="797">
        <v>1</v>
      </c>
      <c r="K120" s="797">
        <v>1</v>
      </c>
      <c r="L120" s="797">
        <v>1</v>
      </c>
      <c r="M120" s="797">
        <v>1</v>
      </c>
      <c r="N120" s="797">
        <v>1</v>
      </c>
      <c r="O120" s="797">
        <v>1</v>
      </c>
      <c r="P120" s="797">
        <v>1</v>
      </c>
      <c r="Q120" s="797">
        <v>1</v>
      </c>
      <c r="R120" s="797">
        <v>1</v>
      </c>
      <c r="S120" s="797">
        <v>1</v>
      </c>
      <c r="T120" s="797">
        <v>1</v>
      </c>
      <c r="U120" s="797">
        <v>1</v>
      </c>
      <c r="V120" s="799">
        <f>SUM('Formulario PPGR2'!$J120:$U120)</f>
        <v>12</v>
      </c>
      <c r="W120" s="804" t="s">
        <v>250</v>
      </c>
      <c r="X120" s="804"/>
      <c r="Y120" s="796" t="s">
        <v>505</v>
      </c>
      <c r="Z120" s="796" t="s">
        <v>139</v>
      </c>
    </row>
    <row r="121" spans="2:26" s="257" customFormat="1" ht="47.25" hidden="1" customHeight="1" x14ac:dyDescent="0.3">
      <c r="B121" s="796" t="e">
        <f>IF('Formulario PPGR2'!$G121="","",CONCATENATE('Formulario PPGR2'!$C121,".",'Formulario PPGR2'!$D121,".",'Formulario PPGR2'!$E121,".",'Formulario PPGR2'!$F121))</f>
        <v>#REF!</v>
      </c>
      <c r="C121" s="796"/>
      <c r="D121" s="796" t="e">
        <f>IF('Formulario PPGR2'!$G121="","",'Formulario PPGR1'!#REF!)</f>
        <v>#REF!</v>
      </c>
      <c r="E121" s="796" t="e">
        <f>IF('Formulario PPGR2'!$G121="","",'Formulario PPGR1'!#REF!)</f>
        <v>#REF!</v>
      </c>
      <c r="F121" s="796" t="e">
        <f>IF('Formulario PPGR2'!$G121="","",'Formulario PPGR1'!#REF!)</f>
        <v>#REF!</v>
      </c>
      <c r="G121" s="798" t="s">
        <v>138</v>
      </c>
      <c r="H121" s="806" t="s">
        <v>508</v>
      </c>
      <c r="I121" s="798" t="s">
        <v>509</v>
      </c>
      <c r="J121" s="797"/>
      <c r="K121" s="797"/>
      <c r="L121" s="797">
        <v>1</v>
      </c>
      <c r="M121" s="797"/>
      <c r="N121" s="797"/>
      <c r="O121" s="797">
        <v>1</v>
      </c>
      <c r="P121" s="797"/>
      <c r="Q121" s="797"/>
      <c r="R121" s="797">
        <v>1</v>
      </c>
      <c r="S121" s="797"/>
      <c r="T121" s="797">
        <v>1</v>
      </c>
      <c r="U121" s="797"/>
      <c r="V121" s="799">
        <f>SUM('Formulario PPGR2'!$J121:$U121)</f>
        <v>4</v>
      </c>
      <c r="W121" s="804" t="s">
        <v>246</v>
      </c>
      <c r="X121" s="804" t="s">
        <v>258</v>
      </c>
      <c r="Y121" s="796" t="s">
        <v>505</v>
      </c>
      <c r="Z121" s="796" t="s">
        <v>139</v>
      </c>
    </row>
    <row r="122" spans="2:26" s="257" customFormat="1" ht="47.25" hidden="1" customHeight="1" x14ac:dyDescent="0.3">
      <c r="B122" s="796" t="e">
        <f>IF('Formulario PPGR2'!$G122="","",CONCATENATE('Formulario PPGR2'!$C122,".",'Formulario PPGR2'!$D122,".",'Formulario PPGR2'!$E122,".",'Formulario PPGR2'!$F122))</f>
        <v>#REF!</v>
      </c>
      <c r="C122" s="796"/>
      <c r="D122" s="796" t="e">
        <f>IF('Formulario PPGR2'!$G122="","",'Formulario PPGR1'!#REF!)</f>
        <v>#REF!</v>
      </c>
      <c r="E122" s="796" t="e">
        <f>IF('Formulario PPGR2'!$G122="","",'Formulario PPGR1'!#REF!)</f>
        <v>#REF!</v>
      </c>
      <c r="F122" s="796" t="e">
        <f>IF('Formulario PPGR2'!$G122="","",'Formulario PPGR1'!#REF!)</f>
        <v>#REF!</v>
      </c>
      <c r="G122" s="798" t="s">
        <v>138</v>
      </c>
      <c r="H122" s="806" t="s">
        <v>510</v>
      </c>
      <c r="I122" s="798" t="s">
        <v>511</v>
      </c>
      <c r="J122" s="797"/>
      <c r="K122" s="797"/>
      <c r="L122" s="797">
        <v>1</v>
      </c>
      <c r="M122" s="797"/>
      <c r="N122" s="797"/>
      <c r="O122" s="797">
        <v>1</v>
      </c>
      <c r="P122" s="797"/>
      <c r="Q122" s="797"/>
      <c r="R122" s="797">
        <v>1</v>
      </c>
      <c r="S122" s="797"/>
      <c r="T122" s="797">
        <v>1</v>
      </c>
      <c r="U122" s="797"/>
      <c r="V122" s="799">
        <f>SUM('Formulario PPGR2'!$J122:$U122)</f>
        <v>4</v>
      </c>
      <c r="W122" s="804" t="s">
        <v>246</v>
      </c>
      <c r="X122" s="804" t="s">
        <v>258</v>
      </c>
      <c r="Y122" s="796" t="s">
        <v>505</v>
      </c>
      <c r="Z122" s="796" t="s">
        <v>139</v>
      </c>
    </row>
    <row r="123" spans="2:26" s="257" customFormat="1" ht="36.75" hidden="1" customHeight="1" x14ac:dyDescent="0.3">
      <c r="B123" s="796" t="e">
        <f>IF('Formulario PPGR2'!$G123="","",CONCATENATE('Formulario PPGR2'!$C123,".",'Formulario PPGR2'!$D123,".",'Formulario PPGR2'!$E123,".",'Formulario PPGR2'!$F123))</f>
        <v>#REF!</v>
      </c>
      <c r="C123" s="796"/>
      <c r="D123" s="796" t="e">
        <f>IF('Formulario PPGR2'!$G123="","",'Formulario PPGR1'!#REF!)</f>
        <v>#REF!</v>
      </c>
      <c r="E123" s="796" t="e">
        <f>IF('Formulario PPGR2'!$G123="","",'Formulario PPGR1'!#REF!)</f>
        <v>#REF!</v>
      </c>
      <c r="F123" s="796" t="e">
        <f>IF('Formulario PPGR2'!$G123="","",'Formulario PPGR1'!#REF!)</f>
        <v>#REF!</v>
      </c>
      <c r="G123" s="798" t="s">
        <v>138</v>
      </c>
      <c r="H123" s="806" t="s">
        <v>512</v>
      </c>
      <c r="I123" s="798" t="s">
        <v>513</v>
      </c>
      <c r="J123" s="797"/>
      <c r="K123" s="797">
        <v>1</v>
      </c>
      <c r="L123" s="797"/>
      <c r="M123" s="797"/>
      <c r="N123" s="797">
        <v>1</v>
      </c>
      <c r="O123" s="797"/>
      <c r="P123" s="797"/>
      <c r="Q123" s="797">
        <v>1</v>
      </c>
      <c r="R123" s="797"/>
      <c r="S123" s="797"/>
      <c r="T123" s="797">
        <v>1</v>
      </c>
      <c r="U123" s="797"/>
      <c r="V123" s="799">
        <f>SUM('Formulario PPGR2'!$J123:$U123)</f>
        <v>4</v>
      </c>
      <c r="W123" s="804" t="s">
        <v>258</v>
      </c>
      <c r="X123" s="804"/>
      <c r="Y123" s="796" t="s">
        <v>514</v>
      </c>
      <c r="Z123" s="796" t="s">
        <v>139</v>
      </c>
    </row>
    <row r="124" spans="2:26" s="257" customFormat="1" ht="34.5" hidden="1" customHeight="1" x14ac:dyDescent="0.3">
      <c r="B124" s="796" t="e">
        <f>IF('Formulario PPGR2'!$G124="","",CONCATENATE('Formulario PPGR2'!$C124,".",'Formulario PPGR2'!$D124,".",'Formulario PPGR2'!$E124,".",'Formulario PPGR2'!$F124))</f>
        <v>#REF!</v>
      </c>
      <c r="C124" s="796"/>
      <c r="D124" s="796" t="e">
        <f>IF('Formulario PPGR2'!$G124="","",'Formulario PPGR1'!#REF!)</f>
        <v>#REF!</v>
      </c>
      <c r="E124" s="796" t="e">
        <f>IF('Formulario PPGR2'!$G124="","",'Formulario PPGR1'!#REF!)</f>
        <v>#REF!</v>
      </c>
      <c r="F124" s="796" t="e">
        <f>IF('Formulario PPGR2'!$G124="","",'Formulario PPGR1'!#REF!)</f>
        <v>#REF!</v>
      </c>
      <c r="G124" s="798" t="s">
        <v>138</v>
      </c>
      <c r="H124" s="806" t="s">
        <v>515</v>
      </c>
      <c r="I124" s="798" t="s">
        <v>516</v>
      </c>
      <c r="J124" s="797"/>
      <c r="K124" s="797"/>
      <c r="L124" s="797">
        <v>1</v>
      </c>
      <c r="M124" s="797"/>
      <c r="N124" s="797"/>
      <c r="O124" s="797">
        <v>1</v>
      </c>
      <c r="P124" s="797"/>
      <c r="Q124" s="797"/>
      <c r="R124" s="797">
        <v>1</v>
      </c>
      <c r="S124" s="797"/>
      <c r="T124" s="797"/>
      <c r="U124" s="797">
        <v>1</v>
      </c>
      <c r="V124" s="799">
        <f>SUM('Formulario PPGR2'!$J124:$U124)</f>
        <v>4</v>
      </c>
      <c r="W124" s="804" t="s">
        <v>246</v>
      </c>
      <c r="X124" s="804" t="s">
        <v>247</v>
      </c>
      <c r="Y124" s="796" t="s">
        <v>517</v>
      </c>
      <c r="Z124" s="796" t="s">
        <v>139</v>
      </c>
    </row>
    <row r="125" spans="2:26" s="257" customFormat="1" ht="36" hidden="1" customHeight="1" x14ac:dyDescent="0.3">
      <c r="B125" s="796" t="e">
        <f>IF('Formulario PPGR2'!$G125="","",CONCATENATE('Formulario PPGR2'!$C125,".",'Formulario PPGR2'!$D125,".",'Formulario PPGR2'!$E125,".",'Formulario PPGR2'!$F125))</f>
        <v>#REF!</v>
      </c>
      <c r="C125" s="796"/>
      <c r="D125" s="796" t="e">
        <f>IF('Formulario PPGR2'!$G125="","",'Formulario PPGR1'!#REF!)</f>
        <v>#REF!</v>
      </c>
      <c r="E125" s="796" t="e">
        <f>IF('Formulario PPGR2'!$G125="","",'Formulario PPGR1'!#REF!)</f>
        <v>#REF!</v>
      </c>
      <c r="F125" s="796" t="e">
        <f>IF('Formulario PPGR2'!$G125="","",'Formulario PPGR1'!#REF!)</f>
        <v>#REF!</v>
      </c>
      <c r="G125" s="798" t="s">
        <v>138</v>
      </c>
      <c r="H125" s="806" t="s">
        <v>518</v>
      </c>
      <c r="I125" s="798" t="s">
        <v>519</v>
      </c>
      <c r="J125" s="797"/>
      <c r="K125" s="797"/>
      <c r="L125" s="797"/>
      <c r="M125" s="797"/>
      <c r="N125" s="797">
        <v>1</v>
      </c>
      <c r="O125" s="797"/>
      <c r="P125" s="797"/>
      <c r="Q125" s="797">
        <v>1</v>
      </c>
      <c r="R125" s="797"/>
      <c r="S125" s="797"/>
      <c r="T125" s="797">
        <v>1</v>
      </c>
      <c r="U125" s="797"/>
      <c r="V125" s="799">
        <f>SUM('Formulario PPGR2'!$J125:$U125)</f>
        <v>3</v>
      </c>
      <c r="W125" s="804" t="s">
        <v>246</v>
      </c>
      <c r="X125" s="804" t="s">
        <v>261</v>
      </c>
      <c r="Y125" s="796"/>
      <c r="Z125" s="796" t="s">
        <v>139</v>
      </c>
    </row>
    <row r="126" spans="2:26" s="257" customFormat="1" ht="57" hidden="1" customHeight="1" x14ac:dyDescent="0.3">
      <c r="B126" s="796" t="e">
        <f>IF('Formulario PPGR2'!$G126="","",CONCATENATE('Formulario PPGR2'!$C126,".",'Formulario PPGR2'!$D126,".",'Formulario PPGR2'!$E126,".",'Formulario PPGR2'!$F126))</f>
        <v>#REF!</v>
      </c>
      <c r="C126" s="796"/>
      <c r="D126" s="796" t="e">
        <f>IF('Formulario PPGR2'!$G126="","",'Formulario PPGR1'!#REF!)</f>
        <v>#REF!</v>
      </c>
      <c r="E126" s="796" t="e">
        <f>IF('Formulario PPGR2'!$G126="","",'Formulario PPGR1'!#REF!)</f>
        <v>#REF!</v>
      </c>
      <c r="F126" s="796" t="e">
        <f>IF('Formulario PPGR2'!$G126="","",'Formulario PPGR1'!#REF!)</f>
        <v>#REF!</v>
      </c>
      <c r="G126" s="798" t="s">
        <v>140</v>
      </c>
      <c r="H126" s="797" t="s">
        <v>520</v>
      </c>
      <c r="I126" s="796" t="s">
        <v>521</v>
      </c>
      <c r="J126" s="797"/>
      <c r="K126" s="797"/>
      <c r="L126" s="797">
        <v>1</v>
      </c>
      <c r="M126" s="797"/>
      <c r="N126" s="797"/>
      <c r="O126" s="797">
        <v>1</v>
      </c>
      <c r="P126" s="797"/>
      <c r="Q126" s="797"/>
      <c r="R126" s="797">
        <v>1</v>
      </c>
      <c r="S126" s="797"/>
      <c r="T126" s="797"/>
      <c r="U126" s="797">
        <v>1</v>
      </c>
      <c r="V126" s="799">
        <f>SUM('Formulario PPGR2'!$J126:$U126)</f>
        <v>4</v>
      </c>
      <c r="W126" s="800" t="s">
        <v>246</v>
      </c>
      <c r="X126" s="800" t="s">
        <v>258</v>
      </c>
      <c r="Y126" s="796"/>
      <c r="Z126" s="796" t="s">
        <v>141</v>
      </c>
    </row>
    <row r="127" spans="2:26" s="257" customFormat="1" ht="59.25" hidden="1" customHeight="1" x14ac:dyDescent="0.3">
      <c r="B127" s="796" t="e">
        <f>IF('Formulario PPGR2'!$G127="","",CONCATENATE('Formulario PPGR2'!$C127,".",'Formulario PPGR2'!$D127,".",'Formulario PPGR2'!$E127,".",'Formulario PPGR2'!$F127))</f>
        <v>#REF!</v>
      </c>
      <c r="C127" s="796"/>
      <c r="D127" s="796" t="e">
        <f>IF('Formulario PPGR2'!$G127="","",'Formulario PPGR1'!#REF!)</f>
        <v>#REF!</v>
      </c>
      <c r="E127" s="796" t="e">
        <f>IF('Formulario PPGR2'!$G127="","",'Formulario PPGR1'!#REF!)</f>
        <v>#REF!</v>
      </c>
      <c r="F127" s="796" t="e">
        <f>IF('Formulario PPGR2'!$G127="","",'Formulario PPGR1'!#REF!)</f>
        <v>#REF!</v>
      </c>
      <c r="G127" s="796" t="s">
        <v>140</v>
      </c>
      <c r="H127" s="797" t="s">
        <v>522</v>
      </c>
      <c r="I127" s="796" t="s">
        <v>523</v>
      </c>
      <c r="J127" s="797"/>
      <c r="K127" s="797"/>
      <c r="L127" s="797"/>
      <c r="M127" s="797">
        <v>1</v>
      </c>
      <c r="N127" s="797"/>
      <c r="O127" s="797"/>
      <c r="P127" s="797"/>
      <c r="Q127" s="797">
        <v>1</v>
      </c>
      <c r="R127" s="797"/>
      <c r="S127" s="797"/>
      <c r="T127" s="797"/>
      <c r="U127" s="797">
        <v>1</v>
      </c>
      <c r="V127" s="799">
        <f>SUM('Formulario PPGR2'!$J127:$U127)</f>
        <v>3</v>
      </c>
      <c r="W127" s="800" t="s">
        <v>246</v>
      </c>
      <c r="X127" s="800" t="s">
        <v>258</v>
      </c>
      <c r="Y127" s="796"/>
      <c r="Z127" s="796" t="s">
        <v>141</v>
      </c>
    </row>
    <row r="128" spans="2:26" s="257" customFormat="1" ht="42.75" hidden="1" customHeight="1" x14ac:dyDescent="0.3">
      <c r="B128" s="796" t="e">
        <f>IF('Formulario PPGR2'!$G128="","",CONCATENATE('Formulario PPGR2'!$C128,".",'Formulario PPGR2'!$D128,".",'Formulario PPGR2'!$E128,".",'Formulario PPGR2'!$F128))</f>
        <v>#REF!</v>
      </c>
      <c r="C128" s="796"/>
      <c r="D128" s="796" t="e">
        <f>IF('Formulario PPGR2'!$G128="","",'Formulario PPGR1'!#REF!)</f>
        <v>#REF!</v>
      </c>
      <c r="E128" s="796" t="e">
        <f>IF('Formulario PPGR2'!$G128="","",'Formulario PPGR1'!#REF!)</f>
        <v>#REF!</v>
      </c>
      <c r="F128" s="796" t="e">
        <f>IF('Formulario PPGR2'!$G128="","",'Formulario PPGR1'!#REF!)</f>
        <v>#REF!</v>
      </c>
      <c r="G128" s="796" t="s">
        <v>140</v>
      </c>
      <c r="H128" s="797" t="s">
        <v>524</v>
      </c>
      <c r="I128" s="796" t="s">
        <v>525</v>
      </c>
      <c r="J128" s="797"/>
      <c r="K128" s="797"/>
      <c r="L128" s="797"/>
      <c r="M128" s="797">
        <v>1</v>
      </c>
      <c r="N128" s="797"/>
      <c r="O128" s="797"/>
      <c r="P128" s="797">
        <v>1</v>
      </c>
      <c r="Q128" s="797"/>
      <c r="R128" s="797"/>
      <c r="S128" s="797"/>
      <c r="T128" s="797">
        <v>1</v>
      </c>
      <c r="U128" s="797"/>
      <c r="V128" s="799">
        <f>SUM('Formulario PPGR2'!$J128:$U128)</f>
        <v>3</v>
      </c>
      <c r="W128" s="800" t="s">
        <v>254</v>
      </c>
      <c r="X128" s="800"/>
      <c r="Y128" s="796"/>
      <c r="Z128" s="796" t="s">
        <v>141</v>
      </c>
    </row>
    <row r="129" spans="2:26" s="257" customFormat="1" ht="42.75" hidden="1" customHeight="1" x14ac:dyDescent="0.3">
      <c r="B129" s="796" t="e">
        <f>IF('Formulario PPGR2'!$G129="","",CONCATENATE('Formulario PPGR2'!$C129,".",'Formulario PPGR2'!$D129,".",'Formulario PPGR2'!$E129,".",'Formulario PPGR2'!$F129))</f>
        <v>#REF!</v>
      </c>
      <c r="C129" s="796"/>
      <c r="D129" s="796" t="e">
        <f>IF('Formulario PPGR2'!$G129="","",'Formulario PPGR1'!#REF!)</f>
        <v>#REF!</v>
      </c>
      <c r="E129" s="796" t="e">
        <f>IF('Formulario PPGR2'!$G129="","",'Formulario PPGR1'!#REF!)</f>
        <v>#REF!</v>
      </c>
      <c r="F129" s="796" t="e">
        <f>IF('Formulario PPGR2'!$G129="","",'Formulario PPGR1'!#REF!)</f>
        <v>#REF!</v>
      </c>
      <c r="G129" s="796" t="s">
        <v>140</v>
      </c>
      <c r="H129" s="806" t="s">
        <v>526</v>
      </c>
      <c r="I129" s="796" t="s">
        <v>527</v>
      </c>
      <c r="J129" s="797"/>
      <c r="K129" s="797"/>
      <c r="L129" s="797"/>
      <c r="M129" s="797"/>
      <c r="N129" s="797">
        <v>1</v>
      </c>
      <c r="O129" s="797"/>
      <c r="P129" s="797"/>
      <c r="Q129" s="797">
        <v>1</v>
      </c>
      <c r="R129" s="797"/>
      <c r="S129" s="797"/>
      <c r="T129" s="797">
        <v>1</v>
      </c>
      <c r="U129" s="797"/>
      <c r="V129" s="799">
        <f>SUM('Formulario PPGR2'!$J129:$U129)</f>
        <v>3</v>
      </c>
      <c r="W129" s="800" t="s">
        <v>246</v>
      </c>
      <c r="X129" s="800" t="s">
        <v>258</v>
      </c>
      <c r="Y129" s="796"/>
      <c r="Z129" s="796" t="s">
        <v>141</v>
      </c>
    </row>
    <row r="130" spans="2:26" s="257" customFormat="1" ht="42.75" hidden="1" customHeight="1" x14ac:dyDescent="0.3">
      <c r="B130" s="796" t="e">
        <f>IF('Formulario PPGR2'!$G130="","",CONCATENATE('Formulario PPGR2'!$C130,".",'Formulario PPGR2'!$D130,".",'Formulario PPGR2'!$E130,".",'Formulario PPGR2'!$F130))</f>
        <v>#REF!</v>
      </c>
      <c r="C130" s="796"/>
      <c r="D130" s="796" t="e">
        <f>IF('Formulario PPGR2'!$G130="","",'Formulario PPGR1'!#REF!)</f>
        <v>#REF!</v>
      </c>
      <c r="E130" s="796" t="e">
        <f>IF('Formulario PPGR2'!$G130="","",'Formulario PPGR1'!#REF!)</f>
        <v>#REF!</v>
      </c>
      <c r="F130" s="796" t="e">
        <f>IF('Formulario PPGR2'!$G130="","",'Formulario PPGR1'!#REF!)</f>
        <v>#REF!</v>
      </c>
      <c r="G130" s="796" t="s">
        <v>140</v>
      </c>
      <c r="H130" s="797" t="s">
        <v>528</v>
      </c>
      <c r="I130" s="796" t="s">
        <v>529</v>
      </c>
      <c r="J130" s="797"/>
      <c r="K130" s="797"/>
      <c r="L130" s="797">
        <v>1</v>
      </c>
      <c r="M130" s="797"/>
      <c r="N130" s="797"/>
      <c r="O130" s="797">
        <v>1</v>
      </c>
      <c r="P130" s="797"/>
      <c r="Q130" s="797"/>
      <c r="R130" s="797">
        <v>1</v>
      </c>
      <c r="S130" s="797"/>
      <c r="T130" s="797"/>
      <c r="U130" s="797"/>
      <c r="V130" s="799">
        <f>SUM('Formulario PPGR2'!$J130:$U130)</f>
        <v>3</v>
      </c>
      <c r="W130" s="800" t="s">
        <v>246</v>
      </c>
      <c r="X130" s="800" t="s">
        <v>258</v>
      </c>
      <c r="Y130" s="796"/>
      <c r="Z130" s="796" t="s">
        <v>141</v>
      </c>
    </row>
    <row r="131" spans="2:26" s="257" customFormat="1" ht="52.8" hidden="1" x14ac:dyDescent="0.3">
      <c r="B131" s="796" t="e">
        <f>IF('Formulario PPGR2'!$G131="","",CONCATENATE('Formulario PPGR2'!$C131,".",'Formulario PPGR2'!$D131,".",'Formulario PPGR2'!$E131,".",'Formulario PPGR2'!$F131))</f>
        <v>#REF!</v>
      </c>
      <c r="C131" s="796"/>
      <c r="D131" s="796" t="e">
        <f>IF('Formulario PPGR2'!$G131="","",'Formulario PPGR1'!#REF!)</f>
        <v>#REF!</v>
      </c>
      <c r="E131" s="796" t="e">
        <f>IF('Formulario PPGR2'!$G131="","",'Formulario PPGR1'!#REF!)</f>
        <v>#REF!</v>
      </c>
      <c r="F131" s="796" t="e">
        <f>IF('Formulario PPGR2'!$G131="","",'Formulario PPGR1'!#REF!)</f>
        <v>#REF!</v>
      </c>
      <c r="G131" s="796" t="s">
        <v>140</v>
      </c>
      <c r="H131" s="806" t="s">
        <v>530</v>
      </c>
      <c r="I131" s="796" t="s">
        <v>531</v>
      </c>
      <c r="J131" s="797"/>
      <c r="K131" s="797"/>
      <c r="L131" s="797">
        <v>1</v>
      </c>
      <c r="M131" s="797"/>
      <c r="N131" s="797"/>
      <c r="O131" s="797">
        <v>1</v>
      </c>
      <c r="P131" s="797"/>
      <c r="Q131" s="797"/>
      <c r="R131" s="797">
        <v>1</v>
      </c>
      <c r="S131" s="797"/>
      <c r="T131" s="797"/>
      <c r="U131" s="797">
        <v>1</v>
      </c>
      <c r="V131" s="799">
        <f>SUM('Formulario PPGR2'!$J131:$U131)</f>
        <v>4</v>
      </c>
      <c r="W131" s="800" t="s">
        <v>246</v>
      </c>
      <c r="X131" s="800" t="s">
        <v>258</v>
      </c>
      <c r="Y131" s="796"/>
      <c r="Z131" s="796" t="s">
        <v>141</v>
      </c>
    </row>
    <row r="132" spans="2:26" s="257" customFormat="1" ht="36.75" hidden="1" customHeight="1" x14ac:dyDescent="0.3">
      <c r="B132" s="796" t="e">
        <f>IF('Formulario PPGR2'!$G132="","",CONCATENATE('Formulario PPGR2'!$C132,".",'Formulario PPGR2'!$D132,".",'Formulario PPGR2'!$E132,".",'Formulario PPGR2'!$F132))</f>
        <v>#REF!</v>
      </c>
      <c r="C132" s="796"/>
      <c r="D132" s="796" t="e">
        <f>IF('Formulario PPGR2'!$G132="","",'Formulario PPGR1'!#REF!)</f>
        <v>#REF!</v>
      </c>
      <c r="E132" s="796" t="e">
        <f>IF('Formulario PPGR2'!$G132="","",'Formulario PPGR1'!#REF!)</f>
        <v>#REF!</v>
      </c>
      <c r="F132" s="796" t="e">
        <f>IF('Formulario PPGR2'!$G132="","",'Formulario PPGR1'!#REF!)</f>
        <v>#REF!</v>
      </c>
      <c r="G132" s="796" t="s">
        <v>140</v>
      </c>
      <c r="H132" s="806" t="s">
        <v>532</v>
      </c>
      <c r="I132" s="796" t="s">
        <v>533</v>
      </c>
      <c r="J132" s="797"/>
      <c r="K132" s="797"/>
      <c r="L132" s="797"/>
      <c r="M132" s="797">
        <v>1</v>
      </c>
      <c r="N132" s="797"/>
      <c r="O132" s="797"/>
      <c r="P132" s="797">
        <v>1</v>
      </c>
      <c r="Q132" s="797"/>
      <c r="R132" s="797"/>
      <c r="S132" s="797">
        <v>1</v>
      </c>
      <c r="T132" s="797"/>
      <c r="U132" s="797"/>
      <c r="V132" s="799">
        <f>SUM('Formulario PPGR2'!$J132:$U132)</f>
        <v>3</v>
      </c>
      <c r="W132" s="800" t="s">
        <v>246</v>
      </c>
      <c r="X132" s="800" t="s">
        <v>250</v>
      </c>
      <c r="Y132" s="796" t="s">
        <v>534</v>
      </c>
      <c r="Z132" s="796" t="s">
        <v>141</v>
      </c>
    </row>
    <row r="133" spans="2:26" s="257" customFormat="1" ht="36.75" hidden="1" customHeight="1" x14ac:dyDescent="0.3">
      <c r="B133" s="796" t="e">
        <f>IF('Formulario PPGR2'!$G133="","",CONCATENATE('Formulario PPGR2'!$C133,".",'Formulario PPGR2'!$D133,".",'Formulario PPGR2'!$E133,".",'Formulario PPGR2'!$F133))</f>
        <v>#REF!</v>
      </c>
      <c r="C133" s="796"/>
      <c r="D133" s="796" t="e">
        <f>IF('Formulario PPGR2'!$G133="","",'Formulario PPGR1'!#REF!)</f>
        <v>#REF!</v>
      </c>
      <c r="E133" s="796" t="e">
        <f>IF('Formulario PPGR2'!$G133="","",'Formulario PPGR1'!#REF!)</f>
        <v>#REF!</v>
      </c>
      <c r="F133" s="796" t="e">
        <f>IF('Formulario PPGR2'!$G133="","",'Formulario PPGR1'!#REF!)</f>
        <v>#REF!</v>
      </c>
      <c r="G133" s="796" t="s">
        <v>140</v>
      </c>
      <c r="H133" s="806" t="s">
        <v>535</v>
      </c>
      <c r="I133" s="796" t="s">
        <v>536</v>
      </c>
      <c r="J133" s="797"/>
      <c r="K133" s="797"/>
      <c r="L133" s="797"/>
      <c r="M133" s="797"/>
      <c r="N133" s="797"/>
      <c r="O133" s="797">
        <v>1</v>
      </c>
      <c r="P133" s="797"/>
      <c r="Q133" s="797"/>
      <c r="R133" s="797"/>
      <c r="S133" s="797"/>
      <c r="T133" s="797">
        <v>1</v>
      </c>
      <c r="U133" s="797"/>
      <c r="V133" s="799">
        <f>SUM('Formulario PPGR2'!$J133:$U133)</f>
        <v>2</v>
      </c>
      <c r="W133" s="800" t="s">
        <v>246</v>
      </c>
      <c r="X133" s="800" t="s">
        <v>258</v>
      </c>
      <c r="Y133" s="796"/>
      <c r="Z133" s="796" t="s">
        <v>141</v>
      </c>
    </row>
    <row r="134" spans="2:26" s="257" customFormat="1" ht="36.75" hidden="1" customHeight="1" x14ac:dyDescent="0.3">
      <c r="B134" s="796" t="e">
        <f>IF('Formulario PPGR2'!$G134="","",CONCATENATE('Formulario PPGR2'!$C134,".",'Formulario PPGR2'!$D134,".",'Formulario PPGR2'!$E134,".",'Formulario PPGR2'!$F134))</f>
        <v>#REF!</v>
      </c>
      <c r="C134" s="796"/>
      <c r="D134" s="796" t="e">
        <f>IF('Formulario PPGR2'!$G134="","",'Formulario PPGR1'!#REF!)</f>
        <v>#REF!</v>
      </c>
      <c r="E134" s="796" t="e">
        <f>IF('Formulario PPGR2'!$G134="","",'Formulario PPGR1'!#REF!)</f>
        <v>#REF!</v>
      </c>
      <c r="F134" s="796" t="e">
        <f>IF('Formulario PPGR2'!$G134="","",'Formulario PPGR1'!#REF!)</f>
        <v>#REF!</v>
      </c>
      <c r="G134" s="796" t="s">
        <v>140</v>
      </c>
      <c r="H134" s="806" t="s">
        <v>537</v>
      </c>
      <c r="I134" s="796" t="s">
        <v>538</v>
      </c>
      <c r="J134" s="797"/>
      <c r="K134" s="797"/>
      <c r="L134" s="797"/>
      <c r="M134" s="797"/>
      <c r="N134" s="797">
        <v>1</v>
      </c>
      <c r="O134" s="797"/>
      <c r="P134" s="797"/>
      <c r="Q134" s="797"/>
      <c r="R134" s="797"/>
      <c r="S134" s="797">
        <v>1</v>
      </c>
      <c r="T134" s="797"/>
      <c r="U134" s="797"/>
      <c r="V134" s="799">
        <f>SUM('Formulario PPGR2'!$J134:$U134)</f>
        <v>2</v>
      </c>
      <c r="W134" s="800" t="s">
        <v>246</v>
      </c>
      <c r="X134" s="800" t="s">
        <v>258</v>
      </c>
      <c r="Y134" s="796"/>
      <c r="Z134" s="796" t="s">
        <v>141</v>
      </c>
    </row>
    <row r="135" spans="2:26" s="257" customFormat="1" ht="58.5" hidden="1" customHeight="1" x14ac:dyDescent="0.3">
      <c r="B135" s="796" t="e">
        <f>IF('Formulario PPGR2'!$G135="","",CONCATENATE('Formulario PPGR2'!$C135,".",'Formulario PPGR2'!$D135,".",'Formulario PPGR2'!$E135,".",'Formulario PPGR2'!$F135))</f>
        <v>#REF!</v>
      </c>
      <c r="C135" s="796"/>
      <c r="D135" s="796" t="e">
        <f>IF('Formulario PPGR2'!$G135="","",'Formulario PPGR1'!#REF!)</f>
        <v>#REF!</v>
      </c>
      <c r="E135" s="796" t="e">
        <f>IF('Formulario PPGR2'!$G135="","",'Formulario PPGR1'!#REF!)</f>
        <v>#REF!</v>
      </c>
      <c r="F135" s="796" t="e">
        <f>IF('Formulario PPGR2'!$G135="","",'Formulario PPGR1'!#REF!)</f>
        <v>#REF!</v>
      </c>
      <c r="G135" s="796" t="s">
        <v>140</v>
      </c>
      <c r="H135" s="806" t="s">
        <v>539</v>
      </c>
      <c r="I135" s="796" t="s">
        <v>540</v>
      </c>
      <c r="J135" s="797"/>
      <c r="K135" s="797"/>
      <c r="L135" s="797"/>
      <c r="M135" s="797">
        <v>1</v>
      </c>
      <c r="N135" s="797"/>
      <c r="O135" s="797">
        <v>1</v>
      </c>
      <c r="P135" s="797"/>
      <c r="Q135" s="797">
        <v>1</v>
      </c>
      <c r="R135" s="797"/>
      <c r="S135" s="797">
        <v>1</v>
      </c>
      <c r="T135" s="797"/>
      <c r="U135" s="797"/>
      <c r="V135" s="799">
        <f>SUM('Formulario PPGR2'!$J135:$U135)</f>
        <v>4</v>
      </c>
      <c r="W135" s="800" t="s">
        <v>246</v>
      </c>
      <c r="X135" s="800" t="s">
        <v>250</v>
      </c>
      <c r="Y135" s="796" t="s">
        <v>534</v>
      </c>
      <c r="Z135" s="796" t="s">
        <v>141</v>
      </c>
    </row>
    <row r="136" spans="2:26" s="257" customFormat="1" ht="48.75" hidden="1" customHeight="1" x14ac:dyDescent="0.3">
      <c r="B136" s="796" t="e">
        <f>IF('Formulario PPGR2'!$G136="","",CONCATENATE('Formulario PPGR2'!$C136,".",'Formulario PPGR2'!$D136,".",'Formulario PPGR2'!$E136,".",'Formulario PPGR2'!$F136))</f>
        <v>#REF!</v>
      </c>
      <c r="C136" s="796"/>
      <c r="D136" s="796" t="e">
        <f>IF('Formulario PPGR2'!$G136="","",'Formulario PPGR1'!#REF!)</f>
        <v>#REF!</v>
      </c>
      <c r="E136" s="796" t="e">
        <f>IF('Formulario PPGR2'!$G136="","",'Formulario PPGR1'!#REF!)</f>
        <v>#REF!</v>
      </c>
      <c r="F136" s="796" t="e">
        <f>IF('Formulario PPGR2'!$G136="","",'Formulario PPGR1'!#REF!)</f>
        <v>#REF!</v>
      </c>
      <c r="G136" s="796" t="s">
        <v>140</v>
      </c>
      <c r="H136" s="806" t="s">
        <v>541</v>
      </c>
      <c r="I136" s="796" t="s">
        <v>542</v>
      </c>
      <c r="J136" s="797"/>
      <c r="K136" s="797"/>
      <c r="L136" s="797"/>
      <c r="M136" s="797"/>
      <c r="N136" s="797">
        <v>1</v>
      </c>
      <c r="O136" s="797"/>
      <c r="P136" s="797"/>
      <c r="Q136" s="797">
        <v>1</v>
      </c>
      <c r="R136" s="797"/>
      <c r="S136" s="797"/>
      <c r="T136" s="797"/>
      <c r="U136" s="797"/>
      <c r="V136" s="799">
        <f>SUM('Formulario PPGR2'!$J136:$U136)</f>
        <v>2</v>
      </c>
      <c r="W136" s="800" t="s">
        <v>246</v>
      </c>
      <c r="X136" s="800" t="s">
        <v>258</v>
      </c>
      <c r="Y136" s="796"/>
      <c r="Z136" s="796" t="s">
        <v>141</v>
      </c>
    </row>
    <row r="137" spans="2:26" s="257" customFormat="1" ht="60.75" hidden="1" customHeight="1" x14ac:dyDescent="0.3">
      <c r="B137" s="796" t="e">
        <f>IF('Formulario PPGR2'!$G137="","",CONCATENATE('Formulario PPGR2'!$C137,".",'Formulario PPGR2'!$D137,".",'Formulario PPGR2'!$E137,".",'Formulario PPGR2'!$F137))</f>
        <v>#REF!</v>
      </c>
      <c r="C137" s="796"/>
      <c r="D137" s="796" t="e">
        <f>IF('Formulario PPGR2'!$G137="","",'Formulario PPGR1'!#REF!)</f>
        <v>#REF!</v>
      </c>
      <c r="E137" s="796" t="e">
        <f>IF('Formulario PPGR2'!$G137="","",'Formulario PPGR1'!#REF!)</f>
        <v>#REF!</v>
      </c>
      <c r="F137" s="796" t="e">
        <f>IF('Formulario PPGR2'!$G137="","",'Formulario PPGR1'!#REF!)</f>
        <v>#REF!</v>
      </c>
      <c r="G137" s="796" t="s">
        <v>140</v>
      </c>
      <c r="H137" s="806" t="s">
        <v>543</v>
      </c>
      <c r="I137" s="796" t="s">
        <v>544</v>
      </c>
      <c r="J137" s="797"/>
      <c r="K137" s="797"/>
      <c r="L137" s="797"/>
      <c r="M137" s="797"/>
      <c r="N137" s="797">
        <v>1</v>
      </c>
      <c r="O137" s="797"/>
      <c r="P137" s="797"/>
      <c r="Q137" s="797"/>
      <c r="R137" s="797"/>
      <c r="S137" s="797">
        <v>1</v>
      </c>
      <c r="T137" s="797"/>
      <c r="U137" s="797"/>
      <c r="V137" s="799">
        <f>SUM('Formulario PPGR2'!$J137:$U137)</f>
        <v>2</v>
      </c>
      <c r="W137" s="800" t="s">
        <v>246</v>
      </c>
      <c r="X137" s="800" t="s">
        <v>250</v>
      </c>
      <c r="Y137" s="796" t="s">
        <v>534</v>
      </c>
      <c r="Z137" s="796" t="s">
        <v>141</v>
      </c>
    </row>
    <row r="138" spans="2:26" s="257" customFormat="1" ht="48" hidden="1" customHeight="1" x14ac:dyDescent="0.3">
      <c r="B138" s="796" t="e">
        <f>IF('Formulario PPGR2'!$G138="","",CONCATENATE('Formulario PPGR2'!$C138,".",'Formulario PPGR2'!$D138,".",'Formulario PPGR2'!$E138,".",'Formulario PPGR2'!$F138))</f>
        <v>#REF!</v>
      </c>
      <c r="C138" s="796"/>
      <c r="D138" s="796" t="e">
        <f>IF('Formulario PPGR2'!$G138="","",'Formulario PPGR1'!#REF!)</f>
        <v>#REF!</v>
      </c>
      <c r="E138" s="796" t="e">
        <f>IF('Formulario PPGR2'!$G138="","",'Formulario PPGR1'!#REF!)</f>
        <v>#REF!</v>
      </c>
      <c r="F138" s="796" t="e">
        <f>IF('Formulario PPGR2'!$G138="","",'Formulario PPGR1'!#REF!)</f>
        <v>#REF!</v>
      </c>
      <c r="G138" s="796" t="s">
        <v>140</v>
      </c>
      <c r="H138" s="806" t="s">
        <v>545</v>
      </c>
      <c r="I138" s="796" t="s">
        <v>546</v>
      </c>
      <c r="J138" s="797"/>
      <c r="K138" s="797"/>
      <c r="L138" s="797">
        <v>1</v>
      </c>
      <c r="M138" s="797"/>
      <c r="N138" s="797"/>
      <c r="O138" s="797">
        <v>1</v>
      </c>
      <c r="P138" s="797"/>
      <c r="Q138" s="797"/>
      <c r="R138" s="797">
        <v>1</v>
      </c>
      <c r="S138" s="797"/>
      <c r="T138" s="797"/>
      <c r="U138" s="797">
        <v>1</v>
      </c>
      <c r="V138" s="799">
        <f>SUM('Formulario PPGR2'!$J138:$U138)</f>
        <v>4</v>
      </c>
      <c r="W138" s="800" t="s">
        <v>246</v>
      </c>
      <c r="X138" s="800" t="s">
        <v>250</v>
      </c>
      <c r="Y138" s="796" t="s">
        <v>534</v>
      </c>
      <c r="Z138" s="796" t="s">
        <v>141</v>
      </c>
    </row>
    <row r="139" spans="2:26" s="257" customFormat="1" ht="228" hidden="1" customHeight="1" x14ac:dyDescent="0.3">
      <c r="B139" s="796" t="e">
        <f>IF('Formulario PPGR2'!$G139="","",CONCATENATE('Formulario PPGR2'!$C139,".",'Formulario PPGR2'!$D139,".",'Formulario PPGR2'!$E139,".",'Formulario PPGR2'!$F139))</f>
        <v>#REF!</v>
      </c>
      <c r="C139" s="796"/>
      <c r="D139" s="796" t="e">
        <f>IF('Formulario PPGR2'!$G139="","",'Formulario PPGR1'!#REF!)</f>
        <v>#REF!</v>
      </c>
      <c r="E139" s="796" t="e">
        <f>IF('Formulario PPGR2'!$G139="","",'Formulario PPGR1'!#REF!)</f>
        <v>#REF!</v>
      </c>
      <c r="F139" s="796" t="e">
        <f>IF('Formulario PPGR2'!$G139="","",'Formulario PPGR1'!#REF!)</f>
        <v>#REF!</v>
      </c>
      <c r="G139" s="796" t="s">
        <v>140</v>
      </c>
      <c r="H139" s="806" t="s">
        <v>547</v>
      </c>
      <c r="I139" s="796" t="s">
        <v>548</v>
      </c>
      <c r="J139" s="797"/>
      <c r="K139" s="797"/>
      <c r="L139" s="797">
        <v>1</v>
      </c>
      <c r="M139" s="797"/>
      <c r="N139" s="797"/>
      <c r="O139" s="797">
        <v>1</v>
      </c>
      <c r="P139" s="797"/>
      <c r="Q139" s="797"/>
      <c r="R139" s="797">
        <v>1</v>
      </c>
      <c r="S139" s="797"/>
      <c r="T139" s="797"/>
      <c r="U139" s="797">
        <v>1</v>
      </c>
      <c r="V139" s="799">
        <f>SUM('Formulario PPGR2'!$J139:$U139)</f>
        <v>4</v>
      </c>
      <c r="W139" s="800" t="s">
        <v>246</v>
      </c>
      <c r="X139" s="800" t="s">
        <v>261</v>
      </c>
      <c r="Y139" s="796"/>
      <c r="Z139" s="796" t="s">
        <v>141</v>
      </c>
    </row>
    <row r="140" spans="2:26" s="257" customFormat="1" ht="45" hidden="1" customHeight="1" x14ac:dyDescent="0.3">
      <c r="B140" s="796" t="e">
        <f>IF('Formulario PPGR2'!$G140="","",CONCATENATE('Formulario PPGR2'!$C140,".",'Formulario PPGR2'!$D140,".",'Formulario PPGR2'!$E140,".",'Formulario PPGR2'!$F140))</f>
        <v>#REF!</v>
      </c>
      <c r="C140" s="796"/>
      <c r="D140" s="796" t="e">
        <f>IF('Formulario PPGR2'!$G140="","",'Formulario PPGR1'!#REF!)</f>
        <v>#REF!</v>
      </c>
      <c r="E140" s="796" t="e">
        <f>IF('Formulario PPGR2'!$G140="","",'Formulario PPGR1'!#REF!)</f>
        <v>#REF!</v>
      </c>
      <c r="F140" s="796" t="e">
        <f>IF('Formulario PPGR2'!$G140="","",'Formulario PPGR1'!#REF!)</f>
        <v>#REF!</v>
      </c>
      <c r="G140" s="796" t="s">
        <v>140</v>
      </c>
      <c r="H140" s="806" t="s">
        <v>549</v>
      </c>
      <c r="I140" s="796" t="s">
        <v>550</v>
      </c>
      <c r="J140" s="797">
        <v>1</v>
      </c>
      <c r="K140" s="797">
        <v>1</v>
      </c>
      <c r="L140" s="797">
        <v>1</v>
      </c>
      <c r="M140" s="797">
        <v>1</v>
      </c>
      <c r="N140" s="797">
        <v>1</v>
      </c>
      <c r="O140" s="797">
        <v>1</v>
      </c>
      <c r="P140" s="797">
        <v>1</v>
      </c>
      <c r="Q140" s="797">
        <v>1</v>
      </c>
      <c r="R140" s="797">
        <v>1</v>
      </c>
      <c r="S140" s="797">
        <v>1</v>
      </c>
      <c r="T140" s="797">
        <v>1</v>
      </c>
      <c r="U140" s="797">
        <v>1</v>
      </c>
      <c r="V140" s="799">
        <f>SUM('Formulario PPGR2'!$J140:$U140)</f>
        <v>12</v>
      </c>
      <c r="W140" s="800" t="s">
        <v>254</v>
      </c>
      <c r="X140" s="800" t="s">
        <v>250</v>
      </c>
      <c r="Y140" s="796" t="s">
        <v>551</v>
      </c>
      <c r="Z140" s="796" t="s">
        <v>141</v>
      </c>
    </row>
    <row r="141" spans="2:26" s="257" customFormat="1" ht="72" hidden="1" customHeight="1" x14ac:dyDescent="0.3">
      <c r="B141" s="796" t="e">
        <f>IF('Formulario PPGR2'!$G141="","",CONCATENATE('Formulario PPGR2'!$C141,".",'Formulario PPGR2'!$D141,".",'Formulario PPGR2'!$E141,".",'Formulario PPGR2'!$F141))</f>
        <v>#REF!</v>
      </c>
      <c r="C141" s="796"/>
      <c r="D141" s="796" t="e">
        <f>IF('Formulario PPGR2'!$G141="","",'Formulario PPGR1'!#REF!)</f>
        <v>#REF!</v>
      </c>
      <c r="E141" s="796" t="e">
        <f>IF('Formulario PPGR2'!$G141="","",'Formulario PPGR1'!#REF!)</f>
        <v>#REF!</v>
      </c>
      <c r="F141" s="796" t="e">
        <f>IF('Formulario PPGR2'!$G141="","",'Formulario PPGR1'!#REF!)</f>
        <v>#REF!</v>
      </c>
      <c r="G141" s="796" t="s">
        <v>140</v>
      </c>
      <c r="H141" s="806" t="s">
        <v>552</v>
      </c>
      <c r="I141" s="796" t="s">
        <v>553</v>
      </c>
      <c r="J141" s="797"/>
      <c r="K141" s="797"/>
      <c r="L141" s="797">
        <v>1</v>
      </c>
      <c r="M141" s="797"/>
      <c r="N141" s="797"/>
      <c r="O141" s="797"/>
      <c r="P141" s="797">
        <v>1</v>
      </c>
      <c r="Q141" s="797"/>
      <c r="R141" s="797"/>
      <c r="S141" s="797">
        <v>1</v>
      </c>
      <c r="T141" s="797"/>
      <c r="U141" s="797"/>
      <c r="V141" s="799">
        <f>SUM('Formulario PPGR2'!$J141:$U141)</f>
        <v>3</v>
      </c>
      <c r="W141" s="800" t="s">
        <v>258</v>
      </c>
      <c r="X141" s="800" t="s">
        <v>246</v>
      </c>
      <c r="Y141" s="796"/>
      <c r="Z141" s="796" t="s">
        <v>141</v>
      </c>
    </row>
    <row r="142" spans="2:26" s="257" customFormat="1" ht="59.25" hidden="1" customHeight="1" x14ac:dyDescent="0.3">
      <c r="B142" s="796" t="e">
        <f>IF('Formulario PPGR2'!$G142="","",CONCATENATE('Formulario PPGR2'!$C142,".",'Formulario PPGR2'!$D142,".",'Formulario PPGR2'!$E142,".",'Formulario PPGR2'!$F142))</f>
        <v>#REF!</v>
      </c>
      <c r="C142" s="796"/>
      <c r="D142" s="796" t="e">
        <f>IF('Formulario PPGR2'!$G142="","",'Formulario PPGR1'!#REF!)</f>
        <v>#REF!</v>
      </c>
      <c r="E142" s="796" t="e">
        <f>IF('Formulario PPGR2'!$G142="","",'Formulario PPGR1'!#REF!)</f>
        <v>#REF!</v>
      </c>
      <c r="F142" s="796" t="e">
        <f>IF('Formulario PPGR2'!$G142="","",'Formulario PPGR1'!#REF!)</f>
        <v>#REF!</v>
      </c>
      <c r="G142" s="796" t="s">
        <v>140</v>
      </c>
      <c r="H142" s="806" t="s">
        <v>554</v>
      </c>
      <c r="I142" s="796" t="s">
        <v>555</v>
      </c>
      <c r="J142" s="797"/>
      <c r="K142" s="797"/>
      <c r="L142" s="797"/>
      <c r="M142" s="797">
        <v>1</v>
      </c>
      <c r="N142" s="797"/>
      <c r="O142" s="797"/>
      <c r="P142" s="797"/>
      <c r="Q142" s="797">
        <v>1</v>
      </c>
      <c r="R142" s="797"/>
      <c r="S142" s="797"/>
      <c r="T142" s="797"/>
      <c r="U142" s="797">
        <v>1</v>
      </c>
      <c r="V142" s="799">
        <f>SUM('Formulario PPGR2'!$J142:$U142)</f>
        <v>3</v>
      </c>
      <c r="W142" s="800" t="s">
        <v>254</v>
      </c>
      <c r="X142" s="800"/>
      <c r="Y142" s="796"/>
      <c r="Z142" s="796" t="s">
        <v>141</v>
      </c>
    </row>
    <row r="143" spans="2:26" s="257" customFormat="1" ht="38.25" hidden="1" customHeight="1" x14ac:dyDescent="0.3">
      <c r="B143" s="796" t="e">
        <f>IF('Formulario PPGR2'!$G143="","",CONCATENATE('Formulario PPGR2'!$C143,".",'Formulario PPGR2'!$D143,".",'Formulario PPGR2'!$E143,".",'Formulario PPGR2'!$F143))</f>
        <v>#REF!</v>
      </c>
      <c r="C143" s="796"/>
      <c r="D143" s="796" t="e">
        <f>IF('Formulario PPGR2'!$G143="","",'Formulario PPGR1'!#REF!)</f>
        <v>#REF!</v>
      </c>
      <c r="E143" s="796" t="e">
        <f>IF('Formulario PPGR2'!$G143="","",'Formulario PPGR1'!#REF!)</f>
        <v>#REF!</v>
      </c>
      <c r="F143" s="796" t="e">
        <f>IF('Formulario PPGR2'!$G143="","",'Formulario PPGR1'!#REF!)</f>
        <v>#REF!</v>
      </c>
      <c r="G143" s="796" t="s">
        <v>140</v>
      </c>
      <c r="H143" s="806" t="s">
        <v>556</v>
      </c>
      <c r="I143" s="796" t="s">
        <v>557</v>
      </c>
      <c r="J143" s="797"/>
      <c r="K143" s="797"/>
      <c r="L143" s="797"/>
      <c r="M143" s="797">
        <v>1</v>
      </c>
      <c r="N143" s="797"/>
      <c r="O143" s="797"/>
      <c r="P143" s="797">
        <v>1</v>
      </c>
      <c r="Q143" s="797"/>
      <c r="R143" s="797"/>
      <c r="S143" s="797">
        <v>1</v>
      </c>
      <c r="T143" s="797"/>
      <c r="U143" s="797"/>
      <c r="V143" s="799">
        <f>SUM('Formulario PPGR2'!$J143:$U143)</f>
        <v>3</v>
      </c>
      <c r="W143" s="800" t="s">
        <v>246</v>
      </c>
      <c r="X143" s="800" t="s">
        <v>250</v>
      </c>
      <c r="Y143" s="796" t="s">
        <v>534</v>
      </c>
      <c r="Z143" s="796" t="s">
        <v>141</v>
      </c>
    </row>
    <row r="144" spans="2:26" s="257" customFormat="1" ht="38.25" hidden="1" customHeight="1" x14ac:dyDescent="0.3">
      <c r="B144" s="796" t="e">
        <f>IF('Formulario PPGR2'!$G144="","",CONCATENATE('Formulario PPGR2'!$C144,".",'Formulario PPGR2'!$D144,".",'Formulario PPGR2'!$E144,".",'Formulario PPGR2'!$F144))</f>
        <v>#REF!</v>
      </c>
      <c r="C144" s="796"/>
      <c r="D144" s="796" t="e">
        <f>IF('Formulario PPGR2'!$G144="","",'Formulario PPGR1'!#REF!)</f>
        <v>#REF!</v>
      </c>
      <c r="E144" s="796" t="e">
        <f>IF('Formulario PPGR2'!$G144="","",'Formulario PPGR1'!#REF!)</f>
        <v>#REF!</v>
      </c>
      <c r="F144" s="796" t="e">
        <f>IF('Formulario PPGR2'!$G144="","",'Formulario PPGR1'!#REF!)</f>
        <v>#REF!</v>
      </c>
      <c r="G144" s="796" t="s">
        <v>140</v>
      </c>
      <c r="H144" s="806" t="s">
        <v>558</v>
      </c>
      <c r="I144" s="796" t="s">
        <v>559</v>
      </c>
      <c r="J144" s="797"/>
      <c r="K144" s="797"/>
      <c r="L144" s="797"/>
      <c r="M144" s="797">
        <v>1</v>
      </c>
      <c r="N144" s="797"/>
      <c r="O144" s="797"/>
      <c r="P144" s="797"/>
      <c r="Q144" s="797">
        <v>1</v>
      </c>
      <c r="R144" s="797"/>
      <c r="S144" s="797"/>
      <c r="T144" s="797"/>
      <c r="U144" s="797">
        <v>1</v>
      </c>
      <c r="V144" s="799">
        <f>SUM('Formulario PPGR2'!$J144:$U144)</f>
        <v>3</v>
      </c>
      <c r="W144" s="800" t="s">
        <v>254</v>
      </c>
      <c r="X144" s="800"/>
      <c r="Y144" s="796"/>
      <c r="Z144" s="796" t="s">
        <v>141</v>
      </c>
    </row>
    <row r="145" spans="2:26" s="257" customFormat="1" ht="38.25" hidden="1" customHeight="1" x14ac:dyDescent="0.3">
      <c r="B145" s="796" t="e">
        <f>IF('Formulario PPGR2'!$G145="","",CONCATENATE('Formulario PPGR2'!$C145,".",'Formulario PPGR2'!$D145,".",'Formulario PPGR2'!$E145,".",'Formulario PPGR2'!$F145))</f>
        <v>#REF!</v>
      </c>
      <c r="C145" s="796"/>
      <c r="D145" s="796" t="e">
        <f>IF('Formulario PPGR2'!$G145="","",'Formulario PPGR1'!#REF!)</f>
        <v>#REF!</v>
      </c>
      <c r="E145" s="796" t="e">
        <f>IF('Formulario PPGR2'!$G145="","",'Formulario PPGR1'!#REF!)</f>
        <v>#REF!</v>
      </c>
      <c r="F145" s="796" t="e">
        <f>IF('Formulario PPGR2'!$G145="","",'Formulario PPGR1'!#REF!)</f>
        <v>#REF!</v>
      </c>
      <c r="G145" s="796" t="s">
        <v>140</v>
      </c>
      <c r="H145" s="806" t="s">
        <v>560</v>
      </c>
      <c r="I145" s="796" t="s">
        <v>561</v>
      </c>
      <c r="J145" s="797" t="s">
        <v>562</v>
      </c>
      <c r="K145" s="797" t="s">
        <v>562</v>
      </c>
      <c r="L145" s="797" t="s">
        <v>562</v>
      </c>
      <c r="M145" s="797" t="s">
        <v>562</v>
      </c>
      <c r="N145" s="797" t="s">
        <v>562</v>
      </c>
      <c r="O145" s="797">
        <v>1</v>
      </c>
      <c r="P145" s="797" t="s">
        <v>562</v>
      </c>
      <c r="Q145" s="797" t="s">
        <v>562</v>
      </c>
      <c r="R145" s="797" t="s">
        <v>562</v>
      </c>
      <c r="S145" s="797" t="s">
        <v>562</v>
      </c>
      <c r="T145" s="797" t="s">
        <v>562</v>
      </c>
      <c r="U145" s="797">
        <v>1</v>
      </c>
      <c r="V145" s="799">
        <f>SUM('Formulario PPGR2'!$J145:$U145)</f>
        <v>2</v>
      </c>
      <c r="W145" s="800" t="s">
        <v>246</v>
      </c>
      <c r="X145" s="800" t="s">
        <v>289</v>
      </c>
      <c r="Y145" s="796"/>
      <c r="Z145" s="796" t="s">
        <v>141</v>
      </c>
    </row>
    <row r="146" spans="2:26" s="257" customFormat="1" ht="38.25" hidden="1" customHeight="1" x14ac:dyDescent="0.3">
      <c r="B146" s="796" t="e">
        <f>IF('Formulario PPGR2'!$G146="","",CONCATENATE('Formulario PPGR2'!$C146,".",'Formulario PPGR2'!$D146,".",'Formulario PPGR2'!$E146,".",'Formulario PPGR2'!$F146))</f>
        <v>#REF!</v>
      </c>
      <c r="C146" s="796"/>
      <c r="D146" s="796" t="e">
        <f>IF('Formulario PPGR2'!$G146="","",'Formulario PPGR1'!#REF!)</f>
        <v>#REF!</v>
      </c>
      <c r="E146" s="796" t="e">
        <f>IF('Formulario PPGR2'!$G146="","",'Formulario PPGR1'!#REF!)</f>
        <v>#REF!</v>
      </c>
      <c r="F146" s="796" t="e">
        <f>IF('Formulario PPGR2'!$G146="","",'Formulario PPGR1'!#REF!)</f>
        <v>#REF!</v>
      </c>
      <c r="G146" s="796" t="s">
        <v>143</v>
      </c>
      <c r="H146" s="797" t="s">
        <v>563</v>
      </c>
      <c r="I146" s="796" t="s">
        <v>564</v>
      </c>
      <c r="J146" s="797"/>
      <c r="K146" s="797"/>
      <c r="L146" s="797"/>
      <c r="M146" s="797">
        <v>1</v>
      </c>
      <c r="N146" s="797"/>
      <c r="O146" s="797"/>
      <c r="P146" s="797"/>
      <c r="Q146" s="797"/>
      <c r="R146" s="797"/>
      <c r="S146" s="797"/>
      <c r="T146" s="797"/>
      <c r="U146" s="797"/>
      <c r="V146" s="799">
        <f>SUM('Formulario PPGR2'!$J146:$U146)</f>
        <v>1</v>
      </c>
      <c r="W146" s="800" t="s">
        <v>254</v>
      </c>
      <c r="X146" s="800"/>
      <c r="Y146" s="796"/>
      <c r="Z146" s="796" t="s">
        <v>119</v>
      </c>
    </row>
    <row r="147" spans="2:26" s="257" customFormat="1" ht="47.25" hidden="1" customHeight="1" x14ac:dyDescent="0.3">
      <c r="B147" s="796" t="e">
        <f>IF('Formulario PPGR2'!$G147="","",CONCATENATE('Formulario PPGR2'!$C147,".",'Formulario PPGR2'!$D147,".",'Formulario PPGR2'!$E147,".",'Formulario PPGR2'!$F147))</f>
        <v>#REF!</v>
      </c>
      <c r="C147" s="796"/>
      <c r="D147" s="796" t="e">
        <f>IF('Formulario PPGR2'!$G147="","",'Formulario PPGR1'!#REF!)</f>
        <v>#REF!</v>
      </c>
      <c r="E147" s="796" t="e">
        <f>IF('Formulario PPGR2'!$G147="","",'Formulario PPGR1'!#REF!)</f>
        <v>#REF!</v>
      </c>
      <c r="F147" s="796" t="e">
        <f>IF('Formulario PPGR2'!$G147="","",'Formulario PPGR1'!#REF!)</f>
        <v>#REF!</v>
      </c>
      <c r="G147" s="796" t="s">
        <v>143</v>
      </c>
      <c r="H147" s="797" t="s">
        <v>565</v>
      </c>
      <c r="I147" s="796" t="s">
        <v>566</v>
      </c>
      <c r="J147" s="797"/>
      <c r="K147" s="797"/>
      <c r="L147" s="797"/>
      <c r="M147" s="797"/>
      <c r="N147" s="797">
        <v>1</v>
      </c>
      <c r="O147" s="797"/>
      <c r="P147" s="797"/>
      <c r="Q147" s="797"/>
      <c r="R147" s="797"/>
      <c r="S147" s="797"/>
      <c r="T147" s="797">
        <v>1</v>
      </c>
      <c r="U147" s="797"/>
      <c r="V147" s="799">
        <f>SUM('Formulario PPGR2'!$J147:$U147)</f>
        <v>2</v>
      </c>
      <c r="W147" s="800" t="s">
        <v>258</v>
      </c>
      <c r="X147" s="800"/>
      <c r="Y147" s="796"/>
      <c r="Z147" s="796" t="s">
        <v>119</v>
      </c>
    </row>
    <row r="148" spans="2:26" s="251" customFormat="1" ht="37.5" hidden="1" customHeight="1" x14ac:dyDescent="0.25">
      <c r="B148" s="805" t="e">
        <f>IF('Formulario PPGR2'!$G148="","",CONCATENATE('Formulario PPGR2'!$C148,".",'Formulario PPGR2'!$D148,".",'Formulario PPGR2'!$E148,".",'Formulario PPGR2'!$F148))</f>
        <v>#REF!</v>
      </c>
      <c r="C148" s="805" t="e">
        <f>IF('Formulario PPGR2'!$G148="","",'Formulario PPGR1'!#REF!)</f>
        <v>#REF!</v>
      </c>
      <c r="D148" s="805" t="e">
        <f>IF('Formulario PPGR2'!$G148="","",'Formulario PPGR1'!#REF!)</f>
        <v>#REF!</v>
      </c>
      <c r="E148" s="805" t="e">
        <f>IF('Formulario PPGR2'!$G148="","",'Formulario PPGR1'!#REF!)</f>
        <v>#REF!</v>
      </c>
      <c r="F148" s="805" t="e">
        <f>IF('Formulario PPGR2'!$G148="","",'Formulario PPGR1'!#REF!)</f>
        <v>#REF!</v>
      </c>
      <c r="G148" s="796" t="s">
        <v>143</v>
      </c>
      <c r="H148" s="797" t="s">
        <v>567</v>
      </c>
      <c r="I148" s="798" t="s">
        <v>568</v>
      </c>
      <c r="J148" s="260"/>
      <c r="K148" s="260"/>
      <c r="L148" s="260"/>
      <c r="M148" s="260"/>
      <c r="N148" s="260"/>
      <c r="O148" s="260">
        <v>1</v>
      </c>
      <c r="P148" s="260"/>
      <c r="Q148" s="260"/>
      <c r="R148" s="260"/>
      <c r="S148" s="260"/>
      <c r="T148" s="260"/>
      <c r="U148" s="260">
        <v>1</v>
      </c>
      <c r="V148" s="807">
        <f>SUM('Formulario PPGR2'!$J148:$U148)</f>
        <v>2</v>
      </c>
      <c r="W148" s="804" t="s">
        <v>258</v>
      </c>
      <c r="X148" s="804" t="s">
        <v>289</v>
      </c>
      <c r="Y148" s="798"/>
      <c r="Z148" s="796" t="s">
        <v>119</v>
      </c>
    </row>
    <row r="149" spans="2:26" s="251" customFormat="1" ht="37.5" hidden="1" customHeight="1" x14ac:dyDescent="0.25">
      <c r="B149" s="808" t="e">
        <f>IF('Formulario PPGR2'!$G149="","",CONCATENATE('Formulario PPGR2'!$C149,".",'Formulario PPGR2'!$D149,".",'Formulario PPGR2'!$E149,".",'Formulario PPGR2'!$F149))</f>
        <v>#REF!</v>
      </c>
      <c r="C149" s="808"/>
      <c r="D149" s="808" t="e">
        <f>IF('Formulario PPGR2'!$G149="","",'Formulario PPGR1'!#REF!)</f>
        <v>#REF!</v>
      </c>
      <c r="E149" s="808" t="e">
        <f>IF('Formulario PPGR2'!$G149="","",'Formulario PPGR1'!#REF!)</f>
        <v>#REF!</v>
      </c>
      <c r="F149" s="808" t="e">
        <f>IF('Formulario PPGR2'!$G149="","",'Formulario PPGR1'!#REF!)</f>
        <v>#REF!</v>
      </c>
      <c r="G149" s="796" t="s">
        <v>144</v>
      </c>
      <c r="H149" s="797" t="s">
        <v>569</v>
      </c>
      <c r="I149" s="796" t="s">
        <v>570</v>
      </c>
      <c r="J149" s="809"/>
      <c r="K149" s="809"/>
      <c r="L149" s="809">
        <v>1</v>
      </c>
      <c r="M149" s="809">
        <v>3</v>
      </c>
      <c r="N149" s="809"/>
      <c r="O149" s="809"/>
      <c r="P149" s="809"/>
      <c r="Q149" s="809"/>
      <c r="R149" s="809"/>
      <c r="S149" s="809"/>
      <c r="T149" s="809"/>
      <c r="U149" s="809"/>
      <c r="V149" s="810">
        <f>SUM('Formulario PPGR2'!$J149:$U149)</f>
        <v>4</v>
      </c>
      <c r="W149" s="800" t="s">
        <v>246</v>
      </c>
      <c r="X149" s="800" t="s">
        <v>250</v>
      </c>
      <c r="Y149" s="796" t="s">
        <v>571</v>
      </c>
      <c r="Z149" s="796" t="s">
        <v>125</v>
      </c>
    </row>
    <row r="150" spans="2:26" s="251" customFormat="1" ht="45.75" hidden="1" customHeight="1" x14ac:dyDescent="0.25">
      <c r="B150" s="805" t="e">
        <f>IF('Formulario PPGR2'!$G150="","",CONCATENATE('Formulario PPGR2'!$C150,".",'Formulario PPGR2'!$D150,".",'Formulario PPGR2'!$E150,".",'Formulario PPGR2'!$F150))</f>
        <v>#REF!</v>
      </c>
      <c r="C150" s="805" t="e">
        <f>IF('Formulario PPGR2'!$G150="","",'Formulario PPGR1'!#REF!)</f>
        <v>#REF!</v>
      </c>
      <c r="D150" s="805" t="e">
        <f>IF('Formulario PPGR2'!$G150="","",'Formulario PPGR1'!#REF!)</f>
        <v>#REF!</v>
      </c>
      <c r="E150" s="805" t="e">
        <f>IF('Formulario PPGR2'!$G150="","",'Formulario PPGR1'!#REF!)</f>
        <v>#REF!</v>
      </c>
      <c r="F150" s="805" t="e">
        <f>IF('Formulario PPGR2'!$G150="","",'Formulario PPGR1'!#REF!)</f>
        <v>#REF!</v>
      </c>
      <c r="G150" s="796" t="s">
        <v>144</v>
      </c>
      <c r="H150" s="797" t="s">
        <v>572</v>
      </c>
      <c r="I150" s="798" t="s">
        <v>573</v>
      </c>
      <c r="J150" s="260"/>
      <c r="K150" s="260"/>
      <c r="L150" s="260"/>
      <c r="M150" s="260">
        <v>3</v>
      </c>
      <c r="N150" s="260"/>
      <c r="O150" s="260"/>
      <c r="P150" s="260">
        <v>3</v>
      </c>
      <c r="Q150" s="260"/>
      <c r="R150" s="260"/>
      <c r="S150" s="260">
        <v>3</v>
      </c>
      <c r="T150" s="260"/>
      <c r="U150" s="260"/>
      <c r="V150" s="807">
        <f>SUM('Formulario PPGR2'!$J150:$U150)</f>
        <v>9</v>
      </c>
      <c r="W150" s="804" t="s">
        <v>246</v>
      </c>
      <c r="X150" s="804" t="s">
        <v>258</v>
      </c>
      <c r="Y150" s="798"/>
      <c r="Z150" s="796" t="s">
        <v>125</v>
      </c>
    </row>
    <row r="151" spans="2:26" s="251" customFormat="1" ht="48" hidden="1" customHeight="1" x14ac:dyDescent="0.25">
      <c r="B151" s="805" t="e">
        <f>IF('Formulario PPGR2'!$G151="","",CONCATENATE('Formulario PPGR2'!$C151,".",'Formulario PPGR2'!$D151,".",'Formulario PPGR2'!$E151,".",'Formulario PPGR2'!$F151))</f>
        <v>#REF!</v>
      </c>
      <c r="C151" s="805" t="e">
        <f>IF('Formulario PPGR2'!$G151="","",'Formulario PPGR1'!#REF!)</f>
        <v>#REF!</v>
      </c>
      <c r="D151" s="805" t="e">
        <f>IF('Formulario PPGR2'!$G151="","",'Formulario PPGR1'!#REF!)</f>
        <v>#REF!</v>
      </c>
      <c r="E151" s="805" t="e">
        <f>IF('Formulario PPGR2'!$G151="","",'Formulario PPGR1'!#REF!)</f>
        <v>#REF!</v>
      </c>
      <c r="F151" s="805" t="e">
        <f>IF('Formulario PPGR2'!$G151="","",'Formulario PPGR1'!#REF!)</f>
        <v>#REF!</v>
      </c>
      <c r="G151" s="798" t="s">
        <v>154</v>
      </c>
      <c r="H151" s="806" t="s">
        <v>574</v>
      </c>
      <c r="I151" s="798" t="s">
        <v>575</v>
      </c>
      <c r="J151" s="260"/>
      <c r="K151" s="260"/>
      <c r="L151" s="260">
        <v>1</v>
      </c>
      <c r="M151" s="260">
        <v>1</v>
      </c>
      <c r="N151" s="260">
        <v>1</v>
      </c>
      <c r="O151" s="260">
        <v>1</v>
      </c>
      <c r="P151" s="260">
        <v>1</v>
      </c>
      <c r="Q151" s="260">
        <v>1</v>
      </c>
      <c r="R151" s="260">
        <v>1</v>
      </c>
      <c r="S151" s="260">
        <v>1</v>
      </c>
      <c r="T151" s="260">
        <v>1</v>
      </c>
      <c r="U151" s="260"/>
      <c r="V151" s="807">
        <f>SUM('Formulario PPGR2'!$J151:$U151)</f>
        <v>9</v>
      </c>
      <c r="W151" s="804" t="s">
        <v>246</v>
      </c>
      <c r="X151" s="804" t="s">
        <v>254</v>
      </c>
      <c r="Y151" s="798" t="s">
        <v>576</v>
      </c>
      <c r="Z151" s="798" t="s">
        <v>147</v>
      </c>
    </row>
    <row r="152" spans="2:26" s="251" customFormat="1" ht="33.75" hidden="1" customHeight="1" x14ac:dyDescent="0.25">
      <c r="B152" s="805" t="e">
        <f>IF('Formulario PPGR2'!$G152="","",CONCATENATE('Formulario PPGR2'!$C152,".",'Formulario PPGR2'!$D152,".",'Formulario PPGR2'!$E152,".",'Formulario PPGR2'!$F152))</f>
        <v>#REF!</v>
      </c>
      <c r="C152" s="805" t="e">
        <f>IF('Formulario PPGR2'!$G152="","",'Formulario PPGR1'!#REF!)</f>
        <v>#REF!</v>
      </c>
      <c r="D152" s="805" t="e">
        <f>IF('Formulario PPGR2'!$G152="","",'Formulario PPGR1'!#REF!)</f>
        <v>#REF!</v>
      </c>
      <c r="E152" s="805" t="e">
        <f>IF('Formulario PPGR2'!$G152="","",'Formulario PPGR1'!#REF!)</f>
        <v>#REF!</v>
      </c>
      <c r="F152" s="805" t="e">
        <f>IF('Formulario PPGR2'!$G152="","",'Formulario PPGR1'!#REF!)</f>
        <v>#REF!</v>
      </c>
      <c r="G152" s="798" t="s">
        <v>154</v>
      </c>
      <c r="H152" s="806" t="s">
        <v>577</v>
      </c>
      <c r="I152" s="798" t="s">
        <v>578</v>
      </c>
      <c r="J152" s="260">
        <v>1</v>
      </c>
      <c r="K152" s="260">
        <v>1</v>
      </c>
      <c r="L152" s="260">
        <v>1</v>
      </c>
      <c r="M152" s="260">
        <v>1</v>
      </c>
      <c r="N152" s="260">
        <v>1</v>
      </c>
      <c r="O152" s="260">
        <v>1</v>
      </c>
      <c r="P152" s="260">
        <v>1</v>
      </c>
      <c r="Q152" s="260">
        <v>1</v>
      </c>
      <c r="R152" s="260">
        <v>1</v>
      </c>
      <c r="S152" s="260">
        <v>1</v>
      </c>
      <c r="T152" s="260">
        <v>1</v>
      </c>
      <c r="U152" s="260">
        <v>1</v>
      </c>
      <c r="V152" s="807">
        <f>SUM('Formulario PPGR2'!$J152:$U152)</f>
        <v>12</v>
      </c>
      <c r="W152" s="804" t="s">
        <v>254</v>
      </c>
      <c r="X152" s="804"/>
      <c r="Y152" s="798"/>
      <c r="Z152" s="798" t="s">
        <v>147</v>
      </c>
    </row>
    <row r="153" spans="2:26" s="251" customFormat="1" ht="41.25" hidden="1" customHeight="1" x14ac:dyDescent="0.25">
      <c r="B153" s="805" t="e">
        <f>IF('Formulario PPGR2'!$G153="","",CONCATENATE('Formulario PPGR2'!$C153,".",'Formulario PPGR2'!$D153,".",'Formulario PPGR2'!$E153,".",'Formulario PPGR2'!$F153))</f>
        <v>#REF!</v>
      </c>
      <c r="C153" s="805" t="e">
        <f>IF('Formulario PPGR2'!$G153="","",'Formulario PPGR1'!#REF!)</f>
        <v>#REF!</v>
      </c>
      <c r="D153" s="805" t="e">
        <f>IF('Formulario PPGR2'!$G153="","",'Formulario PPGR1'!#REF!)</f>
        <v>#REF!</v>
      </c>
      <c r="E153" s="805" t="e">
        <f>IF('Formulario PPGR2'!$G153="","",'Formulario PPGR1'!#REF!)</f>
        <v>#REF!</v>
      </c>
      <c r="F153" s="805" t="e">
        <f>IF('Formulario PPGR2'!$G153="","",'Formulario PPGR1'!#REF!)</f>
        <v>#REF!</v>
      </c>
      <c r="G153" s="798" t="s">
        <v>154</v>
      </c>
      <c r="H153" s="806" t="s">
        <v>579</v>
      </c>
      <c r="I153" s="798" t="s">
        <v>580</v>
      </c>
      <c r="J153" s="260"/>
      <c r="K153" s="260">
        <v>1</v>
      </c>
      <c r="L153" s="260">
        <v>1</v>
      </c>
      <c r="M153" s="260">
        <v>1</v>
      </c>
      <c r="N153" s="260">
        <v>1</v>
      </c>
      <c r="O153" s="260">
        <v>1</v>
      </c>
      <c r="P153" s="260">
        <v>1</v>
      </c>
      <c r="Q153" s="260">
        <v>1</v>
      </c>
      <c r="R153" s="260">
        <v>1</v>
      </c>
      <c r="S153" s="260">
        <v>1</v>
      </c>
      <c r="T153" s="260">
        <v>1</v>
      </c>
      <c r="U153" s="260">
        <v>1</v>
      </c>
      <c r="V153" s="807">
        <f>SUM('Formulario PPGR2'!$J153:$U153)</f>
        <v>11</v>
      </c>
      <c r="W153" s="804" t="s">
        <v>254</v>
      </c>
      <c r="X153" s="804"/>
      <c r="Y153" s="798"/>
      <c r="Z153" s="798" t="s">
        <v>147</v>
      </c>
    </row>
    <row r="154" spans="2:26" s="251" customFormat="1" ht="41.25" hidden="1" customHeight="1" x14ac:dyDescent="0.25">
      <c r="B154" s="805" t="e">
        <f>IF('Formulario PPGR2'!$G154="","",CONCATENATE('Formulario PPGR2'!$C154,".",'Formulario PPGR2'!$D154,".",'Formulario PPGR2'!$E154,".",'Formulario PPGR2'!$F154))</f>
        <v>#REF!</v>
      </c>
      <c r="C154" s="805" t="e">
        <f>IF('Formulario PPGR2'!$G154="","",'Formulario PPGR1'!#REF!)</f>
        <v>#REF!</v>
      </c>
      <c r="D154" s="805" t="e">
        <f>IF('Formulario PPGR2'!$G154="","",'Formulario PPGR1'!#REF!)</f>
        <v>#REF!</v>
      </c>
      <c r="E154" s="805" t="e">
        <f>IF('Formulario PPGR2'!$G154="","",'Formulario PPGR1'!#REF!)</f>
        <v>#REF!</v>
      </c>
      <c r="F154" s="805" t="e">
        <f>IF('Formulario PPGR2'!$G154="","",'Formulario PPGR1'!#REF!)</f>
        <v>#REF!</v>
      </c>
      <c r="G154" s="798" t="s">
        <v>154</v>
      </c>
      <c r="H154" s="806" t="s">
        <v>581</v>
      </c>
      <c r="I154" s="798" t="s">
        <v>582</v>
      </c>
      <c r="J154" s="260"/>
      <c r="K154" s="260"/>
      <c r="L154" s="260"/>
      <c r="M154" s="260"/>
      <c r="N154" s="260"/>
      <c r="O154" s="260"/>
      <c r="P154" s="260">
        <v>1</v>
      </c>
      <c r="Q154" s="260"/>
      <c r="R154" s="260"/>
      <c r="S154" s="260"/>
      <c r="T154" s="260"/>
      <c r="U154" s="260">
        <v>1</v>
      </c>
      <c r="V154" s="807">
        <f>SUM('Formulario PPGR2'!$J154:$U154)</f>
        <v>2</v>
      </c>
      <c r="W154" s="804" t="s">
        <v>254</v>
      </c>
      <c r="X154" s="804"/>
      <c r="Y154" s="798"/>
      <c r="Z154" s="798" t="s">
        <v>147</v>
      </c>
    </row>
    <row r="155" spans="2:26" s="251" customFormat="1" ht="37.5" hidden="1" customHeight="1" x14ac:dyDescent="0.25">
      <c r="B155" s="808" t="e">
        <f>IF('Formulario PPGR2'!$G155="","",CONCATENATE('Formulario PPGR2'!$C155,".",'Formulario PPGR2'!$D155,".",'Formulario PPGR2'!$E155,".",'Formulario PPGR2'!$F155))</f>
        <v>#REF!</v>
      </c>
      <c r="C155" s="808"/>
      <c r="D155" s="808" t="e">
        <f>IF('Formulario PPGR2'!$G155="","",'Formulario PPGR1'!#REF!)</f>
        <v>#REF!</v>
      </c>
      <c r="E155" s="808" t="e">
        <f>IF('Formulario PPGR2'!$G155="","",'Formulario PPGR1'!#REF!)</f>
        <v>#REF!</v>
      </c>
      <c r="F155" s="808" t="e">
        <f>IF('Formulario PPGR2'!$G155="","",'Formulario PPGR1'!#REF!)</f>
        <v>#REF!</v>
      </c>
      <c r="G155" s="798" t="s">
        <v>154</v>
      </c>
      <c r="H155" s="806" t="s">
        <v>583</v>
      </c>
      <c r="I155" s="796" t="s">
        <v>584</v>
      </c>
      <c r="J155" s="809"/>
      <c r="K155" s="809"/>
      <c r="L155" s="809">
        <v>1</v>
      </c>
      <c r="M155" s="809"/>
      <c r="N155" s="809"/>
      <c r="O155" s="809">
        <v>1</v>
      </c>
      <c r="P155" s="809"/>
      <c r="Q155" s="809"/>
      <c r="R155" s="809">
        <v>1</v>
      </c>
      <c r="S155" s="809"/>
      <c r="T155" s="809"/>
      <c r="U155" s="809">
        <v>1</v>
      </c>
      <c r="V155" s="810">
        <f>SUM('Formulario PPGR2'!$J155:$U155)</f>
        <v>4</v>
      </c>
      <c r="W155" s="800" t="s">
        <v>254</v>
      </c>
      <c r="X155" s="800"/>
      <c r="Y155" s="796"/>
      <c r="Z155" s="796" t="s">
        <v>114</v>
      </c>
    </row>
    <row r="156" spans="2:26" s="251" customFormat="1" ht="46.5" hidden="1" customHeight="1" x14ac:dyDescent="0.25">
      <c r="B156" s="808" t="e">
        <f>IF('Formulario PPGR2'!$G156="","",CONCATENATE('Formulario PPGR2'!$C156,".",'Formulario PPGR2'!$D156,".",'Formulario PPGR2'!$E156,".",'Formulario PPGR2'!$F156))</f>
        <v>#REF!</v>
      </c>
      <c r="C156" s="808"/>
      <c r="D156" s="808" t="e">
        <f>IF('Formulario PPGR2'!$G156="","",'Formulario PPGR1'!#REF!)</f>
        <v>#REF!</v>
      </c>
      <c r="E156" s="808" t="e">
        <f>IF('Formulario PPGR2'!$G156="","",'Formulario PPGR1'!#REF!)</f>
        <v>#REF!</v>
      </c>
      <c r="F156" s="808" t="e">
        <f>IF('Formulario PPGR2'!$G156="","",'Formulario PPGR1'!#REF!)</f>
        <v>#REF!</v>
      </c>
      <c r="G156" s="798" t="s">
        <v>154</v>
      </c>
      <c r="H156" s="806" t="s">
        <v>585</v>
      </c>
      <c r="I156" s="796" t="s">
        <v>586</v>
      </c>
      <c r="J156" s="809"/>
      <c r="K156" s="809">
        <v>1</v>
      </c>
      <c r="L156" s="809"/>
      <c r="M156" s="809">
        <v>1</v>
      </c>
      <c r="N156" s="809"/>
      <c r="O156" s="809">
        <v>1</v>
      </c>
      <c r="P156" s="809"/>
      <c r="Q156" s="809">
        <v>1</v>
      </c>
      <c r="R156" s="809"/>
      <c r="S156" s="809">
        <v>1</v>
      </c>
      <c r="T156" s="809"/>
      <c r="U156" s="809">
        <v>1</v>
      </c>
      <c r="V156" s="810">
        <f>SUM('Formulario PPGR2'!$J156:$U156)</f>
        <v>6</v>
      </c>
      <c r="W156" s="800" t="s">
        <v>289</v>
      </c>
      <c r="X156" s="800" t="s">
        <v>258</v>
      </c>
      <c r="Y156" s="796"/>
      <c r="Z156" s="796" t="s">
        <v>114</v>
      </c>
    </row>
    <row r="157" spans="2:26" s="251" customFormat="1" ht="44.25" hidden="1" customHeight="1" x14ac:dyDescent="0.25">
      <c r="B157" s="805" t="e">
        <f>IF('Formulario PPGR2'!$G157="","",CONCATENATE('Formulario PPGR2'!$C157,".",'Formulario PPGR2'!$D157,".",'Formulario PPGR2'!$E157,".",'Formulario PPGR2'!$F157))</f>
        <v>#REF!</v>
      </c>
      <c r="C157" s="805" t="e">
        <f>IF('Formulario PPGR2'!$G157="","",'Formulario PPGR1'!#REF!)</f>
        <v>#REF!</v>
      </c>
      <c r="D157" s="805" t="e">
        <f>IF('Formulario PPGR2'!$G157="","",'Formulario PPGR1'!#REF!)</f>
        <v>#REF!</v>
      </c>
      <c r="E157" s="805" t="e">
        <f>IF('Formulario PPGR2'!$G157="","",'Formulario PPGR1'!#REF!)</f>
        <v>#REF!</v>
      </c>
      <c r="F157" s="805" t="e">
        <f>IF('Formulario PPGR2'!$G157="","",'Formulario PPGR1'!#REF!)</f>
        <v>#REF!</v>
      </c>
      <c r="G157" s="798" t="s">
        <v>156</v>
      </c>
      <c r="H157" s="806" t="s">
        <v>587</v>
      </c>
      <c r="I157" s="798" t="s">
        <v>588</v>
      </c>
      <c r="J157" s="260"/>
      <c r="K157" s="260"/>
      <c r="L157" s="260"/>
      <c r="M157" s="260"/>
      <c r="N157" s="260"/>
      <c r="O157" s="260"/>
      <c r="P157" s="260"/>
      <c r="Q157" s="260">
        <v>1</v>
      </c>
      <c r="R157" s="260"/>
      <c r="S157" s="260"/>
      <c r="T157" s="260"/>
      <c r="U157" s="260">
        <v>1</v>
      </c>
      <c r="V157" s="807">
        <f>SUM('Formulario PPGR2'!$J157:$U157)</f>
        <v>2</v>
      </c>
      <c r="W157" s="804" t="s">
        <v>258</v>
      </c>
      <c r="X157" s="804"/>
      <c r="Y157" s="798"/>
      <c r="Z157" s="798" t="s">
        <v>119</v>
      </c>
    </row>
    <row r="158" spans="2:26" s="251" customFormat="1" ht="55.5" hidden="1" customHeight="1" x14ac:dyDescent="0.25">
      <c r="B158" s="808" t="e">
        <f>IF('Formulario PPGR2'!$G158="","",CONCATENATE('Formulario PPGR2'!$C158,".",'Formulario PPGR2'!$D158,".",'Formulario PPGR2'!$E158,".",'Formulario PPGR2'!$F158))</f>
        <v>#REF!</v>
      </c>
      <c r="C158" s="808"/>
      <c r="D158" s="808" t="e">
        <f>IF('Formulario PPGR2'!$G158="","",'Formulario PPGR1'!#REF!)</f>
        <v>#REF!</v>
      </c>
      <c r="E158" s="808" t="e">
        <f>IF('Formulario PPGR2'!$G158="","",'Formulario PPGR1'!#REF!)</f>
        <v>#REF!</v>
      </c>
      <c r="F158" s="808" t="e">
        <f>IF('Formulario PPGR2'!$G158="","",'Formulario PPGR1'!#REF!)</f>
        <v>#REF!</v>
      </c>
      <c r="G158" s="796" t="s">
        <v>157</v>
      </c>
      <c r="H158" s="797" t="s">
        <v>589</v>
      </c>
      <c r="I158" s="796" t="s">
        <v>590</v>
      </c>
      <c r="J158" s="809"/>
      <c r="K158" s="809"/>
      <c r="L158" s="809"/>
      <c r="M158" s="809">
        <v>1</v>
      </c>
      <c r="N158" s="809">
        <v>1</v>
      </c>
      <c r="O158" s="809">
        <v>1</v>
      </c>
      <c r="P158" s="809">
        <v>1</v>
      </c>
      <c r="Q158" s="809">
        <v>1</v>
      </c>
      <c r="R158" s="809">
        <v>1</v>
      </c>
      <c r="S158" s="809">
        <v>1</v>
      </c>
      <c r="T158" s="809">
        <v>1</v>
      </c>
      <c r="U158" s="809"/>
      <c r="V158" s="810">
        <f>SUM('Formulario PPGR2'!$J158:$U158)</f>
        <v>8</v>
      </c>
      <c r="W158" s="800" t="s">
        <v>246</v>
      </c>
      <c r="X158" s="800" t="s">
        <v>258</v>
      </c>
      <c r="Y158" s="796"/>
      <c r="Z158" s="796" t="s">
        <v>125</v>
      </c>
    </row>
    <row r="159" spans="2:26" s="251" customFormat="1" ht="51" hidden="1" customHeight="1" x14ac:dyDescent="0.25">
      <c r="B159" s="808" t="e">
        <f>IF('Formulario PPGR2'!$G159="","",CONCATENATE('Formulario PPGR2'!$C159,".",'Formulario PPGR2'!$D159,".",'Formulario PPGR2'!$E159,".",'Formulario PPGR2'!$F159))</f>
        <v>#REF!</v>
      </c>
      <c r="C159" s="808"/>
      <c r="D159" s="808" t="e">
        <f>IF('Formulario PPGR2'!$G159="","",'Formulario PPGR1'!#REF!)</f>
        <v>#REF!</v>
      </c>
      <c r="E159" s="808" t="e">
        <f>IF('Formulario PPGR2'!$G159="","",'Formulario PPGR1'!#REF!)</f>
        <v>#REF!</v>
      </c>
      <c r="F159" s="808" t="e">
        <f>IF('Formulario PPGR2'!$G159="","",'Formulario PPGR1'!#REF!)</f>
        <v>#REF!</v>
      </c>
      <c r="G159" s="796" t="s">
        <v>157</v>
      </c>
      <c r="H159" s="797" t="s">
        <v>591</v>
      </c>
      <c r="I159" s="796" t="s">
        <v>592</v>
      </c>
      <c r="J159" s="809"/>
      <c r="K159" s="809"/>
      <c r="L159" s="809"/>
      <c r="M159" s="809"/>
      <c r="N159" s="809">
        <v>1</v>
      </c>
      <c r="O159" s="809"/>
      <c r="P159" s="809"/>
      <c r="Q159" s="809"/>
      <c r="R159" s="809"/>
      <c r="S159" s="809">
        <v>1</v>
      </c>
      <c r="T159" s="809"/>
      <c r="U159" s="809"/>
      <c r="V159" s="810">
        <f>SUM('Formulario PPGR2'!$J159:$U159)</f>
        <v>2</v>
      </c>
      <c r="W159" s="800" t="s">
        <v>246</v>
      </c>
      <c r="X159" s="800" t="s">
        <v>258</v>
      </c>
      <c r="Y159" s="796"/>
      <c r="Z159" s="796" t="s">
        <v>125</v>
      </c>
    </row>
    <row r="160" spans="2:26" s="251" customFormat="1" ht="51" hidden="1" customHeight="1" x14ac:dyDescent="0.25">
      <c r="B160" s="808" t="e">
        <f>IF('Formulario PPGR2'!$G160="","",CONCATENATE('Formulario PPGR2'!$C160,".",'Formulario PPGR2'!$D160,".",'Formulario PPGR2'!$E160,".",'Formulario PPGR2'!$F160))</f>
        <v>#REF!</v>
      </c>
      <c r="C160" s="808"/>
      <c r="D160" s="808" t="e">
        <f>IF('Formulario PPGR2'!$G160="","",'Formulario PPGR1'!#REF!)</f>
        <v>#REF!</v>
      </c>
      <c r="E160" s="808" t="e">
        <f>IF('Formulario PPGR2'!$G160="","",'Formulario PPGR1'!#REF!)</f>
        <v>#REF!</v>
      </c>
      <c r="F160" s="808" t="e">
        <f>IF('Formulario PPGR2'!$G160="","",'Formulario PPGR1'!#REF!)</f>
        <v>#REF!</v>
      </c>
      <c r="G160" s="796" t="s">
        <v>157</v>
      </c>
      <c r="H160" s="797" t="s">
        <v>593</v>
      </c>
      <c r="I160" s="796" t="s">
        <v>594</v>
      </c>
      <c r="J160" s="809"/>
      <c r="K160" s="809"/>
      <c r="L160" s="809"/>
      <c r="M160" s="809">
        <v>1</v>
      </c>
      <c r="N160" s="809"/>
      <c r="O160" s="809"/>
      <c r="P160" s="809">
        <v>1</v>
      </c>
      <c r="Q160" s="809"/>
      <c r="R160" s="809"/>
      <c r="S160" s="809">
        <v>1</v>
      </c>
      <c r="T160" s="809"/>
      <c r="U160" s="809"/>
      <c r="V160" s="810">
        <f>SUM('Formulario PPGR2'!$J160:$U160)</f>
        <v>3</v>
      </c>
      <c r="W160" s="800" t="s">
        <v>246</v>
      </c>
      <c r="X160" s="800" t="s">
        <v>261</v>
      </c>
      <c r="Y160" s="796"/>
      <c r="Z160" s="796" t="s">
        <v>125</v>
      </c>
    </row>
    <row r="161" spans="2:26" s="251" customFormat="1" ht="48" hidden="1" customHeight="1" x14ac:dyDescent="0.25">
      <c r="B161" s="808" t="e">
        <f>IF('Formulario PPGR2'!$G161="","",CONCATENATE('Formulario PPGR2'!$C161,".",'Formulario PPGR2'!$D161,".",'Formulario PPGR2'!$E161,".",'Formulario PPGR2'!$F161))</f>
        <v>#REF!</v>
      </c>
      <c r="C161" s="808"/>
      <c r="D161" s="808" t="e">
        <f>IF('Formulario PPGR2'!$G161="","",'Formulario PPGR1'!#REF!)</f>
        <v>#REF!</v>
      </c>
      <c r="E161" s="808" t="e">
        <f>IF('Formulario PPGR2'!$G161="","",'Formulario PPGR1'!#REF!)</f>
        <v>#REF!</v>
      </c>
      <c r="F161" s="808" t="e">
        <f>IF('Formulario PPGR2'!$G161="","",'Formulario PPGR1'!#REF!)</f>
        <v>#REF!</v>
      </c>
      <c r="G161" s="796" t="s">
        <v>157</v>
      </c>
      <c r="H161" s="797" t="s">
        <v>595</v>
      </c>
      <c r="I161" s="796" t="s">
        <v>596</v>
      </c>
      <c r="J161" s="809"/>
      <c r="K161" s="809"/>
      <c r="L161" s="809">
        <v>1</v>
      </c>
      <c r="M161" s="809"/>
      <c r="N161" s="809"/>
      <c r="O161" s="809">
        <v>1</v>
      </c>
      <c r="P161" s="809"/>
      <c r="Q161" s="809"/>
      <c r="R161" s="809">
        <v>1</v>
      </c>
      <c r="S161" s="809"/>
      <c r="T161" s="809"/>
      <c r="U161" s="809"/>
      <c r="V161" s="810">
        <f>SUM('Formulario PPGR2'!$J161:$U161)</f>
        <v>3</v>
      </c>
      <c r="W161" s="800" t="s">
        <v>246</v>
      </c>
      <c r="X161" s="800" t="s">
        <v>261</v>
      </c>
      <c r="Y161" s="796"/>
      <c r="Z161" s="796" t="s">
        <v>125</v>
      </c>
    </row>
    <row r="162" spans="2:26" s="251" customFormat="1" ht="46.5" hidden="1" customHeight="1" x14ac:dyDescent="0.25">
      <c r="B162" s="808" t="e">
        <f>IF('Formulario PPGR2'!$G162="","",CONCATENATE('Formulario PPGR2'!$C162,".",'Formulario PPGR2'!$D162,".",'Formulario PPGR2'!$E162,".",'Formulario PPGR2'!$F162))</f>
        <v>#REF!</v>
      </c>
      <c r="C162" s="808"/>
      <c r="D162" s="808" t="e">
        <f>IF('Formulario PPGR2'!$G162="","",'Formulario PPGR1'!#REF!)</f>
        <v>#REF!</v>
      </c>
      <c r="E162" s="808" t="e">
        <f>IF('Formulario PPGR2'!$G162="","",'Formulario PPGR1'!#REF!)</f>
        <v>#REF!</v>
      </c>
      <c r="F162" s="808" t="e">
        <f>IF('Formulario PPGR2'!$G162="","",'Formulario PPGR1'!#REF!)</f>
        <v>#REF!</v>
      </c>
      <c r="G162" s="796" t="s">
        <v>157</v>
      </c>
      <c r="H162" s="797" t="s">
        <v>597</v>
      </c>
      <c r="I162" s="796" t="s">
        <v>598</v>
      </c>
      <c r="J162" s="809"/>
      <c r="K162" s="809"/>
      <c r="L162" s="809"/>
      <c r="M162" s="809">
        <v>1</v>
      </c>
      <c r="N162" s="809"/>
      <c r="O162" s="809"/>
      <c r="P162" s="809">
        <v>1</v>
      </c>
      <c r="Q162" s="809"/>
      <c r="R162" s="809"/>
      <c r="S162" s="809">
        <v>1</v>
      </c>
      <c r="T162" s="809"/>
      <c r="U162" s="809"/>
      <c r="V162" s="810">
        <f>SUM('Formulario PPGR2'!$J162:$U162)</f>
        <v>3</v>
      </c>
      <c r="W162" s="800" t="s">
        <v>246</v>
      </c>
      <c r="X162" s="800" t="s">
        <v>261</v>
      </c>
      <c r="Y162" s="796"/>
      <c r="Z162" s="796" t="s">
        <v>125</v>
      </c>
    </row>
    <row r="163" spans="2:26" s="251" customFormat="1" ht="46.5" hidden="1" customHeight="1" x14ac:dyDescent="0.25">
      <c r="B163" s="808" t="e">
        <f>IF('Formulario PPGR2'!$G163="","",CONCATENATE('Formulario PPGR2'!$C163,".",'Formulario PPGR2'!$D163,".",'Formulario PPGR2'!$E163,".",'Formulario PPGR2'!$F163))</f>
        <v>#REF!</v>
      </c>
      <c r="C163" s="808"/>
      <c r="D163" s="808" t="e">
        <f>IF('Formulario PPGR2'!$G163="","",'Formulario PPGR1'!#REF!)</f>
        <v>#REF!</v>
      </c>
      <c r="E163" s="808" t="e">
        <f>IF('Formulario PPGR2'!$G163="","",'Formulario PPGR1'!#REF!)</f>
        <v>#REF!</v>
      </c>
      <c r="F163" s="808" t="e">
        <f>IF('Formulario PPGR2'!$G163="","",'Formulario PPGR1'!#REF!)</f>
        <v>#REF!</v>
      </c>
      <c r="G163" s="796" t="s">
        <v>157</v>
      </c>
      <c r="H163" s="797" t="s">
        <v>599</v>
      </c>
      <c r="I163" s="796" t="s">
        <v>600</v>
      </c>
      <c r="J163" s="809"/>
      <c r="K163" s="809"/>
      <c r="L163" s="809">
        <v>1</v>
      </c>
      <c r="M163" s="809"/>
      <c r="N163" s="809"/>
      <c r="O163" s="809">
        <v>1</v>
      </c>
      <c r="P163" s="809"/>
      <c r="Q163" s="809"/>
      <c r="R163" s="809">
        <v>1</v>
      </c>
      <c r="S163" s="809"/>
      <c r="T163" s="809"/>
      <c r="U163" s="809"/>
      <c r="V163" s="810">
        <f>SUM('Formulario PPGR2'!$J163:$U163)</f>
        <v>3</v>
      </c>
      <c r="W163" s="800" t="s">
        <v>246</v>
      </c>
      <c r="X163" s="800" t="s">
        <v>261</v>
      </c>
      <c r="Y163" s="796"/>
      <c r="Z163" s="796" t="s">
        <v>125</v>
      </c>
    </row>
    <row r="164" spans="2:26" s="251" customFormat="1" ht="46.5" hidden="1" customHeight="1" x14ac:dyDescent="0.25">
      <c r="B164" s="808" t="e">
        <f>IF('Formulario PPGR2'!$G164="","",CONCATENATE('Formulario PPGR2'!$C164,".",'Formulario PPGR2'!$D164,".",'Formulario PPGR2'!$E164,".",'Formulario PPGR2'!$F164))</f>
        <v>#REF!</v>
      </c>
      <c r="C164" s="808"/>
      <c r="D164" s="808" t="e">
        <f>IF('Formulario PPGR2'!$G164="","",'Formulario PPGR1'!#REF!)</f>
        <v>#REF!</v>
      </c>
      <c r="E164" s="808" t="e">
        <f>IF('Formulario PPGR2'!$G164="","",'Formulario PPGR1'!#REF!)</f>
        <v>#REF!</v>
      </c>
      <c r="F164" s="808" t="e">
        <f>IF('Formulario PPGR2'!$G164="","",'Formulario PPGR1'!#REF!)</f>
        <v>#REF!</v>
      </c>
      <c r="G164" s="796" t="s">
        <v>158</v>
      </c>
      <c r="H164" s="797" t="s">
        <v>601</v>
      </c>
      <c r="I164" s="796" t="s">
        <v>602</v>
      </c>
      <c r="J164" s="809"/>
      <c r="K164" s="809"/>
      <c r="L164" s="809">
        <v>1</v>
      </c>
      <c r="M164" s="809"/>
      <c r="N164" s="809"/>
      <c r="O164" s="809">
        <v>1</v>
      </c>
      <c r="P164" s="809"/>
      <c r="Q164" s="809"/>
      <c r="R164" s="809">
        <v>1</v>
      </c>
      <c r="S164" s="809"/>
      <c r="T164" s="809"/>
      <c r="U164" s="809">
        <v>1</v>
      </c>
      <c r="V164" s="810">
        <f>SUM('Formulario PPGR2'!$J164:$U164)</f>
        <v>4</v>
      </c>
      <c r="W164" s="800" t="s">
        <v>254</v>
      </c>
      <c r="X164" s="800"/>
      <c r="Y164" s="796"/>
      <c r="Z164" s="796" t="s">
        <v>364</v>
      </c>
    </row>
    <row r="165" spans="2:26" s="251" customFormat="1" ht="38.25" hidden="1" customHeight="1" x14ac:dyDescent="0.25">
      <c r="B165" s="808" t="e">
        <f>IF('Formulario PPGR2'!$G165="","",CONCATENATE('Formulario PPGR2'!$C165,".",'Formulario PPGR2'!$D165,".",'Formulario PPGR2'!$E165,".",'Formulario PPGR2'!$F165))</f>
        <v>#REF!</v>
      </c>
      <c r="C165" s="808"/>
      <c r="D165" s="808" t="e">
        <f>IF('Formulario PPGR2'!$G165="","",'Formulario PPGR1'!#REF!)</f>
        <v>#REF!</v>
      </c>
      <c r="E165" s="808" t="e">
        <f>IF('Formulario PPGR2'!$G165="","",'Formulario PPGR1'!#REF!)</f>
        <v>#REF!</v>
      </c>
      <c r="F165" s="808" t="e">
        <f>IF('Formulario PPGR2'!$G165="","",'Formulario PPGR1'!#REF!)</f>
        <v>#REF!</v>
      </c>
      <c r="G165" s="796" t="s">
        <v>158</v>
      </c>
      <c r="H165" s="797" t="s">
        <v>604</v>
      </c>
      <c r="I165" s="796" t="s">
        <v>605</v>
      </c>
      <c r="J165" s="809">
        <v>1</v>
      </c>
      <c r="K165" s="809"/>
      <c r="L165" s="809"/>
      <c r="M165" s="809">
        <v>1</v>
      </c>
      <c r="N165" s="809"/>
      <c r="O165" s="809"/>
      <c r="P165" s="809">
        <v>1</v>
      </c>
      <c r="Q165" s="809"/>
      <c r="R165" s="809"/>
      <c r="S165" s="809">
        <v>1</v>
      </c>
      <c r="T165" s="809"/>
      <c r="U165" s="809"/>
      <c r="V165" s="810">
        <f>SUM('Formulario PPGR2'!$J165:$U165)</f>
        <v>4</v>
      </c>
      <c r="W165" s="800" t="s">
        <v>258</v>
      </c>
      <c r="X165" s="800"/>
      <c r="Y165" s="796"/>
      <c r="Z165" s="796" t="s">
        <v>364</v>
      </c>
    </row>
    <row r="166" spans="2:26" s="251" customFormat="1" ht="66.75" hidden="1" customHeight="1" x14ac:dyDescent="0.25">
      <c r="B166" s="805" t="e">
        <f>IF('Formulario PPGR2'!$G166="","",CONCATENATE('Formulario PPGR2'!$C166,".",'Formulario PPGR2'!$D166,".",'Formulario PPGR2'!$E166,".",'Formulario PPGR2'!$F166))</f>
        <v>#REF!</v>
      </c>
      <c r="C166" s="805" t="e">
        <f>IF('Formulario PPGR2'!$G166="","",'Formulario PPGR1'!#REF!)</f>
        <v>#REF!</v>
      </c>
      <c r="D166" s="805" t="e">
        <f>IF('Formulario PPGR2'!$G166="","",'Formulario PPGR1'!#REF!)</f>
        <v>#REF!</v>
      </c>
      <c r="E166" s="805" t="e">
        <f>IF('Formulario PPGR2'!$G166="","",'Formulario PPGR1'!#REF!)</f>
        <v>#REF!</v>
      </c>
      <c r="F166" s="805" t="e">
        <f>IF('Formulario PPGR2'!$G166="","",'Formulario PPGR1'!#REF!)</f>
        <v>#REF!</v>
      </c>
      <c r="G166" s="798" t="s">
        <v>160</v>
      </c>
      <c r="H166" s="806" t="s">
        <v>606</v>
      </c>
      <c r="I166" s="798" t="s">
        <v>607</v>
      </c>
      <c r="J166" s="260"/>
      <c r="K166" s="260"/>
      <c r="L166" s="260"/>
      <c r="M166" s="260">
        <v>1</v>
      </c>
      <c r="N166" s="260"/>
      <c r="O166" s="260"/>
      <c r="P166" s="260"/>
      <c r="Q166" s="260"/>
      <c r="R166" s="260"/>
      <c r="S166" s="260"/>
      <c r="T166" s="260"/>
      <c r="U166" s="260"/>
      <c r="V166" s="807">
        <f>SUM('Formulario PPGR2'!$J166:$U166)</f>
        <v>1</v>
      </c>
      <c r="W166" s="804" t="s">
        <v>246</v>
      </c>
      <c r="X166" s="804" t="s">
        <v>517</v>
      </c>
      <c r="Y166" s="798" t="s">
        <v>608</v>
      </c>
      <c r="Z166" s="798" t="s">
        <v>161</v>
      </c>
    </row>
    <row r="167" spans="2:26" s="251" customFormat="1" ht="105.6" hidden="1" x14ac:dyDescent="0.25">
      <c r="B167" s="805" t="e">
        <f>IF('Formulario PPGR2'!$G167="","",CONCATENATE('Formulario PPGR2'!$C167,".",'Formulario PPGR2'!$D167,".",'Formulario PPGR2'!$E167,".",'Formulario PPGR2'!$F167))</f>
        <v>#REF!</v>
      </c>
      <c r="C167" s="805" t="e">
        <f>IF('Formulario PPGR2'!$G167="","",'Formulario PPGR1'!#REF!)</f>
        <v>#REF!</v>
      </c>
      <c r="D167" s="805" t="e">
        <f>IF('Formulario PPGR2'!$G167="","",'Formulario PPGR1'!#REF!)</f>
        <v>#REF!</v>
      </c>
      <c r="E167" s="805" t="e">
        <f>IF('Formulario PPGR2'!$G167="","",'Formulario PPGR1'!#REF!)</f>
        <v>#REF!</v>
      </c>
      <c r="F167" s="805" t="e">
        <f>IF('Formulario PPGR2'!$G167="","",'Formulario PPGR1'!#REF!)</f>
        <v>#REF!</v>
      </c>
      <c r="G167" s="798" t="s">
        <v>160</v>
      </c>
      <c r="H167" s="806" t="s">
        <v>609</v>
      </c>
      <c r="I167" s="798" t="s">
        <v>610</v>
      </c>
      <c r="J167" s="260"/>
      <c r="K167" s="260"/>
      <c r="L167" s="260">
        <v>1</v>
      </c>
      <c r="M167" s="260"/>
      <c r="N167" s="260"/>
      <c r="O167" s="260">
        <v>1</v>
      </c>
      <c r="P167" s="260"/>
      <c r="Q167" s="260"/>
      <c r="R167" s="260">
        <v>1</v>
      </c>
      <c r="S167" s="260"/>
      <c r="T167" s="260"/>
      <c r="U167" s="260"/>
      <c r="V167" s="807">
        <f>SUM('Formulario PPGR2'!$J167:$U167)</f>
        <v>3</v>
      </c>
      <c r="W167" s="804" t="s">
        <v>246</v>
      </c>
      <c r="X167" s="804" t="s">
        <v>517</v>
      </c>
      <c r="Y167" s="798" t="s">
        <v>611</v>
      </c>
      <c r="Z167" s="798" t="s">
        <v>161</v>
      </c>
    </row>
    <row r="168" spans="2:26" s="251" customFormat="1" ht="66" hidden="1" x14ac:dyDescent="0.25">
      <c r="B168" s="805" t="e">
        <f>IF('Formulario PPGR2'!$G168="","",CONCATENATE('Formulario PPGR2'!$C168,".",'Formulario PPGR2'!$D168,".",'Formulario PPGR2'!$E168,".",'Formulario PPGR2'!$F168))</f>
        <v>#REF!</v>
      </c>
      <c r="C168" s="805" t="e">
        <f>IF('Formulario PPGR2'!$G168="","",'Formulario PPGR1'!#REF!)</f>
        <v>#REF!</v>
      </c>
      <c r="D168" s="805" t="e">
        <f>IF('Formulario PPGR2'!$G168="","",'Formulario PPGR1'!#REF!)</f>
        <v>#REF!</v>
      </c>
      <c r="E168" s="805" t="e">
        <f>IF('Formulario PPGR2'!$G168="","",'Formulario PPGR1'!#REF!)</f>
        <v>#REF!</v>
      </c>
      <c r="F168" s="805" t="e">
        <f>IF('Formulario PPGR2'!$G168="","",'Formulario PPGR1'!#REF!)</f>
        <v>#REF!</v>
      </c>
      <c r="G168" s="798" t="s">
        <v>160</v>
      </c>
      <c r="H168" s="806" t="s">
        <v>612</v>
      </c>
      <c r="I168" s="798" t="s">
        <v>613</v>
      </c>
      <c r="J168" s="260">
        <v>1</v>
      </c>
      <c r="K168" s="260"/>
      <c r="L168" s="260"/>
      <c r="M168" s="260">
        <v>1</v>
      </c>
      <c r="N168" s="260"/>
      <c r="O168" s="260"/>
      <c r="P168" s="260">
        <v>1</v>
      </c>
      <c r="Q168" s="260"/>
      <c r="R168" s="260"/>
      <c r="S168" s="260">
        <v>1</v>
      </c>
      <c r="T168" s="260"/>
      <c r="U168" s="260"/>
      <c r="V168" s="807">
        <f>SUM('Formulario PPGR2'!$J168:$U168)</f>
        <v>4</v>
      </c>
      <c r="W168" s="804" t="s">
        <v>250</v>
      </c>
      <c r="X168" s="804"/>
      <c r="Y168" s="798" t="s">
        <v>614</v>
      </c>
      <c r="Z168" s="798" t="s">
        <v>161</v>
      </c>
    </row>
    <row r="169" spans="2:26" s="251" customFormat="1" ht="36" hidden="1" customHeight="1" x14ac:dyDescent="0.25">
      <c r="B169" s="805" t="e">
        <f>IF('Formulario PPGR2'!$G169="","",CONCATENATE('Formulario PPGR2'!$C169,".",'Formulario PPGR2'!$D169,".",'Formulario PPGR2'!$E169,".",'Formulario PPGR2'!$F169))</f>
        <v>#REF!</v>
      </c>
      <c r="C169" s="805" t="e">
        <f>IF('Formulario PPGR2'!$G169="","",'Formulario PPGR1'!#REF!)</f>
        <v>#REF!</v>
      </c>
      <c r="D169" s="805" t="e">
        <f>IF('Formulario PPGR2'!$G169="","",'Formulario PPGR1'!#REF!)</f>
        <v>#REF!</v>
      </c>
      <c r="E169" s="805" t="e">
        <f>IF('Formulario PPGR2'!$G169="","",'Formulario PPGR1'!#REF!)</f>
        <v>#REF!</v>
      </c>
      <c r="F169" s="805" t="e">
        <f>IF('Formulario PPGR2'!$G169="","",'Formulario PPGR1'!#REF!)</f>
        <v>#REF!</v>
      </c>
      <c r="G169" s="798" t="s">
        <v>160</v>
      </c>
      <c r="H169" s="806" t="s">
        <v>615</v>
      </c>
      <c r="I169" s="798" t="s">
        <v>616</v>
      </c>
      <c r="J169" s="260"/>
      <c r="K169" s="260"/>
      <c r="L169" s="260"/>
      <c r="M169" s="260">
        <v>1</v>
      </c>
      <c r="N169" s="260"/>
      <c r="O169" s="260"/>
      <c r="P169" s="260"/>
      <c r="Q169" s="260">
        <v>1</v>
      </c>
      <c r="R169" s="260"/>
      <c r="S169" s="260"/>
      <c r="T169" s="260"/>
      <c r="U169" s="260">
        <v>1</v>
      </c>
      <c r="V169" s="807">
        <f>SUM('Formulario PPGR2'!$J169:$U169)</f>
        <v>3</v>
      </c>
      <c r="W169" s="804" t="s">
        <v>258</v>
      </c>
      <c r="X169" s="804"/>
      <c r="Y169" s="798" t="s">
        <v>617</v>
      </c>
      <c r="Z169" s="798" t="s">
        <v>161</v>
      </c>
    </row>
    <row r="170" spans="2:26" s="251" customFormat="1" ht="36" hidden="1" customHeight="1" x14ac:dyDescent="0.25">
      <c r="B170" s="808" t="e">
        <f>IF('Formulario PPGR2'!$G170="","",CONCATENATE('Formulario PPGR2'!$C170,".",'Formulario PPGR2'!$D170,".",'Formulario PPGR2'!$E170,".",'Formulario PPGR2'!$F170))</f>
        <v>#REF!</v>
      </c>
      <c r="C170" s="808"/>
      <c r="D170" s="808" t="e">
        <f>IF('Formulario PPGR2'!$G170="","",'Formulario PPGR1'!#REF!)</f>
        <v>#REF!</v>
      </c>
      <c r="E170" s="808" t="e">
        <f>IF('Formulario PPGR2'!$G170="","",'Formulario PPGR1'!#REF!)</f>
        <v>#REF!</v>
      </c>
      <c r="F170" s="808" t="e">
        <f>IF('Formulario PPGR2'!$G170="","",'Formulario PPGR1'!#REF!)</f>
        <v>#REF!</v>
      </c>
      <c r="G170" s="798" t="s">
        <v>160</v>
      </c>
      <c r="H170" s="806" t="s">
        <v>618</v>
      </c>
      <c r="I170" s="796" t="s">
        <v>619</v>
      </c>
      <c r="J170" s="809"/>
      <c r="K170" s="809"/>
      <c r="L170" s="809">
        <v>1</v>
      </c>
      <c r="M170" s="809"/>
      <c r="N170" s="809"/>
      <c r="O170" s="809">
        <v>1</v>
      </c>
      <c r="P170" s="809"/>
      <c r="Q170" s="809"/>
      <c r="R170" s="809">
        <v>1</v>
      </c>
      <c r="S170" s="809"/>
      <c r="T170" s="809"/>
      <c r="U170" s="809">
        <v>1</v>
      </c>
      <c r="V170" s="810">
        <f>SUM('Formulario PPGR2'!$J170:$U170)</f>
        <v>4</v>
      </c>
      <c r="W170" s="800" t="s">
        <v>250</v>
      </c>
      <c r="X170" s="800"/>
      <c r="Y170" s="796" t="s">
        <v>620</v>
      </c>
      <c r="Z170" s="796" t="s">
        <v>114</v>
      </c>
    </row>
    <row r="171" spans="2:26" s="251" customFormat="1" ht="65.25" hidden="1" customHeight="1" x14ac:dyDescent="0.25">
      <c r="B171" s="808" t="e">
        <f>IF('Formulario PPGR2'!$G171="","",CONCATENATE('Formulario PPGR2'!$C171,".",'Formulario PPGR2'!$D171,".",'Formulario PPGR2'!$E171,".",'Formulario PPGR2'!$F171))</f>
        <v>#REF!</v>
      </c>
      <c r="C171" s="808"/>
      <c r="D171" s="808" t="e">
        <f>IF('Formulario PPGR2'!$G171="","",'Formulario PPGR1'!#REF!)</f>
        <v>#REF!</v>
      </c>
      <c r="E171" s="808" t="e">
        <f>IF('Formulario PPGR2'!$G171="","",'Formulario PPGR1'!#REF!)</f>
        <v>#REF!</v>
      </c>
      <c r="F171" s="808" t="e">
        <f>IF('Formulario PPGR2'!$G171="","",'Formulario PPGR1'!#REF!)</f>
        <v>#REF!</v>
      </c>
      <c r="G171" s="798" t="s">
        <v>160</v>
      </c>
      <c r="H171" s="806" t="s">
        <v>621</v>
      </c>
      <c r="I171" s="796" t="s">
        <v>622</v>
      </c>
      <c r="J171" s="809"/>
      <c r="K171" s="809"/>
      <c r="L171" s="809">
        <v>1</v>
      </c>
      <c r="M171" s="809"/>
      <c r="N171" s="809"/>
      <c r="O171" s="809">
        <v>1</v>
      </c>
      <c r="P171" s="809"/>
      <c r="Q171" s="809"/>
      <c r="R171" s="809">
        <v>1</v>
      </c>
      <c r="S171" s="809"/>
      <c r="T171" s="809"/>
      <c r="U171" s="809">
        <v>1</v>
      </c>
      <c r="V171" s="810">
        <f>SUM('Formulario PPGR2'!$J171:$U171)</f>
        <v>4</v>
      </c>
      <c r="W171" s="800" t="s">
        <v>258</v>
      </c>
      <c r="X171" s="800"/>
      <c r="Y171" s="796" t="s">
        <v>623</v>
      </c>
      <c r="Z171" s="796" t="s">
        <v>114</v>
      </c>
    </row>
    <row r="172" spans="2:26" s="251" customFormat="1" ht="39.75" hidden="1" customHeight="1" x14ac:dyDescent="0.25">
      <c r="B172" s="808" t="e">
        <f>IF('Formulario PPGR2'!$G172="","",CONCATENATE('Formulario PPGR2'!$C172,".",'Formulario PPGR2'!$D172,".",'Formulario PPGR2'!$E172,".",'Formulario PPGR2'!$F172))</f>
        <v>#REF!</v>
      </c>
      <c r="C172" s="808"/>
      <c r="D172" s="808" t="e">
        <f>IF('Formulario PPGR2'!$G172="","",'Formulario PPGR1'!#REF!)</f>
        <v>#REF!</v>
      </c>
      <c r="E172" s="808" t="e">
        <f>IF('Formulario PPGR2'!$G172="","",'Formulario PPGR1'!#REF!)</f>
        <v>#REF!</v>
      </c>
      <c r="F172" s="808" t="e">
        <f>IF('Formulario PPGR2'!$G172="","",'Formulario PPGR1'!#REF!)</f>
        <v>#REF!</v>
      </c>
      <c r="G172" s="798" t="s">
        <v>160</v>
      </c>
      <c r="H172" s="806" t="s">
        <v>624</v>
      </c>
      <c r="I172" s="796" t="s">
        <v>625</v>
      </c>
      <c r="J172" s="809"/>
      <c r="K172" s="809">
        <v>1</v>
      </c>
      <c r="L172" s="809"/>
      <c r="M172" s="809"/>
      <c r="N172" s="809">
        <v>1</v>
      </c>
      <c r="O172" s="809"/>
      <c r="P172" s="809"/>
      <c r="Q172" s="809">
        <v>1</v>
      </c>
      <c r="R172" s="809"/>
      <c r="S172" s="809"/>
      <c r="T172" s="809">
        <v>1</v>
      </c>
      <c r="U172" s="809"/>
      <c r="V172" s="810">
        <f>SUM('Formulario PPGR2'!$J172:$U172)</f>
        <v>4</v>
      </c>
      <c r="W172" s="800" t="s">
        <v>258</v>
      </c>
      <c r="X172" s="800"/>
      <c r="Y172" s="796"/>
      <c r="Z172" s="796" t="s">
        <v>364</v>
      </c>
    </row>
    <row r="173" spans="2:26" s="251" customFormat="1" ht="61.5" hidden="1" customHeight="1" x14ac:dyDescent="0.25">
      <c r="B173" s="808" t="e">
        <f>IF('Formulario PPGR2'!$G173="","",CONCATENATE('Formulario PPGR2'!$C173,".",'Formulario PPGR2'!$D173,".",'Formulario PPGR2'!$E173,".",'Formulario PPGR2'!$F173))</f>
        <v>#REF!</v>
      </c>
      <c r="C173" s="808"/>
      <c r="D173" s="808" t="e">
        <f>IF('Formulario PPGR2'!$G173="","",'Formulario PPGR1'!#REF!)</f>
        <v>#REF!</v>
      </c>
      <c r="E173" s="808" t="e">
        <f>IF('Formulario PPGR2'!$G173="","",'Formulario PPGR1'!#REF!)</f>
        <v>#REF!</v>
      </c>
      <c r="F173" s="808" t="e">
        <f>IF('Formulario PPGR2'!$G173="","",'Formulario PPGR1'!#REF!)</f>
        <v>#REF!</v>
      </c>
      <c r="G173" s="798" t="s">
        <v>160</v>
      </c>
      <c r="H173" s="806" t="s">
        <v>626</v>
      </c>
      <c r="I173" s="796" t="s">
        <v>627</v>
      </c>
      <c r="J173" s="809">
        <v>1</v>
      </c>
      <c r="K173" s="809">
        <v>1</v>
      </c>
      <c r="L173" s="809">
        <v>1</v>
      </c>
      <c r="M173" s="809">
        <v>1</v>
      </c>
      <c r="N173" s="809">
        <v>1</v>
      </c>
      <c r="O173" s="809">
        <v>1</v>
      </c>
      <c r="P173" s="809">
        <v>1</v>
      </c>
      <c r="Q173" s="809">
        <v>1</v>
      </c>
      <c r="R173" s="809">
        <v>1</v>
      </c>
      <c r="S173" s="809">
        <v>1</v>
      </c>
      <c r="T173" s="809">
        <v>1</v>
      </c>
      <c r="U173" s="809">
        <v>1</v>
      </c>
      <c r="V173" s="810">
        <f>SUM('Formulario PPGR2'!$J173:$U173)</f>
        <v>12</v>
      </c>
      <c r="W173" s="800" t="s">
        <v>258</v>
      </c>
      <c r="X173" s="800"/>
      <c r="Y173" s="796"/>
      <c r="Z173" s="796" t="s">
        <v>364</v>
      </c>
    </row>
    <row r="174" spans="2:26" s="251" customFormat="1" ht="85.5" hidden="1" customHeight="1" x14ac:dyDescent="0.25">
      <c r="B174" s="805" t="e">
        <f>IF('Formulario PPGR2'!$G174="","",CONCATENATE('Formulario PPGR2'!$C174,".",'Formulario PPGR2'!$D174,".",'Formulario PPGR2'!$E174,".",'Formulario PPGR2'!$F174))</f>
        <v>#REF!</v>
      </c>
      <c r="C174" s="805" t="e">
        <f>IF('Formulario PPGR2'!$G174="","",'Formulario PPGR1'!#REF!)</f>
        <v>#REF!</v>
      </c>
      <c r="D174" s="805" t="e">
        <f>IF('Formulario PPGR2'!$G174="","",'Formulario PPGR1'!#REF!)</f>
        <v>#REF!</v>
      </c>
      <c r="E174" s="805" t="e">
        <f>IF('Formulario PPGR2'!$G174="","",'Formulario PPGR1'!#REF!)</f>
        <v>#REF!</v>
      </c>
      <c r="F174" s="805" t="e">
        <f>IF('Formulario PPGR2'!$G174="","",'Formulario PPGR1'!#REF!)</f>
        <v>#REF!</v>
      </c>
      <c r="G174" s="798" t="s">
        <v>162</v>
      </c>
      <c r="H174" s="806" t="s">
        <v>628</v>
      </c>
      <c r="I174" s="798" t="s">
        <v>629</v>
      </c>
      <c r="J174" s="260"/>
      <c r="K174" s="260"/>
      <c r="L174" s="260"/>
      <c r="M174" s="260"/>
      <c r="N174" s="260">
        <v>1</v>
      </c>
      <c r="O174" s="260"/>
      <c r="P174" s="260"/>
      <c r="Q174" s="260"/>
      <c r="R174" s="260"/>
      <c r="S174" s="260"/>
      <c r="T174" s="260"/>
      <c r="U174" s="260"/>
      <c r="V174" s="807">
        <f>SUM('Formulario PPGR2'!$J174:$U174)</f>
        <v>1</v>
      </c>
      <c r="W174" s="804" t="s">
        <v>246</v>
      </c>
      <c r="X174" s="804" t="s">
        <v>517</v>
      </c>
      <c r="Y174" s="798" t="s">
        <v>630</v>
      </c>
      <c r="Z174" s="798" t="s">
        <v>161</v>
      </c>
    </row>
    <row r="175" spans="2:26" s="251" customFormat="1" ht="47.25" hidden="1" customHeight="1" x14ac:dyDescent="0.25">
      <c r="B175" s="805" t="e">
        <f>IF('Formulario PPGR2'!$G175="","",CONCATENATE('Formulario PPGR2'!$C175,".",'Formulario PPGR2'!$D175,".",'Formulario PPGR2'!$E175,".",'Formulario PPGR2'!$F175))</f>
        <v>#REF!</v>
      </c>
      <c r="C175" s="805" t="e">
        <f>IF('Formulario PPGR2'!$G175="","",'Formulario PPGR1'!#REF!)</f>
        <v>#REF!</v>
      </c>
      <c r="D175" s="805" t="e">
        <f>IF('Formulario PPGR2'!$G175="","",'Formulario PPGR1'!#REF!)</f>
        <v>#REF!</v>
      </c>
      <c r="E175" s="805" t="e">
        <f>IF('Formulario PPGR2'!$G175="","",'Formulario PPGR1'!#REF!)</f>
        <v>#REF!</v>
      </c>
      <c r="F175" s="805" t="e">
        <f>IF('Formulario PPGR2'!$G175="","",'Formulario PPGR1'!#REF!)</f>
        <v>#REF!</v>
      </c>
      <c r="G175" s="798" t="s">
        <v>162</v>
      </c>
      <c r="H175" s="806" t="s">
        <v>631</v>
      </c>
      <c r="I175" s="798" t="s">
        <v>632</v>
      </c>
      <c r="J175" s="260"/>
      <c r="K175" s="260"/>
      <c r="L175" s="260"/>
      <c r="M175" s="260"/>
      <c r="N175" s="260">
        <v>1</v>
      </c>
      <c r="O175" s="260"/>
      <c r="P175" s="260"/>
      <c r="Q175" s="260"/>
      <c r="R175" s="260"/>
      <c r="S175" s="260">
        <v>1</v>
      </c>
      <c r="T175" s="260"/>
      <c r="U175" s="260"/>
      <c r="V175" s="807">
        <f>SUM('Formulario PPGR2'!$J175:$U175)</f>
        <v>2</v>
      </c>
      <c r="W175" s="804" t="s">
        <v>258</v>
      </c>
      <c r="X175" s="804"/>
      <c r="Y175" s="798"/>
      <c r="Z175" s="798" t="s">
        <v>161</v>
      </c>
    </row>
    <row r="176" spans="2:26" s="251" customFormat="1" ht="40.5" hidden="1" customHeight="1" x14ac:dyDescent="0.25">
      <c r="B176" s="808" t="e">
        <f>IF('Formulario PPGR2'!$G176="","",CONCATENATE('Formulario PPGR2'!$C176,".",'Formulario PPGR2'!$D176,".",'Formulario PPGR2'!$E176,".",'Formulario PPGR2'!$F176))</f>
        <v>#REF!</v>
      </c>
      <c r="C176" s="808"/>
      <c r="D176" s="808" t="e">
        <f>IF('Formulario PPGR2'!$G176="","",'Formulario PPGR1'!#REF!)</f>
        <v>#REF!</v>
      </c>
      <c r="E176" s="808" t="e">
        <f>IF('Formulario PPGR2'!$G176="","",'Formulario PPGR1'!#REF!)</f>
        <v>#REF!</v>
      </c>
      <c r="F176" s="808" t="e">
        <f>IF('Formulario PPGR2'!$G176="","",'Formulario PPGR1'!#REF!)</f>
        <v>#REF!</v>
      </c>
      <c r="G176" s="798" t="s">
        <v>162</v>
      </c>
      <c r="H176" s="806" t="s">
        <v>633</v>
      </c>
      <c r="I176" s="798" t="s">
        <v>634</v>
      </c>
      <c r="J176" s="809"/>
      <c r="K176" s="809"/>
      <c r="L176" s="809"/>
      <c r="M176" s="809">
        <v>1</v>
      </c>
      <c r="N176" s="809"/>
      <c r="O176" s="809"/>
      <c r="P176" s="809">
        <v>1</v>
      </c>
      <c r="Q176" s="809"/>
      <c r="R176" s="809"/>
      <c r="S176" s="809">
        <v>1</v>
      </c>
      <c r="T176" s="809"/>
      <c r="U176" s="809"/>
      <c r="V176" s="810">
        <f>SUM('Formulario PPGR2'!$J176:$U176)</f>
        <v>3</v>
      </c>
      <c r="W176" s="800" t="s">
        <v>258</v>
      </c>
      <c r="X176" s="800"/>
      <c r="Y176" s="789" t="s">
        <v>2637</v>
      </c>
      <c r="Z176" s="796" t="s">
        <v>119</v>
      </c>
    </row>
    <row r="177" spans="2:54" s="251" customFormat="1" ht="40.5" hidden="1" customHeight="1" x14ac:dyDescent="0.25">
      <c r="B177" s="808" t="e">
        <f>IF('Formulario PPGR2'!$G177="","",CONCATENATE('Formulario PPGR2'!$C177,".",'Formulario PPGR2'!$D177,".",'Formulario PPGR2'!$E177,".",'Formulario PPGR2'!$F177))</f>
        <v>#REF!</v>
      </c>
      <c r="C177" s="808"/>
      <c r="D177" s="808" t="e">
        <f>IF('Formulario PPGR2'!$G177="","",'Formulario PPGR1'!#REF!)</f>
        <v>#REF!</v>
      </c>
      <c r="E177" s="808" t="e">
        <f>IF('Formulario PPGR2'!$G177="","",'Formulario PPGR1'!#REF!)</f>
        <v>#REF!</v>
      </c>
      <c r="F177" s="808" t="e">
        <f>IF('Formulario PPGR2'!$G177="","",'Formulario PPGR1'!#REF!)</f>
        <v>#REF!</v>
      </c>
      <c r="G177" s="798" t="s">
        <v>162</v>
      </c>
      <c r="H177" s="806" t="s">
        <v>635</v>
      </c>
      <c r="I177" s="798" t="s">
        <v>636</v>
      </c>
      <c r="J177" s="809">
        <v>1</v>
      </c>
      <c r="K177" s="809">
        <v>1</v>
      </c>
      <c r="L177" s="809">
        <v>1</v>
      </c>
      <c r="M177" s="809">
        <v>1</v>
      </c>
      <c r="N177" s="809">
        <v>1</v>
      </c>
      <c r="O177" s="809">
        <v>1</v>
      </c>
      <c r="P177" s="809">
        <v>1</v>
      </c>
      <c r="Q177" s="809">
        <v>1</v>
      </c>
      <c r="R177" s="809">
        <v>1</v>
      </c>
      <c r="S177" s="809">
        <v>1</v>
      </c>
      <c r="T177" s="809">
        <v>1</v>
      </c>
      <c r="U177" s="809">
        <v>1</v>
      </c>
      <c r="V177" s="810">
        <f>SUM('Formulario PPGR2'!$J177:$U177)</f>
        <v>12</v>
      </c>
      <c r="W177" s="800" t="s">
        <v>254</v>
      </c>
      <c r="X177" s="800"/>
      <c r="Y177" s="796"/>
      <c r="Z177" s="796" t="s">
        <v>119</v>
      </c>
    </row>
    <row r="178" spans="2:54" s="237" customFormat="1" ht="40.5" hidden="1" customHeight="1" x14ac:dyDescent="0.25">
      <c r="B178" s="642" t="e">
        <f>IF('Formulario PPGR2'!$G178="","",CONCATENATE('Formulario PPGR2'!$C178,".",'Formulario PPGR2'!$D178,".",'Formulario PPGR2'!$E178,".",'Formulario PPGR2'!$F178))</f>
        <v>#REF!</v>
      </c>
      <c r="C178" s="642"/>
      <c r="D178" s="642" t="e">
        <f>IF('Formulario PPGR2'!$G178="","",'Formulario PPGR1'!#REF!)</f>
        <v>#REF!</v>
      </c>
      <c r="E178" s="642" t="e">
        <f>IF('Formulario PPGR2'!$G178="","",'Formulario PPGR1'!#REF!)</f>
        <v>#REF!</v>
      </c>
      <c r="F178" s="642" t="e">
        <f>IF('Formulario PPGR2'!$G178="","",'Formulario PPGR1'!#REF!)</f>
        <v>#REF!</v>
      </c>
      <c r="G178" s="231" t="s">
        <v>162</v>
      </c>
      <c r="H178" s="287" t="s">
        <v>637</v>
      </c>
      <c r="I178" s="638" t="s">
        <v>638</v>
      </c>
      <c r="J178" s="643">
        <v>1</v>
      </c>
      <c r="K178" s="643">
        <v>1</v>
      </c>
      <c r="L178" s="643">
        <v>1</v>
      </c>
      <c r="M178" s="643">
        <v>1</v>
      </c>
      <c r="N178" s="643">
        <v>1</v>
      </c>
      <c r="O178" s="643">
        <v>1</v>
      </c>
      <c r="P178" s="643">
        <v>1</v>
      </c>
      <c r="Q178" s="643">
        <v>1</v>
      </c>
      <c r="R178" s="643">
        <v>1</v>
      </c>
      <c r="S178" s="643">
        <v>1</v>
      </c>
      <c r="T178" s="643">
        <v>1</v>
      </c>
      <c r="U178" s="643">
        <v>1</v>
      </c>
      <c r="V178" s="644">
        <f>SUM('Formulario PPGR2'!$J178:$U178)</f>
        <v>12</v>
      </c>
      <c r="W178" s="641" t="s">
        <v>254</v>
      </c>
      <c r="X178" s="641"/>
      <c r="Y178" s="638"/>
      <c r="Z178" s="638" t="s">
        <v>114</v>
      </c>
      <c r="AA178" s="251"/>
      <c r="AB178" s="251"/>
      <c r="AC178" s="251"/>
      <c r="AD178" s="251"/>
      <c r="AE178" s="251"/>
      <c r="AF178" s="251"/>
      <c r="AG178" s="251"/>
      <c r="AH178" s="251"/>
      <c r="AI178" s="251"/>
      <c r="AJ178" s="251"/>
      <c r="AK178" s="251"/>
      <c r="AL178" s="251"/>
      <c r="AM178" s="251"/>
      <c r="AN178" s="251"/>
      <c r="AO178" s="251"/>
      <c r="AP178" s="251"/>
      <c r="AQ178" s="251"/>
      <c r="AR178" s="251"/>
      <c r="AS178" s="251"/>
      <c r="AT178" s="251"/>
      <c r="AU178" s="251"/>
      <c r="AV178" s="251"/>
      <c r="AW178" s="251"/>
      <c r="AX178" s="251"/>
      <c r="AY178" s="251"/>
      <c r="AZ178" s="251"/>
      <c r="BA178" s="251"/>
      <c r="BB178" s="251"/>
    </row>
    <row r="179" spans="2:54" s="237" customFormat="1" ht="40.5" hidden="1" customHeight="1" x14ac:dyDescent="0.25">
      <c r="B179" s="259" t="e">
        <f>IF('Formulario PPGR2'!$G179="","",CONCATENATE('Formulario PPGR2'!$C179,".",'Formulario PPGR2'!$D179,".",'Formulario PPGR2'!$E179,".",'Formulario PPGR2'!$F179))</f>
        <v>#REF!</v>
      </c>
      <c r="C179" s="259" t="e">
        <f>IF('Formulario PPGR2'!$G179="","",'Formulario PPGR1'!#REF!)</f>
        <v>#REF!</v>
      </c>
      <c r="D179" s="259" t="e">
        <f>IF('Formulario PPGR2'!$G179="","",'Formulario PPGR1'!#REF!)</f>
        <v>#REF!</v>
      </c>
      <c r="E179" s="259" t="e">
        <f>IF('Formulario PPGR2'!$G179="","",'Formulario PPGR1'!#REF!)</f>
        <v>#REF!</v>
      </c>
      <c r="F179" s="259" t="e">
        <f>IF('Formulario PPGR2'!$G179="","",'Formulario PPGR1'!#REF!)</f>
        <v>#REF!</v>
      </c>
      <c r="G179" s="231" t="s">
        <v>164</v>
      </c>
      <c r="H179" s="287" t="s">
        <v>639</v>
      </c>
      <c r="I179" s="231" t="s">
        <v>640</v>
      </c>
      <c r="J179" s="230"/>
      <c r="K179" s="230"/>
      <c r="L179" s="230"/>
      <c r="M179" s="230">
        <v>1</v>
      </c>
      <c r="N179" s="230"/>
      <c r="O179" s="230"/>
      <c r="P179" s="230"/>
      <c r="Q179" s="230"/>
      <c r="R179" s="230"/>
      <c r="S179" s="230"/>
      <c r="T179" s="230"/>
      <c r="U179" s="230"/>
      <c r="V179" s="235">
        <f>SUM('Formulario PPGR2'!$J179:$U179)</f>
        <v>1</v>
      </c>
      <c r="W179" s="255" t="s">
        <v>254</v>
      </c>
      <c r="X179" s="255" t="s">
        <v>250</v>
      </c>
      <c r="Y179" s="231" t="s">
        <v>303</v>
      </c>
      <c r="Z179" s="231" t="s">
        <v>161</v>
      </c>
      <c r="AA179" s="251"/>
      <c r="AB179" s="251"/>
      <c r="AC179" s="251"/>
      <c r="AD179" s="251"/>
      <c r="AE179" s="251"/>
      <c r="AF179" s="251"/>
      <c r="AG179" s="251"/>
      <c r="AH179" s="251"/>
      <c r="AI179" s="251"/>
      <c r="AJ179" s="251"/>
      <c r="AK179" s="251"/>
      <c r="AL179" s="251"/>
      <c r="AM179" s="251"/>
      <c r="AN179" s="251"/>
      <c r="AO179" s="251"/>
      <c r="AP179" s="251"/>
      <c r="AQ179" s="251"/>
      <c r="AR179" s="251"/>
      <c r="AS179" s="251"/>
      <c r="AT179" s="251"/>
      <c r="AU179" s="251"/>
      <c r="AV179" s="251"/>
      <c r="AW179" s="251"/>
      <c r="AX179" s="251"/>
      <c r="AY179" s="251"/>
      <c r="AZ179" s="251"/>
      <c r="BA179" s="251"/>
      <c r="BB179" s="251"/>
    </row>
    <row r="180" spans="2:54" s="237" customFormat="1" ht="40.5" hidden="1" customHeight="1" x14ac:dyDescent="0.25">
      <c r="B180" s="259" t="e">
        <f>IF('Formulario PPGR2'!$G180="","",CONCATENATE('Formulario PPGR2'!$C180,".",'Formulario PPGR2'!$D180,".",'Formulario PPGR2'!$E180,".",'Formulario PPGR2'!$F180))</f>
        <v>#REF!</v>
      </c>
      <c r="C180" s="259" t="e">
        <f>IF('Formulario PPGR2'!$G180="","",'Formulario PPGR1'!#REF!)</f>
        <v>#REF!</v>
      </c>
      <c r="D180" s="259" t="e">
        <f>IF('Formulario PPGR2'!$G180="","",'Formulario PPGR1'!#REF!)</f>
        <v>#REF!</v>
      </c>
      <c r="E180" s="259" t="e">
        <f>IF('Formulario PPGR2'!$G180="","",'Formulario PPGR1'!#REF!)</f>
        <v>#REF!</v>
      </c>
      <c r="F180" s="259" t="e">
        <f>IF('Formulario PPGR2'!$G180="","",'Formulario PPGR1'!#REF!)</f>
        <v>#REF!</v>
      </c>
      <c r="G180" s="231" t="s">
        <v>164</v>
      </c>
      <c r="H180" s="287" t="s">
        <v>641</v>
      </c>
      <c r="I180" s="231" t="s">
        <v>642</v>
      </c>
      <c r="J180" s="230"/>
      <c r="K180" s="230"/>
      <c r="L180" s="230"/>
      <c r="M180" s="230"/>
      <c r="N180" s="230"/>
      <c r="O180" s="230"/>
      <c r="P180" s="230"/>
      <c r="Q180" s="230"/>
      <c r="R180" s="230">
        <v>1</v>
      </c>
      <c r="S180" s="230"/>
      <c r="T180" s="230"/>
      <c r="U180" s="230">
        <v>1</v>
      </c>
      <c r="V180" s="235">
        <f>SUM('Formulario PPGR2'!$J180:$U180)</f>
        <v>2</v>
      </c>
      <c r="W180" s="255" t="s">
        <v>258</v>
      </c>
      <c r="X180" s="255"/>
      <c r="Y180" s="231"/>
      <c r="Z180" s="231" t="s">
        <v>161</v>
      </c>
      <c r="AA180" s="251"/>
      <c r="AB180" s="251"/>
      <c r="AC180" s="251"/>
      <c r="AD180" s="251"/>
      <c r="AE180" s="251"/>
      <c r="AF180" s="251"/>
      <c r="AG180" s="251"/>
      <c r="AH180" s="251"/>
      <c r="AI180" s="251"/>
      <c r="AJ180" s="251"/>
      <c r="AK180" s="251"/>
      <c r="AL180" s="251"/>
      <c r="AM180" s="251"/>
      <c r="AN180" s="251"/>
      <c r="AO180" s="251"/>
      <c r="AP180" s="251"/>
      <c r="AQ180" s="251"/>
      <c r="AR180" s="251"/>
      <c r="AS180" s="251"/>
      <c r="AT180" s="251"/>
      <c r="AU180" s="251"/>
      <c r="AV180" s="251"/>
      <c r="AW180" s="251"/>
      <c r="AX180" s="251"/>
      <c r="AY180" s="251"/>
      <c r="AZ180" s="251"/>
      <c r="BA180" s="251"/>
      <c r="BB180" s="251"/>
    </row>
    <row r="181" spans="2:54" s="237" customFormat="1" ht="40.5" hidden="1" customHeight="1" x14ac:dyDescent="0.25">
      <c r="B181" s="259" t="e">
        <f>IF('Formulario PPGR2'!$G181="","",CONCATENATE('Formulario PPGR2'!$C181,".",'Formulario PPGR2'!$D181,".",'Formulario PPGR2'!$E181,".",'Formulario PPGR2'!$F181))</f>
        <v>#REF!</v>
      </c>
      <c r="C181" s="259" t="e">
        <f>IF('Formulario PPGR2'!$G181="","",'Formulario PPGR1'!#REF!)</f>
        <v>#REF!</v>
      </c>
      <c r="D181" s="259" t="e">
        <f>IF('Formulario PPGR2'!$G181="","",'Formulario PPGR1'!#REF!)</f>
        <v>#REF!</v>
      </c>
      <c r="E181" s="259" t="e">
        <f>IF('Formulario PPGR2'!$G181="","",'Formulario PPGR1'!#REF!)</f>
        <v>#REF!</v>
      </c>
      <c r="F181" s="259" t="e">
        <f>IF('Formulario PPGR2'!$G181="","",'Formulario PPGR1'!#REF!)</f>
        <v>#REF!</v>
      </c>
      <c r="G181" s="231" t="s">
        <v>164</v>
      </c>
      <c r="H181" s="287" t="s">
        <v>643</v>
      </c>
      <c r="I181" s="231" t="s">
        <v>644</v>
      </c>
      <c r="J181" s="230"/>
      <c r="K181" s="230"/>
      <c r="L181" s="230"/>
      <c r="M181" s="230"/>
      <c r="N181" s="230">
        <v>1</v>
      </c>
      <c r="O181" s="230"/>
      <c r="P181" s="230"/>
      <c r="Q181" s="230"/>
      <c r="R181" s="230"/>
      <c r="S181" s="230">
        <v>1</v>
      </c>
      <c r="T181" s="230"/>
      <c r="U181" s="230"/>
      <c r="V181" s="235">
        <f>SUM('Formulario PPGR2'!$J181:$U181)</f>
        <v>2</v>
      </c>
      <c r="W181" s="255" t="s">
        <v>254</v>
      </c>
      <c r="X181" s="255"/>
      <c r="Y181" s="231"/>
      <c r="Z181" s="231" t="s">
        <v>161</v>
      </c>
      <c r="AA181" s="251"/>
      <c r="AB181" s="251"/>
      <c r="AC181" s="251"/>
      <c r="AD181" s="251"/>
      <c r="AE181" s="251"/>
      <c r="AF181" s="251"/>
      <c r="AG181" s="251"/>
      <c r="AH181" s="251"/>
      <c r="AI181" s="251"/>
      <c r="AJ181" s="251"/>
      <c r="AK181" s="251"/>
      <c r="AL181" s="251"/>
      <c r="AM181" s="251"/>
      <c r="AN181" s="251"/>
      <c r="AO181" s="251"/>
      <c r="AP181" s="251"/>
      <c r="AQ181" s="251"/>
      <c r="AR181" s="251"/>
      <c r="AS181" s="251"/>
      <c r="AT181" s="251"/>
      <c r="AU181" s="251"/>
      <c r="AV181" s="251"/>
      <c r="AW181" s="251"/>
      <c r="AX181" s="251"/>
      <c r="AY181" s="251"/>
      <c r="AZ181" s="251"/>
      <c r="BA181" s="251"/>
      <c r="BB181" s="251"/>
    </row>
    <row r="182" spans="2:54" s="237" customFormat="1" ht="40.5" hidden="1" customHeight="1" x14ac:dyDescent="0.25">
      <c r="B182" s="642" t="e">
        <f>IF('Formulario PPGR2'!$G182="","",CONCATENATE('Formulario PPGR2'!$C182,".",'Formulario PPGR2'!$D182,".",'Formulario PPGR2'!$E182,".",'Formulario PPGR2'!$F182))</f>
        <v>#REF!</v>
      </c>
      <c r="C182" s="642"/>
      <c r="D182" s="642" t="e">
        <f>IF('Formulario PPGR2'!$G182="","",'Formulario PPGR1'!#REF!)</f>
        <v>#REF!</v>
      </c>
      <c r="E182" s="642" t="e">
        <f>IF('Formulario PPGR2'!$G182="","",'Formulario PPGR1'!#REF!)</f>
        <v>#REF!</v>
      </c>
      <c r="F182" s="642" t="e">
        <f>IF('Formulario PPGR2'!$G182="","",'Formulario PPGR1'!#REF!)</f>
        <v>#REF!</v>
      </c>
      <c r="G182" s="231" t="s">
        <v>164</v>
      </c>
      <c r="H182" s="287" t="s">
        <v>645</v>
      </c>
      <c r="I182" s="638" t="s">
        <v>646</v>
      </c>
      <c r="J182" s="643"/>
      <c r="K182" s="643"/>
      <c r="L182" s="643"/>
      <c r="M182" s="643"/>
      <c r="N182" s="643"/>
      <c r="O182" s="643">
        <v>1</v>
      </c>
      <c r="P182" s="643"/>
      <c r="Q182" s="643"/>
      <c r="R182" s="643"/>
      <c r="S182" s="643"/>
      <c r="T182" s="643">
        <v>1</v>
      </c>
      <c r="U182" s="643"/>
      <c r="V182" s="644">
        <f>SUM('Formulario PPGR2'!$J182:$U182)</f>
        <v>2</v>
      </c>
      <c r="W182" s="641" t="s">
        <v>254</v>
      </c>
      <c r="X182" s="641"/>
      <c r="Y182" s="638"/>
      <c r="Z182" s="638" t="s">
        <v>114</v>
      </c>
      <c r="AA182" s="251"/>
      <c r="AB182" s="251"/>
      <c r="AC182" s="251"/>
      <c r="AD182" s="251"/>
      <c r="AE182" s="251"/>
      <c r="AF182" s="251"/>
      <c r="AG182" s="251"/>
      <c r="AH182" s="251"/>
      <c r="AI182" s="251"/>
      <c r="AJ182" s="251"/>
      <c r="AK182" s="251"/>
      <c r="AL182" s="251"/>
      <c r="AM182" s="251"/>
      <c r="AN182" s="251"/>
      <c r="AO182" s="251"/>
      <c r="AP182" s="251"/>
      <c r="AQ182" s="251"/>
      <c r="AR182" s="251"/>
      <c r="AS182" s="251"/>
      <c r="AT182" s="251"/>
      <c r="AU182" s="251"/>
      <c r="AV182" s="251"/>
      <c r="AW182" s="251"/>
      <c r="AX182" s="251"/>
      <c r="AY182" s="251"/>
      <c r="AZ182" s="251"/>
      <c r="BA182" s="251"/>
      <c r="BB182" s="251"/>
    </row>
    <row r="183" spans="2:54" s="237" customFormat="1" ht="56.25" customHeight="1" x14ac:dyDescent="0.25">
      <c r="B183" s="259" t="e">
        <f>IF('Formulario PPGR2'!$G183="","",CONCATENATE('Formulario PPGR2'!$C183,".",'Formulario PPGR2'!$D183,".",'Formulario PPGR2'!$E183,".",'Formulario PPGR2'!$F183))</f>
        <v>#REF!</v>
      </c>
      <c r="C183" s="259" t="e">
        <f>IF('Formulario PPGR2'!$G183="","",'Formulario PPGR1'!#REF!)</f>
        <v>#REF!</v>
      </c>
      <c r="D183" s="259" t="e">
        <f>IF('Formulario PPGR2'!$G183="","",'Formulario PPGR1'!#REF!)</f>
        <v>#REF!</v>
      </c>
      <c r="E183" s="259" t="e">
        <f>IF('Formulario PPGR2'!$G183="","",'Formulario PPGR1'!#REF!)</f>
        <v>#REF!</v>
      </c>
      <c r="F183" s="259" t="e">
        <f>IF('Formulario PPGR2'!$G183="","",'Formulario PPGR1'!#REF!)</f>
        <v>#REF!</v>
      </c>
      <c r="G183" s="231" t="s">
        <v>165</v>
      </c>
      <c r="H183" s="287" t="s">
        <v>648</v>
      </c>
      <c r="I183" s="231" t="s">
        <v>649</v>
      </c>
      <c r="J183" s="230"/>
      <c r="K183" s="230"/>
      <c r="L183" s="230"/>
      <c r="M183" s="230"/>
      <c r="N183" s="230">
        <v>1</v>
      </c>
      <c r="O183" s="230"/>
      <c r="P183" s="230"/>
      <c r="Q183" s="230">
        <v>1</v>
      </c>
      <c r="R183" s="230"/>
      <c r="S183" s="230">
        <v>1</v>
      </c>
      <c r="T183" s="230"/>
      <c r="U183" s="230"/>
      <c r="V183" s="235">
        <f>SUM('Formulario PPGR2'!$J183:$U183)</f>
        <v>3</v>
      </c>
      <c r="W183" s="255" t="s">
        <v>246</v>
      </c>
      <c r="X183" s="255" t="s">
        <v>247</v>
      </c>
      <c r="Y183" s="231"/>
      <c r="Z183" s="231" t="s">
        <v>166</v>
      </c>
      <c r="AA183" s="251"/>
      <c r="AB183" s="251"/>
      <c r="AC183" s="251"/>
      <c r="AD183" s="251"/>
      <c r="AE183" s="251"/>
      <c r="AF183" s="251"/>
      <c r="AG183" s="251"/>
      <c r="AH183" s="251"/>
      <c r="AI183" s="251"/>
      <c r="AJ183" s="251"/>
      <c r="AK183" s="251"/>
      <c r="AL183" s="251"/>
      <c r="AM183" s="251"/>
      <c r="AN183" s="251"/>
      <c r="AO183" s="251"/>
      <c r="AP183" s="251"/>
      <c r="AQ183" s="251"/>
      <c r="AR183" s="251"/>
      <c r="AS183" s="251"/>
      <c r="AT183" s="251"/>
      <c r="AU183" s="251"/>
      <c r="AV183" s="251"/>
      <c r="AW183" s="251"/>
      <c r="AX183" s="251"/>
      <c r="AY183" s="251"/>
      <c r="AZ183" s="251"/>
      <c r="BA183" s="251"/>
      <c r="BB183" s="251"/>
    </row>
    <row r="184" spans="2:54" s="237" customFormat="1" ht="56.25" customHeight="1" x14ac:dyDescent="0.25">
      <c r="B184" s="259" t="e">
        <f>IF('Formulario PPGR2'!$G184="","",CONCATENATE('Formulario PPGR2'!$C184,".",'Formulario PPGR2'!$D184,".",'Formulario PPGR2'!$E184,".",'Formulario PPGR2'!$F184))</f>
        <v>#REF!</v>
      </c>
      <c r="C184" s="259" t="e">
        <f>IF('Formulario PPGR2'!$G184="","",'Formulario PPGR1'!#REF!)</f>
        <v>#REF!</v>
      </c>
      <c r="D184" s="259" t="e">
        <f>IF('Formulario PPGR2'!$G184="","",'Formulario PPGR1'!#REF!)</f>
        <v>#REF!</v>
      </c>
      <c r="E184" s="259" t="e">
        <f>IF('Formulario PPGR2'!$G184="","",'Formulario PPGR1'!#REF!)</f>
        <v>#REF!</v>
      </c>
      <c r="F184" s="259" t="e">
        <f>IF('Formulario PPGR2'!$G184="","",'Formulario PPGR1'!#REF!)</f>
        <v>#REF!</v>
      </c>
      <c r="G184" s="231" t="s">
        <v>165</v>
      </c>
      <c r="H184" s="287" t="s">
        <v>650</v>
      </c>
      <c r="I184" s="231" t="s">
        <v>651</v>
      </c>
      <c r="J184" s="230"/>
      <c r="K184" s="230"/>
      <c r="L184" s="230">
        <v>1</v>
      </c>
      <c r="M184" s="230"/>
      <c r="N184" s="230"/>
      <c r="O184" s="230">
        <v>1</v>
      </c>
      <c r="P184" s="230"/>
      <c r="Q184" s="230"/>
      <c r="R184" s="230">
        <v>1</v>
      </c>
      <c r="S184" s="230"/>
      <c r="T184" s="230"/>
      <c r="U184" s="230">
        <v>1</v>
      </c>
      <c r="V184" s="235">
        <f>SUM('Formulario PPGR2'!$J184:$U184)</f>
        <v>4</v>
      </c>
      <c r="W184" s="255" t="s">
        <v>246</v>
      </c>
      <c r="X184" s="255" t="s">
        <v>250</v>
      </c>
      <c r="Y184" s="231" t="s">
        <v>652</v>
      </c>
      <c r="Z184" s="231" t="s">
        <v>166</v>
      </c>
      <c r="AA184" s="251"/>
      <c r="AB184" s="251"/>
      <c r="AC184" s="251"/>
      <c r="AD184" s="251"/>
      <c r="AE184" s="251"/>
      <c r="AF184" s="251"/>
      <c r="AG184" s="251"/>
      <c r="AH184" s="251"/>
      <c r="AI184" s="251"/>
      <c r="AJ184" s="251"/>
      <c r="AK184" s="251"/>
      <c r="AL184" s="251"/>
      <c r="AM184" s="251"/>
      <c r="AN184" s="251"/>
      <c r="AO184" s="251"/>
      <c r="AP184" s="251"/>
      <c r="AQ184" s="251"/>
      <c r="AR184" s="251"/>
      <c r="AS184" s="251"/>
      <c r="AT184" s="251"/>
      <c r="AU184" s="251"/>
      <c r="AV184" s="251"/>
      <c r="AW184" s="251"/>
      <c r="AX184" s="251"/>
      <c r="AY184" s="251"/>
      <c r="AZ184" s="251"/>
      <c r="BA184" s="251"/>
      <c r="BB184" s="251"/>
    </row>
    <row r="185" spans="2:54" s="237" customFormat="1" ht="56.25" customHeight="1" x14ac:dyDescent="0.25">
      <c r="B185" s="259" t="e">
        <f>IF('Formulario PPGR2'!$G185="","",CONCATENATE('Formulario PPGR2'!$C185,".",'Formulario PPGR2'!$D185,".",'Formulario PPGR2'!$E185,".",'Formulario PPGR2'!$F185))</f>
        <v>#REF!</v>
      </c>
      <c r="C185" s="259" t="e">
        <f>IF('Formulario PPGR2'!$G185="","",'Formulario PPGR1'!#REF!)</f>
        <v>#REF!</v>
      </c>
      <c r="D185" s="259" t="e">
        <f>IF('Formulario PPGR2'!$G185="","",'Formulario PPGR1'!#REF!)</f>
        <v>#REF!</v>
      </c>
      <c r="E185" s="259" t="e">
        <f>IF('Formulario PPGR2'!$G185="","",'Formulario PPGR1'!#REF!)</f>
        <v>#REF!</v>
      </c>
      <c r="F185" s="259" t="e">
        <f>IF('Formulario PPGR2'!$G185="","",'Formulario PPGR1'!#REF!)</f>
        <v>#REF!</v>
      </c>
      <c r="G185" s="231" t="s">
        <v>165</v>
      </c>
      <c r="H185" s="287" t="s">
        <v>653</v>
      </c>
      <c r="I185" s="231" t="s">
        <v>654</v>
      </c>
      <c r="J185" s="230"/>
      <c r="K185" s="230"/>
      <c r="L185" s="230"/>
      <c r="M185" s="230"/>
      <c r="N185" s="230">
        <v>1</v>
      </c>
      <c r="O185" s="230"/>
      <c r="P185" s="230"/>
      <c r="Q185" s="230"/>
      <c r="R185" s="230">
        <v>1</v>
      </c>
      <c r="S185" s="230"/>
      <c r="T185" s="230"/>
      <c r="U185" s="230"/>
      <c r="V185" s="235">
        <f>SUM('Formulario PPGR2'!$J185:$U185)</f>
        <v>2</v>
      </c>
      <c r="W185" s="255" t="s">
        <v>246</v>
      </c>
      <c r="X185" s="255" t="s">
        <v>250</v>
      </c>
      <c r="Y185" s="231" t="s">
        <v>655</v>
      </c>
      <c r="Z185" s="231" t="s">
        <v>166</v>
      </c>
      <c r="AA185" s="251"/>
      <c r="AB185" s="251"/>
      <c r="AC185" s="251"/>
      <c r="AD185" s="251"/>
      <c r="AE185" s="251"/>
      <c r="AF185" s="251"/>
      <c r="AG185" s="251"/>
      <c r="AH185" s="251"/>
      <c r="AI185" s="251"/>
      <c r="AJ185" s="251"/>
      <c r="AK185" s="251"/>
      <c r="AL185" s="251"/>
      <c r="AM185" s="251"/>
      <c r="AN185" s="251"/>
      <c r="AO185" s="251"/>
      <c r="AP185" s="251"/>
      <c r="AQ185" s="251"/>
      <c r="AR185" s="251"/>
      <c r="AS185" s="251"/>
      <c r="AT185" s="251"/>
      <c r="AU185" s="251"/>
      <c r="AV185" s="251"/>
      <c r="AW185" s="251"/>
      <c r="AX185" s="251"/>
      <c r="AY185" s="251"/>
      <c r="AZ185" s="251"/>
      <c r="BA185" s="251"/>
      <c r="BB185" s="251"/>
    </row>
    <row r="186" spans="2:54" s="237" customFormat="1" ht="95.25" hidden="1" customHeight="1" x14ac:dyDescent="0.25">
      <c r="B186" s="642" t="e">
        <f>IF('Formulario PPGR2'!$G186="","",CONCATENATE('Formulario PPGR2'!$C186,".",'Formulario PPGR2'!$D186,".",'Formulario PPGR2'!$E186,".",'Formulario PPGR2'!$F186))</f>
        <v>#REF!</v>
      </c>
      <c r="C186" s="642"/>
      <c r="D186" s="642" t="e">
        <f>IF('Formulario PPGR2'!$G186="","",'Formulario PPGR1'!#REF!)</f>
        <v>#REF!</v>
      </c>
      <c r="E186" s="642" t="e">
        <f>IF('Formulario PPGR2'!$G186="","",'Formulario PPGR1'!#REF!)</f>
        <v>#REF!</v>
      </c>
      <c r="F186" s="642" t="e">
        <f>IF('Formulario PPGR2'!$G186="","",'Formulario PPGR1'!#REF!)</f>
        <v>#REF!</v>
      </c>
      <c r="G186" s="231" t="s">
        <v>167</v>
      </c>
      <c r="H186" s="287" t="s">
        <v>657</v>
      </c>
      <c r="I186" s="638" t="s">
        <v>658</v>
      </c>
      <c r="J186" s="643"/>
      <c r="K186" s="643">
        <v>1</v>
      </c>
      <c r="L186" s="643"/>
      <c r="M186" s="643"/>
      <c r="N186" s="643"/>
      <c r="O186" s="643"/>
      <c r="P186" s="643"/>
      <c r="Q186" s="643"/>
      <c r="R186" s="643"/>
      <c r="S186" s="643"/>
      <c r="T186" s="643"/>
      <c r="U186" s="643"/>
      <c r="V186" s="644">
        <f>SUM('Formulario PPGR2'!$J186:$U186)</f>
        <v>1</v>
      </c>
      <c r="W186" s="641" t="s">
        <v>258</v>
      </c>
      <c r="X186" s="641"/>
      <c r="Y186" s="638"/>
      <c r="Z186" s="638" t="s">
        <v>364</v>
      </c>
      <c r="AA186" s="251"/>
      <c r="AB186" s="251"/>
      <c r="AC186" s="251"/>
      <c r="AD186" s="251"/>
      <c r="AE186" s="251"/>
      <c r="AF186" s="251"/>
      <c r="AG186" s="251"/>
      <c r="AH186" s="251"/>
      <c r="AI186" s="251"/>
      <c r="AJ186" s="251"/>
      <c r="AK186" s="251"/>
      <c r="AL186" s="251"/>
      <c r="AM186" s="251"/>
      <c r="AN186" s="251"/>
      <c r="AO186" s="251"/>
      <c r="AP186" s="251"/>
      <c r="AQ186" s="251"/>
      <c r="AR186" s="251"/>
      <c r="AS186" s="251"/>
      <c r="AT186" s="251"/>
      <c r="AU186" s="251"/>
      <c r="AV186" s="251"/>
      <c r="AW186" s="251"/>
      <c r="AX186" s="251"/>
      <c r="AY186" s="251"/>
      <c r="AZ186" s="251"/>
      <c r="BA186" s="251"/>
      <c r="BB186" s="251"/>
    </row>
    <row r="187" spans="2:54" s="237" customFormat="1" ht="64.5" hidden="1" customHeight="1" x14ac:dyDescent="0.25">
      <c r="B187" s="642" t="e">
        <f>IF('Formulario PPGR2'!$G187="","",CONCATENATE('Formulario PPGR2'!$C187,".",'Formulario PPGR2'!$D187,".",'Formulario PPGR2'!$E187,".",'Formulario PPGR2'!$F187))</f>
        <v>#REF!</v>
      </c>
      <c r="C187" s="642"/>
      <c r="D187" s="642" t="e">
        <f>IF('Formulario PPGR2'!$G187="","",'Formulario PPGR1'!#REF!)</f>
        <v>#REF!</v>
      </c>
      <c r="E187" s="642" t="e">
        <f>IF('Formulario PPGR2'!$G187="","",'Formulario PPGR1'!#REF!)</f>
        <v>#REF!</v>
      </c>
      <c r="F187" s="642" t="e">
        <f>IF('Formulario PPGR2'!$G187="","",'Formulario PPGR1'!#REF!)</f>
        <v>#REF!</v>
      </c>
      <c r="G187" s="231" t="s">
        <v>167</v>
      </c>
      <c r="H187" s="287" t="s">
        <v>659</v>
      </c>
      <c r="I187" s="638" t="s">
        <v>660</v>
      </c>
      <c r="J187" s="643">
        <v>1</v>
      </c>
      <c r="K187" s="643"/>
      <c r="L187" s="643"/>
      <c r="M187" s="643">
        <v>1</v>
      </c>
      <c r="N187" s="643"/>
      <c r="O187" s="643"/>
      <c r="P187" s="643">
        <v>1</v>
      </c>
      <c r="Q187" s="643"/>
      <c r="R187" s="643"/>
      <c r="S187" s="643">
        <v>1</v>
      </c>
      <c r="T187" s="643"/>
      <c r="U187" s="643"/>
      <c r="V187" s="644">
        <f>SUM('Formulario PPGR2'!$J187:$U187)</f>
        <v>4</v>
      </c>
      <c r="W187" s="641" t="s">
        <v>258</v>
      </c>
      <c r="X187" s="641"/>
      <c r="Y187" s="638"/>
      <c r="Z187" s="638" t="s">
        <v>364</v>
      </c>
      <c r="AA187" s="251"/>
      <c r="AB187" s="251"/>
      <c r="AC187" s="251"/>
      <c r="AD187" s="251"/>
      <c r="AE187" s="251"/>
      <c r="AF187" s="251"/>
      <c r="AG187" s="251"/>
      <c r="AH187" s="251"/>
      <c r="AI187" s="251"/>
      <c r="AJ187" s="251"/>
      <c r="AK187" s="251"/>
      <c r="AL187" s="251"/>
      <c r="AM187" s="251"/>
      <c r="AN187" s="251"/>
      <c r="AO187" s="251"/>
      <c r="AP187" s="251"/>
      <c r="AQ187" s="251"/>
      <c r="AR187" s="251"/>
      <c r="AS187" s="251"/>
      <c r="AT187" s="251"/>
      <c r="AU187" s="251"/>
      <c r="AV187" s="251"/>
      <c r="AW187" s="251"/>
      <c r="AX187" s="251"/>
      <c r="AY187" s="251"/>
      <c r="AZ187" s="251"/>
      <c r="BA187" s="251"/>
      <c r="BB187" s="251"/>
    </row>
    <row r="188" spans="2:54" s="237" customFormat="1" ht="36" hidden="1" customHeight="1" x14ac:dyDescent="0.25">
      <c r="B188" s="642" t="e">
        <f>IF('Formulario PPGR2'!$G188="","",CONCATENATE('Formulario PPGR2'!$C188,".",'Formulario PPGR2'!$D188,".",'Formulario PPGR2'!$E188,".",'Formulario PPGR2'!$F188))</f>
        <v>#REF!</v>
      </c>
      <c r="C188" s="642"/>
      <c r="D188" s="642" t="e">
        <f>IF('Formulario PPGR2'!$G188="","",'Formulario PPGR1'!#REF!)</f>
        <v>#REF!</v>
      </c>
      <c r="E188" s="642" t="e">
        <f>IF('Formulario PPGR2'!$G188="","",'Formulario PPGR1'!#REF!)</f>
        <v>#REF!</v>
      </c>
      <c r="F188" s="642" t="e">
        <f>IF('Formulario PPGR2'!$G188="","",'Formulario PPGR1'!#REF!)</f>
        <v>#REF!</v>
      </c>
      <c r="G188" s="231" t="s">
        <v>167</v>
      </c>
      <c r="H188" s="287" t="s">
        <v>661</v>
      </c>
      <c r="I188" s="638" t="s">
        <v>662</v>
      </c>
      <c r="J188" s="643"/>
      <c r="K188" s="643">
        <v>1</v>
      </c>
      <c r="L188" s="643"/>
      <c r="M188" s="643"/>
      <c r="N188" s="643"/>
      <c r="O188" s="643"/>
      <c r="P188" s="643"/>
      <c r="Q188" s="643">
        <v>1</v>
      </c>
      <c r="R188" s="643"/>
      <c r="S188" s="643"/>
      <c r="T188" s="643"/>
      <c r="U188" s="643"/>
      <c r="V188" s="644">
        <f>SUM('Formulario PPGR2'!$J188:$U188)</f>
        <v>2</v>
      </c>
      <c r="W188" s="641" t="s">
        <v>258</v>
      </c>
      <c r="X188" s="641"/>
      <c r="Y188" s="638"/>
      <c r="Z188" s="638" t="s">
        <v>364</v>
      </c>
      <c r="AA188" s="251"/>
      <c r="AB188" s="251"/>
      <c r="AC188" s="251"/>
      <c r="AD188" s="251"/>
      <c r="AE188" s="251"/>
      <c r="AF188" s="251"/>
      <c r="AG188" s="251"/>
      <c r="AH188" s="251"/>
      <c r="AI188" s="251"/>
      <c r="AJ188" s="251"/>
      <c r="AK188" s="251"/>
      <c r="AL188" s="251"/>
      <c r="AM188" s="251"/>
      <c r="AN188" s="251"/>
      <c r="AO188" s="251"/>
      <c r="AP188" s="251"/>
      <c r="AQ188" s="251"/>
      <c r="AR188" s="251"/>
      <c r="AS188" s="251"/>
      <c r="AT188" s="251"/>
      <c r="AU188" s="251"/>
      <c r="AV188" s="251"/>
      <c r="AW188" s="251"/>
      <c r="AX188" s="251"/>
      <c r="AY188" s="251"/>
      <c r="AZ188" s="251"/>
      <c r="BA188" s="251"/>
      <c r="BB188" s="251"/>
    </row>
    <row r="189" spans="2:54" s="237" customFormat="1" ht="36" customHeight="1" x14ac:dyDescent="0.25">
      <c r="B189" s="642" t="e">
        <f>IF('Formulario PPGR2'!$G189="","",CONCATENATE('Formulario PPGR2'!$C189,".",'Formulario PPGR2'!$D189,".",'Formulario PPGR2'!$E189,".",'Formulario PPGR2'!$F189))</f>
        <v>#REF!</v>
      </c>
      <c r="C189" s="642"/>
      <c r="D189" s="642" t="e">
        <f>IF('Formulario PPGR2'!$G189="","",'Formulario PPGR1'!#REF!)</f>
        <v>#REF!</v>
      </c>
      <c r="E189" s="642" t="e">
        <f>IF('Formulario PPGR2'!$G189="","",'Formulario PPGR1'!#REF!)</f>
        <v>#REF!</v>
      </c>
      <c r="F189" s="642" t="e">
        <f>IF('Formulario PPGR2'!$G189="","",'Formulario PPGR1'!#REF!)</f>
        <v>#REF!</v>
      </c>
      <c r="G189" s="638" t="s">
        <v>172</v>
      </c>
      <c r="H189" s="639" t="s">
        <v>663</v>
      </c>
      <c r="I189" s="638" t="s">
        <v>664</v>
      </c>
      <c r="J189" s="643"/>
      <c r="K189" s="643"/>
      <c r="L189" s="643"/>
      <c r="M189" s="643">
        <v>1</v>
      </c>
      <c r="N189" s="643"/>
      <c r="O189" s="643"/>
      <c r="P189" s="643"/>
      <c r="Q189" s="643"/>
      <c r="R189" s="643"/>
      <c r="S189" s="643"/>
      <c r="T189" s="643"/>
      <c r="U189" s="643">
        <v>1</v>
      </c>
      <c r="V189" s="644">
        <f>SUM('Formulario PPGR2'!$J189:$U189)</f>
        <v>2</v>
      </c>
      <c r="W189" s="641" t="s">
        <v>246</v>
      </c>
      <c r="X189" s="641" t="s">
        <v>261</v>
      </c>
      <c r="Y189" s="638"/>
      <c r="Z189" s="231" t="s">
        <v>166</v>
      </c>
      <c r="AA189" s="251"/>
      <c r="AB189" s="251"/>
      <c r="AC189" s="251"/>
      <c r="AD189" s="251"/>
      <c r="AE189" s="251"/>
      <c r="AF189" s="251"/>
      <c r="AG189" s="251"/>
      <c r="AH189" s="251"/>
      <c r="AI189" s="251"/>
      <c r="AJ189" s="251"/>
      <c r="AK189" s="251"/>
      <c r="AL189" s="251"/>
      <c r="AM189" s="251"/>
      <c r="AN189" s="251"/>
      <c r="AO189" s="251"/>
      <c r="AP189" s="251"/>
      <c r="AQ189" s="251"/>
      <c r="AR189" s="251"/>
      <c r="AS189" s="251"/>
      <c r="AT189" s="251"/>
      <c r="AU189" s="251"/>
      <c r="AV189" s="251"/>
      <c r="AW189" s="251"/>
      <c r="AX189" s="251"/>
      <c r="AY189" s="251"/>
      <c r="AZ189" s="251"/>
      <c r="BA189" s="251"/>
      <c r="BB189" s="251"/>
    </row>
    <row r="190" spans="2:54" s="237" customFormat="1" ht="36" customHeight="1" x14ac:dyDescent="0.25">
      <c r="B190" s="642" t="e">
        <f>IF('Formulario PPGR2'!$G190="","",CONCATENATE('Formulario PPGR2'!$C190,".",'Formulario PPGR2'!$D190,".",'Formulario PPGR2'!$E190,".",'Formulario PPGR2'!$F190))</f>
        <v>#REF!</v>
      </c>
      <c r="C190" s="642"/>
      <c r="D190" s="642" t="e">
        <f>IF('Formulario PPGR2'!$G190="","",'Formulario PPGR1'!#REF!)</f>
        <v>#REF!</v>
      </c>
      <c r="E190" s="642" t="e">
        <f>IF('Formulario PPGR2'!$G190="","",'Formulario PPGR1'!#REF!)</f>
        <v>#REF!</v>
      </c>
      <c r="F190" s="642" t="e">
        <f>IF('Formulario PPGR2'!$G190="","",'Formulario PPGR1'!#REF!)</f>
        <v>#REF!</v>
      </c>
      <c r="G190" s="638" t="s">
        <v>172</v>
      </c>
      <c r="H190" s="639" t="s">
        <v>665</v>
      </c>
      <c r="I190" s="638" t="s">
        <v>666</v>
      </c>
      <c r="J190" s="643"/>
      <c r="K190" s="643"/>
      <c r="L190" s="643"/>
      <c r="M190" s="643">
        <v>1</v>
      </c>
      <c r="N190" s="643"/>
      <c r="O190" s="643"/>
      <c r="P190" s="643">
        <v>1</v>
      </c>
      <c r="Q190" s="643"/>
      <c r="R190" s="643"/>
      <c r="S190" s="643"/>
      <c r="T190" s="643">
        <v>1</v>
      </c>
      <c r="U190" s="643"/>
      <c r="V190" s="644">
        <f>SUM('Formulario PPGR2'!$J190:$U190)</f>
        <v>3</v>
      </c>
      <c r="W190" s="641" t="s">
        <v>246</v>
      </c>
      <c r="X190" s="641" t="s">
        <v>258</v>
      </c>
      <c r="Y190" s="638"/>
      <c r="Z190" s="231" t="s">
        <v>166</v>
      </c>
      <c r="AA190" s="251"/>
      <c r="AB190" s="251"/>
      <c r="AC190" s="251"/>
      <c r="AD190" s="251"/>
      <c r="AE190" s="251"/>
      <c r="AF190" s="251"/>
      <c r="AG190" s="251"/>
      <c r="AH190" s="251"/>
      <c r="AI190" s="251"/>
      <c r="AJ190" s="251"/>
      <c r="AK190" s="251"/>
      <c r="AL190" s="251"/>
      <c r="AM190" s="251"/>
      <c r="AN190" s="251"/>
      <c r="AO190" s="251"/>
      <c r="AP190" s="251"/>
      <c r="AQ190" s="251"/>
      <c r="AR190" s="251"/>
      <c r="AS190" s="251"/>
      <c r="AT190" s="251"/>
      <c r="AU190" s="251"/>
      <c r="AV190" s="251"/>
      <c r="AW190" s="251"/>
      <c r="AX190" s="251"/>
      <c r="AY190" s="251"/>
      <c r="AZ190" s="251"/>
      <c r="BA190" s="251"/>
      <c r="BB190" s="251"/>
    </row>
    <row r="191" spans="2:54" s="237" customFormat="1" ht="36" customHeight="1" x14ac:dyDescent="0.25">
      <c r="B191" s="642" t="e">
        <f>IF('Formulario PPGR2'!$G191="","",CONCATENATE('Formulario PPGR2'!$C191,".",'Formulario PPGR2'!$D191,".",'Formulario PPGR2'!$E191,".",'Formulario PPGR2'!$F191))</f>
        <v>#REF!</v>
      </c>
      <c r="C191" s="642"/>
      <c r="D191" s="642" t="e">
        <f>IF('Formulario PPGR2'!$G191="","",'Formulario PPGR1'!#REF!)</f>
        <v>#REF!</v>
      </c>
      <c r="E191" s="642" t="e">
        <f>IF('Formulario PPGR2'!$G191="","",'Formulario PPGR1'!#REF!)</f>
        <v>#REF!</v>
      </c>
      <c r="F191" s="642" t="e">
        <f>IF('Formulario PPGR2'!$G191="","",'Formulario PPGR1'!#REF!)</f>
        <v>#REF!</v>
      </c>
      <c r="G191" s="638" t="s">
        <v>172</v>
      </c>
      <c r="H191" s="639" t="s">
        <v>667</v>
      </c>
      <c r="I191" s="638" t="s">
        <v>668</v>
      </c>
      <c r="J191" s="643"/>
      <c r="K191" s="643"/>
      <c r="L191" s="643"/>
      <c r="M191" s="643">
        <v>1</v>
      </c>
      <c r="N191" s="643"/>
      <c r="O191" s="643"/>
      <c r="P191" s="643"/>
      <c r="Q191" s="643"/>
      <c r="R191" s="643"/>
      <c r="S191" s="643">
        <v>1</v>
      </c>
      <c r="T191" s="643"/>
      <c r="U191" s="643"/>
      <c r="V191" s="644">
        <f>SUM('Formulario PPGR2'!$J191:$U191)</f>
        <v>2</v>
      </c>
      <c r="W191" s="641" t="s">
        <v>246</v>
      </c>
      <c r="X191" s="641" t="s">
        <v>261</v>
      </c>
      <c r="Y191" s="638"/>
      <c r="Z191" s="231" t="s">
        <v>166</v>
      </c>
      <c r="AA191" s="251"/>
      <c r="AB191" s="251"/>
      <c r="AC191" s="251"/>
      <c r="AD191" s="251"/>
      <c r="AE191" s="251"/>
      <c r="AF191" s="251"/>
      <c r="AG191" s="251"/>
      <c r="AH191" s="251"/>
      <c r="AI191" s="251"/>
      <c r="AJ191" s="251"/>
      <c r="AK191" s="251"/>
      <c r="AL191" s="251"/>
      <c r="AM191" s="251"/>
      <c r="AN191" s="251"/>
      <c r="AO191" s="251"/>
      <c r="AP191" s="251"/>
      <c r="AQ191" s="251"/>
      <c r="AR191" s="251"/>
      <c r="AS191" s="251"/>
      <c r="AT191" s="251"/>
      <c r="AU191" s="251"/>
      <c r="AV191" s="251"/>
      <c r="AW191" s="251"/>
      <c r="AX191" s="251"/>
      <c r="AY191" s="251"/>
      <c r="AZ191" s="251"/>
      <c r="BA191" s="251"/>
      <c r="BB191" s="251"/>
    </row>
    <row r="192" spans="2:54" s="237" customFormat="1" ht="36" customHeight="1" x14ac:dyDescent="0.25">
      <c r="B192" s="642" t="e">
        <f>IF('Formulario PPGR2'!$G192="","",CONCATENATE('Formulario PPGR2'!$C192,".",'Formulario PPGR2'!$D192,".",'Formulario PPGR2'!$E192,".",'Formulario PPGR2'!$F192))</f>
        <v>#REF!</v>
      </c>
      <c r="C192" s="642"/>
      <c r="D192" s="642" t="e">
        <f>IF('Formulario PPGR2'!$G192="","",'Formulario PPGR1'!#REF!)</f>
        <v>#REF!</v>
      </c>
      <c r="E192" s="642" t="e">
        <f>IF('Formulario PPGR2'!$G192="","",'Formulario PPGR1'!#REF!)</f>
        <v>#REF!</v>
      </c>
      <c r="F192" s="642" t="e">
        <f>IF('Formulario PPGR2'!$G192="","",'Formulario PPGR1'!#REF!)</f>
        <v>#REF!</v>
      </c>
      <c r="G192" s="638" t="s">
        <v>172</v>
      </c>
      <c r="H192" s="639" t="s">
        <v>669</v>
      </c>
      <c r="I192" s="638" t="s">
        <v>670</v>
      </c>
      <c r="J192" s="643"/>
      <c r="K192" s="643"/>
      <c r="L192" s="643">
        <v>1</v>
      </c>
      <c r="M192" s="643"/>
      <c r="N192" s="643"/>
      <c r="O192" s="643">
        <v>1</v>
      </c>
      <c r="P192" s="643"/>
      <c r="Q192" s="643"/>
      <c r="R192" s="643">
        <v>1</v>
      </c>
      <c r="S192" s="643"/>
      <c r="T192" s="643"/>
      <c r="U192" s="643">
        <v>1</v>
      </c>
      <c r="V192" s="644">
        <f>SUM('Formulario PPGR2'!$J192:$U192)</f>
        <v>4</v>
      </c>
      <c r="W192" s="641" t="s">
        <v>246</v>
      </c>
      <c r="X192" s="641" t="s">
        <v>258</v>
      </c>
      <c r="Y192" s="638"/>
      <c r="Z192" s="231" t="s">
        <v>166</v>
      </c>
      <c r="AA192" s="251"/>
      <c r="AB192" s="251"/>
      <c r="AC192" s="251"/>
      <c r="AD192" s="251"/>
      <c r="AE192" s="251"/>
      <c r="AF192" s="251"/>
      <c r="AG192" s="251"/>
      <c r="AH192" s="251"/>
      <c r="AI192" s="251"/>
      <c r="AJ192" s="251"/>
      <c r="AK192" s="251"/>
      <c r="AL192" s="251"/>
      <c r="AM192" s="251"/>
      <c r="AN192" s="251"/>
      <c r="AO192" s="251"/>
      <c r="AP192" s="251"/>
      <c r="AQ192" s="251"/>
      <c r="AR192" s="251"/>
      <c r="AS192" s="251"/>
      <c r="AT192" s="251"/>
      <c r="AU192" s="251"/>
      <c r="AV192" s="251"/>
      <c r="AW192" s="251"/>
      <c r="AX192" s="251"/>
      <c r="AY192" s="251"/>
      <c r="AZ192" s="251"/>
      <c r="BA192" s="251"/>
      <c r="BB192" s="251"/>
    </row>
    <row r="193" spans="2:54" s="237" customFormat="1" ht="36" hidden="1" customHeight="1" x14ac:dyDescent="0.25">
      <c r="B193" s="790" t="e">
        <f>IF('Formulario PPGR2'!$G193="","",CONCATENATE('Formulario PPGR2'!$C193,".",'Formulario PPGR2'!$D193,".",'Formulario PPGR2'!$E193,".",'Formulario PPGR2'!$F193))</f>
        <v>#REF!</v>
      </c>
      <c r="C193" s="790"/>
      <c r="D193" s="790" t="e">
        <f>IF('Formulario PPGR2'!$G193="","",'Formulario PPGR1'!#REF!)</f>
        <v>#REF!</v>
      </c>
      <c r="E193" s="790" t="e">
        <f>IF('Formulario PPGR2'!$G193="","",'Formulario PPGR1'!#REF!)</f>
        <v>#REF!</v>
      </c>
      <c r="F193" s="790" t="e">
        <f>IF('Formulario PPGR2'!$G193="","",'Formulario PPGR1'!#REF!)</f>
        <v>#REF!</v>
      </c>
      <c r="G193" s="791" t="s">
        <v>2643</v>
      </c>
      <c r="H193" s="791" t="s">
        <v>2644</v>
      </c>
      <c r="I193" s="792" t="s">
        <v>2645</v>
      </c>
      <c r="J193" s="793"/>
      <c r="K193" s="793"/>
      <c r="L193" s="793">
        <v>1</v>
      </c>
      <c r="M193" s="793"/>
      <c r="N193" s="793"/>
      <c r="O193" s="793">
        <v>1</v>
      </c>
      <c r="P193" s="793"/>
      <c r="Q193" s="793"/>
      <c r="R193" s="793">
        <v>1</v>
      </c>
      <c r="S193" s="793"/>
      <c r="T193" s="793"/>
      <c r="U193" s="793">
        <v>1</v>
      </c>
      <c r="V193" s="794">
        <f>SUM('Formulario PPGR2'!$J193:$U193)</f>
        <v>4</v>
      </c>
      <c r="W193" s="795" t="s">
        <v>289</v>
      </c>
      <c r="X193" s="795" t="s">
        <v>246</v>
      </c>
      <c r="Y193" s="792" t="s">
        <v>2670</v>
      </c>
      <c r="Z193" s="791" t="s">
        <v>2671</v>
      </c>
      <c r="AA193" s="251"/>
      <c r="AB193" s="251"/>
      <c r="AC193" s="251"/>
      <c r="AD193" s="251"/>
      <c r="AE193" s="251"/>
      <c r="AF193" s="251"/>
      <c r="AG193" s="251"/>
      <c r="AH193" s="251"/>
      <c r="AI193" s="251"/>
      <c r="AJ193" s="251"/>
      <c r="AK193" s="251"/>
      <c r="AL193" s="251"/>
      <c r="AM193" s="251"/>
      <c r="AN193" s="251"/>
      <c r="AO193" s="251"/>
      <c r="AP193" s="251"/>
      <c r="AQ193" s="251"/>
      <c r="AR193" s="251"/>
      <c r="AS193" s="251"/>
      <c r="AT193" s="251"/>
      <c r="AU193" s="251"/>
      <c r="AV193" s="251"/>
      <c r="AW193" s="251"/>
      <c r="AX193" s="251"/>
      <c r="AY193" s="251"/>
      <c r="AZ193" s="251"/>
      <c r="BA193" s="251"/>
      <c r="BB193" s="251"/>
    </row>
    <row r="194" spans="2:54" s="237" customFormat="1" ht="36" hidden="1" customHeight="1" x14ac:dyDescent="0.25">
      <c r="B194" s="790" t="e">
        <f>IF('Formulario PPGR2'!$G194="","",CONCATENATE('Formulario PPGR2'!$C194,".",'Formulario PPGR2'!$D194,".",'Formulario PPGR2'!$E194,".",'Formulario PPGR2'!$F194))</f>
        <v>#REF!</v>
      </c>
      <c r="C194" s="790"/>
      <c r="D194" s="790" t="e">
        <f>IF('Formulario PPGR2'!$G194="","",'Formulario PPGR1'!#REF!)</f>
        <v>#REF!</v>
      </c>
      <c r="E194" s="790" t="e">
        <f>IF('Formulario PPGR2'!$G194="","",'Formulario PPGR1'!#REF!)</f>
        <v>#REF!</v>
      </c>
      <c r="F194" s="790" t="e">
        <f>IF('Formulario PPGR2'!$G194="","",'Formulario PPGR1'!#REF!)</f>
        <v>#REF!</v>
      </c>
      <c r="G194" s="791" t="s">
        <v>2643</v>
      </c>
      <c r="H194" s="791" t="s">
        <v>2646</v>
      </c>
      <c r="I194" s="792" t="s">
        <v>2647</v>
      </c>
      <c r="J194" s="793"/>
      <c r="K194" s="793"/>
      <c r="L194" s="793"/>
      <c r="M194" s="793"/>
      <c r="N194" s="793"/>
      <c r="O194" s="793"/>
      <c r="P194" s="793"/>
      <c r="Q194" s="793"/>
      <c r="R194" s="793">
        <v>1</v>
      </c>
      <c r="S194" s="793"/>
      <c r="T194" s="793"/>
      <c r="U194" s="793"/>
      <c r="V194" s="794">
        <f>SUM('Formulario PPGR2'!$J194:$U194)</f>
        <v>1</v>
      </c>
      <c r="W194" s="795" t="s">
        <v>250</v>
      </c>
      <c r="X194" s="795"/>
      <c r="Y194" s="792" t="s">
        <v>2672</v>
      </c>
      <c r="Z194" s="791" t="s">
        <v>2671</v>
      </c>
      <c r="AA194" s="251"/>
      <c r="AB194" s="251"/>
      <c r="AC194" s="251"/>
      <c r="AD194" s="251"/>
      <c r="AE194" s="251"/>
      <c r="AF194" s="251"/>
      <c r="AG194" s="251"/>
      <c r="AH194" s="251"/>
      <c r="AI194" s="251"/>
      <c r="AJ194" s="251"/>
      <c r="AK194" s="251"/>
      <c r="AL194" s="251"/>
      <c r="AM194" s="251"/>
      <c r="AN194" s="251"/>
      <c r="AO194" s="251"/>
      <c r="AP194" s="251"/>
      <c r="AQ194" s="251"/>
      <c r="AR194" s="251"/>
      <c r="AS194" s="251"/>
      <c r="AT194" s="251"/>
      <c r="AU194" s="251"/>
      <c r="AV194" s="251"/>
      <c r="AW194" s="251"/>
      <c r="AX194" s="251"/>
      <c r="AY194" s="251"/>
      <c r="AZ194" s="251"/>
      <c r="BA194" s="251"/>
      <c r="BB194" s="251"/>
    </row>
    <row r="195" spans="2:54" s="237" customFormat="1" ht="36" hidden="1" customHeight="1" x14ac:dyDescent="0.25">
      <c r="B195" s="790" t="e">
        <f>IF('Formulario PPGR2'!$G195="","",CONCATENATE('Formulario PPGR2'!$C195,".",'Formulario PPGR2'!$D195,".",'Formulario PPGR2'!$E195,".",'Formulario PPGR2'!$F195))</f>
        <v>#REF!</v>
      </c>
      <c r="C195" s="790"/>
      <c r="D195" s="790" t="e">
        <f>IF('Formulario PPGR2'!$G195="","",'Formulario PPGR1'!#REF!)</f>
        <v>#REF!</v>
      </c>
      <c r="E195" s="790" t="e">
        <f>IF('Formulario PPGR2'!$G195="","",'Formulario PPGR1'!#REF!)</f>
        <v>#REF!</v>
      </c>
      <c r="F195" s="790" t="e">
        <f>IF('Formulario PPGR2'!$G195="","",'Formulario PPGR1'!#REF!)</f>
        <v>#REF!</v>
      </c>
      <c r="G195" s="791" t="s">
        <v>2643</v>
      </c>
      <c r="H195" s="791" t="s">
        <v>2648</v>
      </c>
      <c r="I195" s="792" t="s">
        <v>2649</v>
      </c>
      <c r="J195" s="793"/>
      <c r="K195" s="793"/>
      <c r="L195" s="793"/>
      <c r="M195" s="793"/>
      <c r="N195" s="793"/>
      <c r="O195" s="793"/>
      <c r="P195" s="793"/>
      <c r="Q195" s="793"/>
      <c r="R195" s="793"/>
      <c r="S195" s="793">
        <v>1</v>
      </c>
      <c r="T195" s="793"/>
      <c r="U195" s="793"/>
      <c r="V195" s="794">
        <f>SUM('Formulario PPGR2'!$J195:$U195)</f>
        <v>1</v>
      </c>
      <c r="W195" s="795" t="s">
        <v>289</v>
      </c>
      <c r="X195" s="795"/>
      <c r="Y195" s="792" t="s">
        <v>2673</v>
      </c>
      <c r="Z195" s="791" t="s">
        <v>2671</v>
      </c>
      <c r="AA195" s="251"/>
      <c r="AB195" s="251"/>
      <c r="AC195" s="251"/>
      <c r="AD195" s="251"/>
      <c r="AE195" s="251"/>
      <c r="AF195" s="251"/>
      <c r="AG195" s="251"/>
      <c r="AH195" s="251"/>
      <c r="AI195" s="251"/>
      <c r="AJ195" s="251"/>
      <c r="AK195" s="251"/>
      <c r="AL195" s="251"/>
      <c r="AM195" s="251"/>
      <c r="AN195" s="251"/>
      <c r="AO195" s="251"/>
      <c r="AP195" s="251"/>
      <c r="AQ195" s="251"/>
      <c r="AR195" s="251"/>
      <c r="AS195" s="251"/>
      <c r="AT195" s="251"/>
      <c r="AU195" s="251"/>
      <c r="AV195" s="251"/>
      <c r="AW195" s="251"/>
      <c r="AX195" s="251"/>
      <c r="AY195" s="251"/>
      <c r="AZ195" s="251"/>
      <c r="BA195" s="251"/>
      <c r="BB195" s="251"/>
    </row>
    <row r="196" spans="2:54" s="237" customFormat="1" ht="36" hidden="1" customHeight="1" x14ac:dyDescent="0.25">
      <c r="B196" s="790" t="e">
        <f>IF('Formulario PPGR2'!$G196="","",CONCATENATE('Formulario PPGR2'!$C196,".",'Formulario PPGR2'!$D196,".",'Formulario PPGR2'!$E196,".",'Formulario PPGR2'!$F196))</f>
        <v>#REF!</v>
      </c>
      <c r="C196" s="790"/>
      <c r="D196" s="790" t="e">
        <f>IF('Formulario PPGR2'!$G196="","",'Formulario PPGR1'!#REF!)</f>
        <v>#REF!</v>
      </c>
      <c r="E196" s="790" t="e">
        <f>IF('Formulario PPGR2'!$G196="","",'Formulario PPGR1'!#REF!)</f>
        <v>#REF!</v>
      </c>
      <c r="F196" s="790" t="e">
        <f>IF('Formulario PPGR2'!$G196="","",'Formulario PPGR1'!#REF!)</f>
        <v>#REF!</v>
      </c>
      <c r="G196" s="791" t="s">
        <v>2650</v>
      </c>
      <c r="H196" s="791" t="s">
        <v>2651</v>
      </c>
      <c r="I196" s="792" t="s">
        <v>2652</v>
      </c>
      <c r="J196" s="793"/>
      <c r="K196" s="793"/>
      <c r="L196" s="793"/>
      <c r="M196" s="793">
        <v>1</v>
      </c>
      <c r="N196" s="793"/>
      <c r="O196" s="793"/>
      <c r="P196" s="793"/>
      <c r="Q196" s="793">
        <v>1</v>
      </c>
      <c r="R196" s="793"/>
      <c r="S196" s="793"/>
      <c r="T196" s="793"/>
      <c r="U196" s="793">
        <v>1</v>
      </c>
      <c r="V196" s="794">
        <f>SUM('Formulario PPGR2'!$J196:$U196)</f>
        <v>3</v>
      </c>
      <c r="W196" s="795" t="s">
        <v>258</v>
      </c>
      <c r="X196" s="795" t="s">
        <v>247</v>
      </c>
      <c r="Y196" s="792" t="s">
        <v>2674</v>
      </c>
      <c r="Z196" s="791" t="s">
        <v>2671</v>
      </c>
      <c r="AA196" s="251"/>
      <c r="AB196" s="251"/>
      <c r="AC196" s="251"/>
      <c r="AD196" s="251"/>
      <c r="AE196" s="251"/>
      <c r="AF196" s="251"/>
      <c r="AG196" s="251"/>
      <c r="AH196" s="251"/>
      <c r="AI196" s="251"/>
      <c r="AJ196" s="251"/>
      <c r="AK196" s="251"/>
      <c r="AL196" s="251"/>
      <c r="AM196" s="251"/>
      <c r="AN196" s="251"/>
      <c r="AO196" s="251"/>
      <c r="AP196" s="251"/>
      <c r="AQ196" s="251"/>
      <c r="AR196" s="251"/>
      <c r="AS196" s="251"/>
      <c r="AT196" s="251"/>
      <c r="AU196" s="251"/>
      <c r="AV196" s="251"/>
      <c r="AW196" s="251"/>
      <c r="AX196" s="251"/>
      <c r="AY196" s="251"/>
      <c r="AZ196" s="251"/>
      <c r="BA196" s="251"/>
      <c r="BB196" s="251"/>
    </row>
    <row r="197" spans="2:54" s="237" customFormat="1" ht="36" hidden="1" customHeight="1" x14ac:dyDescent="0.25">
      <c r="B197" s="790" t="e">
        <f>IF('Formulario PPGR2'!$G197="","",CONCATENATE('Formulario PPGR2'!$C197,".",'Formulario PPGR2'!$D197,".",'Formulario PPGR2'!$E197,".",'Formulario PPGR2'!$F197))</f>
        <v>#REF!</v>
      </c>
      <c r="C197" s="790"/>
      <c r="D197" s="790" t="e">
        <f>IF('Formulario PPGR2'!$G197="","",'Formulario PPGR1'!#REF!)</f>
        <v>#REF!</v>
      </c>
      <c r="E197" s="790" t="e">
        <f>IF('Formulario PPGR2'!$G197="","",'Formulario PPGR1'!#REF!)</f>
        <v>#REF!</v>
      </c>
      <c r="F197" s="790" t="e">
        <f>IF('Formulario PPGR2'!$G197="","",'Formulario PPGR1'!#REF!)</f>
        <v>#REF!</v>
      </c>
      <c r="G197" s="791" t="s">
        <v>2650</v>
      </c>
      <c r="H197" s="791" t="s">
        <v>2653</v>
      </c>
      <c r="I197" s="792" t="s">
        <v>2654</v>
      </c>
      <c r="J197" s="793">
        <v>1</v>
      </c>
      <c r="K197" s="793"/>
      <c r="L197" s="793"/>
      <c r="M197" s="793"/>
      <c r="N197" s="793"/>
      <c r="O197" s="793"/>
      <c r="P197" s="793"/>
      <c r="Q197" s="793"/>
      <c r="R197" s="793"/>
      <c r="S197" s="793"/>
      <c r="T197" s="793"/>
      <c r="U197" s="793"/>
      <c r="V197" s="794">
        <f>SUM('Formulario PPGR2'!$J197:$U197)</f>
        <v>1</v>
      </c>
      <c r="W197" s="795" t="s">
        <v>254</v>
      </c>
      <c r="X197" s="795" t="s">
        <v>258</v>
      </c>
      <c r="Y197" s="792" t="s">
        <v>2675</v>
      </c>
      <c r="Z197" s="791" t="s">
        <v>2671</v>
      </c>
      <c r="AA197" s="251"/>
      <c r="AB197" s="251"/>
      <c r="AC197" s="251"/>
      <c r="AD197" s="251"/>
      <c r="AE197" s="251"/>
      <c r="AF197" s="251"/>
      <c r="AG197" s="251"/>
      <c r="AH197" s="251"/>
      <c r="AI197" s="251"/>
      <c r="AJ197" s="251"/>
      <c r="AK197" s="251"/>
      <c r="AL197" s="251"/>
      <c r="AM197" s="251"/>
      <c r="AN197" s="251"/>
      <c r="AO197" s="251"/>
      <c r="AP197" s="251"/>
      <c r="AQ197" s="251"/>
      <c r="AR197" s="251"/>
      <c r="AS197" s="251"/>
      <c r="AT197" s="251"/>
      <c r="AU197" s="251"/>
      <c r="AV197" s="251"/>
      <c r="AW197" s="251"/>
      <c r="AX197" s="251"/>
      <c r="AY197" s="251"/>
      <c r="AZ197" s="251"/>
      <c r="BA197" s="251"/>
      <c r="BB197" s="251"/>
    </row>
    <row r="198" spans="2:54" s="237" customFormat="1" ht="36" hidden="1" customHeight="1" x14ac:dyDescent="0.25">
      <c r="B198" s="790" t="e">
        <f>IF('Formulario PPGR2'!$G198="","",CONCATENATE('Formulario PPGR2'!$C198,".",'Formulario PPGR2'!$D198,".",'Formulario PPGR2'!$E198,".",'Formulario PPGR2'!$F198))</f>
        <v>#REF!</v>
      </c>
      <c r="C198" s="790"/>
      <c r="D198" s="790" t="e">
        <f>IF('Formulario PPGR2'!$G198="","",'Formulario PPGR1'!#REF!)</f>
        <v>#REF!</v>
      </c>
      <c r="E198" s="790" t="e">
        <f>IF('Formulario PPGR2'!$G198="","",'Formulario PPGR1'!#REF!)</f>
        <v>#REF!</v>
      </c>
      <c r="F198" s="790" t="e">
        <f>IF('Formulario PPGR2'!$G198="","",'Formulario PPGR1'!#REF!)</f>
        <v>#REF!</v>
      </c>
      <c r="G198" s="791" t="s">
        <v>2650</v>
      </c>
      <c r="H198" s="791" t="s">
        <v>2655</v>
      </c>
      <c r="I198" s="792" t="s">
        <v>2656</v>
      </c>
      <c r="J198" s="793">
        <v>1</v>
      </c>
      <c r="K198" s="793"/>
      <c r="L198" s="793"/>
      <c r="M198" s="793"/>
      <c r="N198" s="793"/>
      <c r="O198" s="793"/>
      <c r="P198" s="793"/>
      <c r="Q198" s="793"/>
      <c r="R198" s="793"/>
      <c r="S198" s="793"/>
      <c r="T198" s="793"/>
      <c r="U198" s="793"/>
      <c r="V198" s="794">
        <f>SUM('Formulario PPGR2'!$J198:$U198)</f>
        <v>1</v>
      </c>
      <c r="W198" s="795" t="s">
        <v>254</v>
      </c>
      <c r="X198" s="795" t="s">
        <v>250</v>
      </c>
      <c r="Y198" s="792" t="s">
        <v>2676</v>
      </c>
      <c r="Z198" s="791" t="s">
        <v>2671</v>
      </c>
      <c r="AA198" s="251"/>
      <c r="AB198" s="251"/>
      <c r="AC198" s="251"/>
      <c r="AD198" s="251"/>
      <c r="AE198" s="251"/>
      <c r="AF198" s="251"/>
      <c r="AG198" s="251"/>
      <c r="AH198" s="251"/>
      <c r="AI198" s="251"/>
      <c r="AJ198" s="251"/>
      <c r="AK198" s="251"/>
      <c r="AL198" s="251"/>
      <c r="AM198" s="251"/>
      <c r="AN198" s="251"/>
      <c r="AO198" s="251"/>
      <c r="AP198" s="251"/>
      <c r="AQ198" s="251"/>
      <c r="AR198" s="251"/>
      <c r="AS198" s="251"/>
      <c r="AT198" s="251"/>
      <c r="AU198" s="251"/>
      <c r="AV198" s="251"/>
      <c r="AW198" s="251"/>
      <c r="AX198" s="251"/>
      <c r="AY198" s="251"/>
      <c r="AZ198" s="251"/>
      <c r="BA198" s="251"/>
      <c r="BB198" s="251"/>
    </row>
    <row r="199" spans="2:54" s="237" customFormat="1" ht="36" hidden="1" customHeight="1" x14ac:dyDescent="0.25">
      <c r="B199" s="790" t="e">
        <f>IF('Formulario PPGR2'!$G199="","",CONCATENATE('Formulario PPGR2'!$C199,".",'Formulario PPGR2'!$D199,".",'Formulario PPGR2'!$E199,".",'Formulario PPGR2'!$F199))</f>
        <v>#REF!</v>
      </c>
      <c r="C199" s="790"/>
      <c r="D199" s="790" t="e">
        <f>IF('Formulario PPGR2'!$G199="","",'Formulario PPGR1'!#REF!)</f>
        <v>#REF!</v>
      </c>
      <c r="E199" s="790" t="e">
        <f>IF('Formulario PPGR2'!$G199="","",'Formulario PPGR1'!#REF!)</f>
        <v>#REF!</v>
      </c>
      <c r="F199" s="790" t="e">
        <f>IF('Formulario PPGR2'!$G199="","",'Formulario PPGR1'!#REF!)</f>
        <v>#REF!</v>
      </c>
      <c r="G199" s="791" t="s">
        <v>2657</v>
      </c>
      <c r="H199" s="791" t="s">
        <v>2658</v>
      </c>
      <c r="I199" s="792" t="s">
        <v>2659</v>
      </c>
      <c r="J199" s="793"/>
      <c r="K199" s="793"/>
      <c r="L199" s="793">
        <v>1</v>
      </c>
      <c r="M199" s="793"/>
      <c r="N199" s="793"/>
      <c r="O199" s="793">
        <v>1</v>
      </c>
      <c r="P199" s="793"/>
      <c r="Q199" s="793"/>
      <c r="R199" s="793">
        <v>1</v>
      </c>
      <c r="S199" s="793"/>
      <c r="T199" s="793"/>
      <c r="U199" s="793">
        <v>1</v>
      </c>
      <c r="V199" s="794">
        <f>SUM('Formulario PPGR2'!$J199:$U199)</f>
        <v>4</v>
      </c>
      <c r="W199" s="795" t="s">
        <v>258</v>
      </c>
      <c r="X199" s="795"/>
      <c r="Y199" s="792" t="s">
        <v>2677</v>
      </c>
      <c r="Z199" s="791" t="s">
        <v>2671</v>
      </c>
      <c r="AA199" s="251"/>
      <c r="AB199" s="251"/>
      <c r="AC199" s="251"/>
      <c r="AD199" s="251"/>
      <c r="AE199" s="251"/>
      <c r="AF199" s="251"/>
      <c r="AG199" s="251"/>
      <c r="AH199" s="251"/>
      <c r="AI199" s="251"/>
      <c r="AJ199" s="251"/>
      <c r="AK199" s="251"/>
      <c r="AL199" s="251"/>
      <c r="AM199" s="251"/>
      <c r="AN199" s="251"/>
      <c r="AO199" s="251"/>
      <c r="AP199" s="251"/>
      <c r="AQ199" s="251"/>
      <c r="AR199" s="251"/>
      <c r="AS199" s="251"/>
      <c r="AT199" s="251"/>
      <c r="AU199" s="251"/>
      <c r="AV199" s="251"/>
      <c r="AW199" s="251"/>
      <c r="AX199" s="251"/>
      <c r="AY199" s="251"/>
      <c r="AZ199" s="251"/>
      <c r="BA199" s="251"/>
      <c r="BB199" s="251"/>
    </row>
    <row r="200" spans="2:54" s="237" customFormat="1" ht="36" hidden="1" customHeight="1" x14ac:dyDescent="0.25">
      <c r="B200" s="790" t="e">
        <f>IF('Formulario PPGR2'!$G200="","",CONCATENATE('Formulario PPGR2'!$C200,".",'Formulario PPGR2'!$D200,".",'Formulario PPGR2'!$E200,".",'Formulario PPGR2'!$F200))</f>
        <v>#REF!</v>
      </c>
      <c r="C200" s="790"/>
      <c r="D200" s="790" t="e">
        <f>IF('Formulario PPGR2'!$G200="","",'Formulario PPGR1'!#REF!)</f>
        <v>#REF!</v>
      </c>
      <c r="E200" s="790" t="e">
        <f>IF('Formulario PPGR2'!$G200="","",'Formulario PPGR1'!#REF!)</f>
        <v>#REF!</v>
      </c>
      <c r="F200" s="790" t="e">
        <f>IF('Formulario PPGR2'!$G200="","",'Formulario PPGR1'!#REF!)</f>
        <v>#REF!</v>
      </c>
      <c r="G200" s="791" t="s">
        <v>2657</v>
      </c>
      <c r="H200" s="791" t="s">
        <v>2660</v>
      </c>
      <c r="I200" s="792" t="s">
        <v>2661</v>
      </c>
      <c r="J200" s="793">
        <v>1</v>
      </c>
      <c r="K200" s="793">
        <v>1</v>
      </c>
      <c r="L200" s="793">
        <v>1</v>
      </c>
      <c r="M200" s="793">
        <v>1</v>
      </c>
      <c r="N200" s="793">
        <v>1</v>
      </c>
      <c r="O200" s="793">
        <v>1</v>
      </c>
      <c r="P200" s="793">
        <v>1</v>
      </c>
      <c r="Q200" s="793">
        <v>1</v>
      </c>
      <c r="R200" s="793">
        <v>1</v>
      </c>
      <c r="S200" s="793">
        <v>1</v>
      </c>
      <c r="T200" s="793">
        <v>1</v>
      </c>
      <c r="U200" s="793">
        <v>1</v>
      </c>
      <c r="V200" s="794">
        <f>SUM('Formulario PPGR2'!$J200:$U200)</f>
        <v>12</v>
      </c>
      <c r="W200" s="795" t="s">
        <v>258</v>
      </c>
      <c r="X200" s="795"/>
      <c r="Y200" s="792" t="s">
        <v>2678</v>
      </c>
      <c r="Z200" s="791" t="s">
        <v>2671</v>
      </c>
      <c r="AA200" s="251"/>
      <c r="AB200" s="251"/>
      <c r="AC200" s="251"/>
      <c r="AD200" s="251"/>
      <c r="AE200" s="251"/>
      <c r="AF200" s="251"/>
      <c r="AG200" s="251"/>
      <c r="AH200" s="251"/>
      <c r="AI200" s="251"/>
      <c r="AJ200" s="251"/>
      <c r="AK200" s="251"/>
      <c r="AL200" s="251"/>
      <c r="AM200" s="251"/>
      <c r="AN200" s="251"/>
      <c r="AO200" s="251"/>
      <c r="AP200" s="251"/>
      <c r="AQ200" s="251"/>
      <c r="AR200" s="251"/>
      <c r="AS200" s="251"/>
      <c r="AT200" s="251"/>
      <c r="AU200" s="251"/>
      <c r="AV200" s="251"/>
      <c r="AW200" s="251"/>
      <c r="AX200" s="251"/>
      <c r="AY200" s="251"/>
      <c r="AZ200" s="251"/>
      <c r="BA200" s="251"/>
      <c r="BB200" s="251"/>
    </row>
    <row r="201" spans="2:54" s="237" customFormat="1" ht="36" hidden="1" customHeight="1" x14ac:dyDescent="0.25">
      <c r="B201" s="790" t="e">
        <f>IF('Formulario PPGR2'!$G201="","",CONCATENATE('Formulario PPGR2'!$C201,".",'Formulario PPGR2'!$D201,".",'Formulario PPGR2'!$E201,".",'Formulario PPGR2'!$F201))</f>
        <v>#REF!</v>
      </c>
      <c r="C201" s="790"/>
      <c r="D201" s="790" t="e">
        <f>IF('Formulario PPGR2'!$G201="","",'Formulario PPGR1'!#REF!)</f>
        <v>#REF!</v>
      </c>
      <c r="E201" s="790" t="e">
        <f>IF('Formulario PPGR2'!$G201="","",'Formulario PPGR1'!#REF!)</f>
        <v>#REF!</v>
      </c>
      <c r="F201" s="790" t="e">
        <f>IF('Formulario PPGR2'!$G201="","",'Formulario PPGR1'!#REF!)</f>
        <v>#REF!</v>
      </c>
      <c r="G201" s="791" t="s">
        <v>2657</v>
      </c>
      <c r="H201" s="791" t="s">
        <v>2662</v>
      </c>
      <c r="I201" s="792" t="s">
        <v>2663</v>
      </c>
      <c r="J201" s="793"/>
      <c r="K201" s="793"/>
      <c r="L201" s="793">
        <v>1</v>
      </c>
      <c r="M201" s="793"/>
      <c r="N201" s="793"/>
      <c r="O201" s="793">
        <v>1</v>
      </c>
      <c r="P201" s="793"/>
      <c r="Q201" s="793"/>
      <c r="R201" s="793">
        <v>1</v>
      </c>
      <c r="S201" s="793"/>
      <c r="T201" s="793"/>
      <c r="U201" s="793">
        <v>1</v>
      </c>
      <c r="V201" s="794">
        <f>SUM('Formulario PPGR2'!$J201:$U201)</f>
        <v>4</v>
      </c>
      <c r="W201" s="795" t="s">
        <v>254</v>
      </c>
      <c r="X201" s="795"/>
      <c r="Y201" s="792"/>
      <c r="Z201" s="791" t="s">
        <v>2671</v>
      </c>
      <c r="AA201" s="251"/>
      <c r="AB201" s="251"/>
      <c r="AC201" s="251"/>
      <c r="AD201" s="251"/>
      <c r="AE201" s="251"/>
      <c r="AF201" s="251"/>
      <c r="AG201" s="251"/>
      <c r="AH201" s="251"/>
      <c r="AI201" s="251"/>
      <c r="AJ201" s="251"/>
      <c r="AK201" s="251"/>
      <c r="AL201" s="251"/>
      <c r="AM201" s="251"/>
      <c r="AN201" s="251"/>
      <c r="AO201" s="251"/>
      <c r="AP201" s="251"/>
      <c r="AQ201" s="251"/>
      <c r="AR201" s="251"/>
      <c r="AS201" s="251"/>
      <c r="AT201" s="251"/>
      <c r="AU201" s="251"/>
      <c r="AV201" s="251"/>
      <c r="AW201" s="251"/>
      <c r="AX201" s="251"/>
      <c r="AY201" s="251"/>
      <c r="AZ201" s="251"/>
      <c r="BA201" s="251"/>
      <c r="BB201" s="251"/>
    </row>
    <row r="202" spans="2:54" s="237" customFormat="1" ht="36" hidden="1" customHeight="1" x14ac:dyDescent="0.25">
      <c r="B202" s="790" t="e">
        <f>IF('Formulario PPGR2'!$G202="","",CONCATENATE('Formulario PPGR2'!$C202,".",'Formulario PPGR2'!$D202,".",'Formulario PPGR2'!$E202,".",'Formulario PPGR2'!$F202))</f>
        <v>#REF!</v>
      </c>
      <c r="C202" s="790"/>
      <c r="D202" s="790" t="e">
        <f>IF('Formulario PPGR2'!$G202="","",'Formulario PPGR1'!#REF!)</f>
        <v>#REF!</v>
      </c>
      <c r="E202" s="790" t="e">
        <f>IF('Formulario PPGR2'!$G202="","",'Formulario PPGR1'!#REF!)</f>
        <v>#REF!</v>
      </c>
      <c r="F202" s="790" t="e">
        <f>IF('Formulario PPGR2'!$G202="","",'Formulario PPGR1'!#REF!)</f>
        <v>#REF!</v>
      </c>
      <c r="G202" s="791" t="s">
        <v>2657</v>
      </c>
      <c r="H202" s="791" t="s">
        <v>2664</v>
      </c>
      <c r="I202" s="792" t="s">
        <v>2665</v>
      </c>
      <c r="J202" s="793">
        <v>1</v>
      </c>
      <c r="K202" s="793">
        <v>1</v>
      </c>
      <c r="L202" s="793">
        <v>1</v>
      </c>
      <c r="M202" s="793">
        <v>1</v>
      </c>
      <c r="N202" s="793">
        <v>1</v>
      </c>
      <c r="O202" s="793">
        <v>1</v>
      </c>
      <c r="P202" s="793">
        <v>1</v>
      </c>
      <c r="Q202" s="793">
        <v>1</v>
      </c>
      <c r="R202" s="793">
        <v>1</v>
      </c>
      <c r="S202" s="793">
        <v>1</v>
      </c>
      <c r="T202" s="793">
        <v>1</v>
      </c>
      <c r="U202" s="793">
        <v>1</v>
      </c>
      <c r="V202" s="794">
        <f>SUM('Formulario PPGR2'!$J202:$U202)</f>
        <v>12</v>
      </c>
      <c r="W202" s="795" t="s">
        <v>254</v>
      </c>
      <c r="X202" s="795"/>
      <c r="Y202" s="792" t="s">
        <v>2679</v>
      </c>
      <c r="Z202" s="791" t="s">
        <v>2671</v>
      </c>
      <c r="AA202" s="251"/>
      <c r="AB202" s="251"/>
      <c r="AC202" s="251"/>
      <c r="AD202" s="251"/>
      <c r="AE202" s="251"/>
      <c r="AF202" s="251"/>
      <c r="AG202" s="251"/>
      <c r="AH202" s="251"/>
      <c r="AI202" s="251"/>
      <c r="AJ202" s="251"/>
      <c r="AK202" s="251"/>
      <c r="AL202" s="251"/>
      <c r="AM202" s="251"/>
      <c r="AN202" s="251"/>
      <c r="AO202" s="251"/>
      <c r="AP202" s="251"/>
      <c r="AQ202" s="251"/>
      <c r="AR202" s="251"/>
      <c r="AS202" s="251"/>
      <c r="AT202" s="251"/>
      <c r="AU202" s="251"/>
      <c r="AV202" s="251"/>
      <c r="AW202" s="251"/>
      <c r="AX202" s="251"/>
      <c r="AY202" s="251"/>
      <c r="AZ202" s="251"/>
      <c r="BA202" s="251"/>
      <c r="BB202" s="251"/>
    </row>
    <row r="203" spans="2:54" s="237" customFormat="1" ht="36" hidden="1" customHeight="1" x14ac:dyDescent="0.25">
      <c r="B203" s="790" t="e">
        <f>IF('Formulario PPGR2'!$G203="","",CONCATENATE('Formulario PPGR2'!$C203,".",'Formulario PPGR2'!$D203,".",'Formulario PPGR2'!$E203,".",'Formulario PPGR2'!$F203))</f>
        <v>#REF!</v>
      </c>
      <c r="C203" s="790"/>
      <c r="D203" s="790" t="e">
        <f>IF('Formulario PPGR2'!$G203="","",'Formulario PPGR1'!#REF!)</f>
        <v>#REF!</v>
      </c>
      <c r="E203" s="790" t="e">
        <f>IF('Formulario PPGR2'!$G203="","",'Formulario PPGR1'!#REF!)</f>
        <v>#REF!</v>
      </c>
      <c r="F203" s="790" t="e">
        <f>IF('Formulario PPGR2'!$G203="","",'Formulario PPGR1'!#REF!)</f>
        <v>#REF!</v>
      </c>
      <c r="G203" s="791" t="s">
        <v>2666</v>
      </c>
      <c r="H203" s="791" t="s">
        <v>1516</v>
      </c>
      <c r="I203" s="792" t="s">
        <v>2667</v>
      </c>
      <c r="J203" s="793"/>
      <c r="K203" s="793">
        <v>1</v>
      </c>
      <c r="L203" s="793"/>
      <c r="M203" s="793"/>
      <c r="N203" s="793">
        <v>1</v>
      </c>
      <c r="O203" s="793"/>
      <c r="P203" s="793"/>
      <c r="Q203" s="793">
        <v>1</v>
      </c>
      <c r="R203" s="793"/>
      <c r="S203" s="793"/>
      <c r="T203" s="793">
        <v>1</v>
      </c>
      <c r="U203" s="793"/>
      <c r="V203" s="794">
        <f>SUM('Formulario PPGR2'!$J203:$U203)</f>
        <v>4</v>
      </c>
      <c r="W203" s="795" t="s">
        <v>254</v>
      </c>
      <c r="X203" s="795" t="s">
        <v>498</v>
      </c>
      <c r="Y203" s="792" t="s">
        <v>2680</v>
      </c>
      <c r="Z203" s="791" t="s">
        <v>2671</v>
      </c>
      <c r="AA203" s="251"/>
      <c r="AB203" s="251"/>
      <c r="AC203" s="251"/>
      <c r="AD203" s="251"/>
      <c r="AE203" s="251"/>
      <c r="AF203" s="251"/>
      <c r="AG203" s="251"/>
      <c r="AH203" s="251"/>
      <c r="AI203" s="251"/>
      <c r="AJ203" s="251"/>
      <c r="AK203" s="251"/>
      <c r="AL203" s="251"/>
      <c r="AM203" s="251"/>
      <c r="AN203" s="251"/>
      <c r="AO203" s="251"/>
      <c r="AP203" s="251"/>
      <c r="AQ203" s="251"/>
      <c r="AR203" s="251"/>
      <c r="AS203" s="251"/>
      <c r="AT203" s="251"/>
      <c r="AU203" s="251"/>
      <c r="AV203" s="251"/>
      <c r="AW203" s="251"/>
      <c r="AX203" s="251"/>
      <c r="AY203" s="251"/>
      <c r="AZ203" s="251"/>
      <c r="BA203" s="251"/>
      <c r="BB203" s="251"/>
    </row>
    <row r="204" spans="2:54" s="237" customFormat="1" ht="36" hidden="1" customHeight="1" x14ac:dyDescent="0.25">
      <c r="B204" s="790" t="e">
        <f>IF('Formulario PPGR2'!$G204="","",CONCATENATE('Formulario PPGR2'!$C204,".",'Formulario PPGR2'!$D204,".",'Formulario PPGR2'!$E204,".",'Formulario PPGR2'!$F204))</f>
        <v>#REF!</v>
      </c>
      <c r="C204" s="790"/>
      <c r="D204" s="790" t="e">
        <f>IF('Formulario PPGR2'!$G204="","",'Formulario PPGR1'!#REF!)</f>
        <v>#REF!</v>
      </c>
      <c r="E204" s="790" t="e">
        <f>IF('Formulario PPGR2'!$G204="","",'Formulario PPGR1'!#REF!)</f>
        <v>#REF!</v>
      </c>
      <c r="F204" s="790" t="e">
        <f>IF('Formulario PPGR2'!$G204="","",'Formulario PPGR1'!#REF!)</f>
        <v>#REF!</v>
      </c>
      <c r="G204" s="791" t="s">
        <v>2666</v>
      </c>
      <c r="H204" s="791" t="s">
        <v>2668</v>
      </c>
      <c r="I204" s="792" t="s">
        <v>2669</v>
      </c>
      <c r="J204" s="793"/>
      <c r="K204" s="793">
        <v>1</v>
      </c>
      <c r="L204" s="793"/>
      <c r="M204" s="793"/>
      <c r="N204" s="793">
        <v>1</v>
      </c>
      <c r="O204" s="793"/>
      <c r="P204" s="793"/>
      <c r="Q204" s="793">
        <v>1</v>
      </c>
      <c r="R204" s="793"/>
      <c r="S204" s="793"/>
      <c r="T204" s="793">
        <v>1</v>
      </c>
      <c r="U204" s="793"/>
      <c r="V204" s="794">
        <f>SUM('Formulario PPGR2'!$J204:$U204)</f>
        <v>4</v>
      </c>
      <c r="W204" s="795" t="s">
        <v>246</v>
      </c>
      <c r="X204" s="795" t="s">
        <v>254</v>
      </c>
      <c r="Y204" s="792" t="s">
        <v>2681</v>
      </c>
      <c r="Z204" s="791" t="s">
        <v>2671</v>
      </c>
      <c r="AA204" s="251"/>
      <c r="AB204" s="251"/>
      <c r="AC204" s="251"/>
      <c r="AD204" s="251"/>
      <c r="AE204" s="251"/>
      <c r="AF204" s="251"/>
      <c r="AG204" s="251"/>
      <c r="AH204" s="251"/>
      <c r="AI204" s="251"/>
      <c r="AJ204" s="251"/>
      <c r="AK204" s="251"/>
      <c r="AL204" s="251"/>
      <c r="AM204" s="251"/>
      <c r="AN204" s="251"/>
      <c r="AO204" s="251"/>
      <c r="AP204" s="251"/>
      <c r="AQ204" s="251"/>
      <c r="AR204" s="251"/>
      <c r="AS204" s="251"/>
      <c r="AT204" s="251"/>
      <c r="AU204" s="251"/>
      <c r="AV204" s="251"/>
      <c r="AW204" s="251"/>
      <c r="AX204" s="251"/>
      <c r="AY204" s="251"/>
      <c r="AZ204" s="251"/>
      <c r="BA204" s="251"/>
      <c r="BB204" s="251"/>
    </row>
    <row r="205" spans="2:54" s="237" customFormat="1" ht="36" hidden="1" customHeight="1" x14ac:dyDescent="0.25">
      <c r="B205" s="259" t="e">
        <f>IF('Formulario PPGR2'!$G205="","",CONCATENATE('Formulario PPGR2'!$C205,".",'Formulario PPGR2'!$D205,".",'Formulario PPGR2'!$E205,".",'Formulario PPGR2'!$F205))</f>
        <v>#REF!</v>
      </c>
      <c r="C205" s="259" t="e">
        <f>IF('Formulario PPGR2'!$G205="","",'Formulario PPGR1'!#REF!)</f>
        <v>#REF!</v>
      </c>
      <c r="D205" s="259" t="e">
        <f>IF('Formulario PPGR2'!$G205="","",'Formulario PPGR1'!#REF!)</f>
        <v>#REF!</v>
      </c>
      <c r="E205" s="259" t="e">
        <f>IF('Formulario PPGR2'!$G205="","",'Formulario PPGR1'!#REF!)</f>
        <v>#REF!</v>
      </c>
      <c r="F205" s="259" t="e">
        <f>IF('Formulario PPGR2'!$G205="","",'Formulario PPGR1'!#REF!)</f>
        <v>#REF!</v>
      </c>
      <c r="G205" s="231" t="s">
        <v>176</v>
      </c>
      <c r="H205" s="287" t="s">
        <v>671</v>
      </c>
      <c r="I205" s="231" t="s">
        <v>672</v>
      </c>
      <c r="J205" s="287">
        <v>1</v>
      </c>
      <c r="K205" s="287">
        <v>1</v>
      </c>
      <c r="L205" s="287">
        <v>1</v>
      </c>
      <c r="M205" s="287">
        <v>1</v>
      </c>
      <c r="N205" s="287">
        <v>1</v>
      </c>
      <c r="O205" s="287">
        <v>1</v>
      </c>
      <c r="P205" s="287">
        <v>1</v>
      </c>
      <c r="Q205" s="287">
        <v>1</v>
      </c>
      <c r="R205" s="287">
        <v>1</v>
      </c>
      <c r="S205" s="287">
        <v>1</v>
      </c>
      <c r="T205" s="287">
        <v>1</v>
      </c>
      <c r="U205" s="287">
        <v>1</v>
      </c>
      <c r="V205" s="235">
        <f>SUM('Formulario PPGR2'!$J205:$U205)</f>
        <v>12</v>
      </c>
      <c r="W205" s="255" t="s">
        <v>254</v>
      </c>
      <c r="X205" s="255" t="s">
        <v>250</v>
      </c>
      <c r="Y205" s="231" t="s">
        <v>673</v>
      </c>
      <c r="Z205" s="231" t="s">
        <v>674</v>
      </c>
      <c r="AA205" s="251"/>
      <c r="AB205" s="251"/>
      <c r="AC205" s="251"/>
      <c r="AD205" s="251"/>
      <c r="AE205" s="251"/>
      <c r="AF205" s="251"/>
      <c r="AG205" s="251"/>
      <c r="AH205" s="251"/>
      <c r="AI205" s="251"/>
      <c r="AJ205" s="251"/>
      <c r="AK205" s="251"/>
      <c r="AL205" s="251"/>
      <c r="AM205" s="251"/>
      <c r="AN205" s="251"/>
      <c r="AO205" s="251"/>
      <c r="AP205" s="251"/>
      <c r="AQ205" s="251"/>
      <c r="AR205" s="251"/>
      <c r="AS205" s="251"/>
      <c r="AT205" s="251"/>
      <c r="AU205" s="251"/>
      <c r="AV205" s="251"/>
      <c r="AW205" s="251"/>
      <c r="AX205" s="251"/>
      <c r="AY205" s="251"/>
      <c r="AZ205" s="251"/>
      <c r="BA205" s="251"/>
      <c r="BB205" s="251"/>
    </row>
    <row r="206" spans="2:54" s="237" customFormat="1" ht="42.75" hidden="1" customHeight="1" x14ac:dyDescent="0.25">
      <c r="B206" s="259" t="e">
        <f>IF('Formulario PPGR2'!$G206="","",CONCATENATE('Formulario PPGR2'!$C206,".",'Formulario PPGR2'!$D206,".",'Formulario PPGR2'!$E206,".",'Formulario PPGR2'!$F206))</f>
        <v>#REF!</v>
      </c>
      <c r="C206" s="259" t="e">
        <f>IF('Formulario PPGR2'!$G206="","",'Formulario PPGR1'!#REF!)</f>
        <v>#REF!</v>
      </c>
      <c r="D206" s="259" t="e">
        <f>IF('Formulario PPGR2'!$G206="","",'Formulario PPGR1'!#REF!)</f>
        <v>#REF!</v>
      </c>
      <c r="E206" s="259" t="e">
        <f>IF('Formulario PPGR2'!$G206="","",'Formulario PPGR1'!#REF!)</f>
        <v>#REF!</v>
      </c>
      <c r="F206" s="259" t="e">
        <f>IF('Formulario PPGR2'!$G206="","",'Formulario PPGR1'!#REF!)</f>
        <v>#REF!</v>
      </c>
      <c r="G206" s="231" t="s">
        <v>176</v>
      </c>
      <c r="H206" s="287" t="s">
        <v>675</v>
      </c>
      <c r="I206" s="231" t="s">
        <v>676</v>
      </c>
      <c r="J206" s="287">
        <v>1</v>
      </c>
      <c r="K206" s="287">
        <v>1</v>
      </c>
      <c r="L206" s="287">
        <v>1</v>
      </c>
      <c r="M206" s="287">
        <v>1</v>
      </c>
      <c r="N206" s="287">
        <v>1</v>
      </c>
      <c r="O206" s="287">
        <v>1</v>
      </c>
      <c r="P206" s="287">
        <v>1</v>
      </c>
      <c r="Q206" s="287">
        <v>1</v>
      </c>
      <c r="R206" s="287">
        <v>1</v>
      </c>
      <c r="S206" s="287">
        <v>1</v>
      </c>
      <c r="T206" s="287">
        <v>1</v>
      </c>
      <c r="U206" s="287">
        <v>1</v>
      </c>
      <c r="V206" s="235">
        <f>SUM('Formulario PPGR2'!$J206:$U206)</f>
        <v>12</v>
      </c>
      <c r="W206" s="255" t="s">
        <v>254</v>
      </c>
      <c r="X206" s="255"/>
      <c r="Y206" s="231"/>
      <c r="Z206" s="231" t="s">
        <v>674</v>
      </c>
      <c r="AA206" s="251"/>
      <c r="AB206" s="251"/>
      <c r="AC206" s="251"/>
      <c r="AD206" s="251"/>
      <c r="AE206" s="251"/>
      <c r="AF206" s="251"/>
      <c r="AG206" s="251"/>
      <c r="AH206" s="251"/>
      <c r="AI206" s="251"/>
      <c r="AJ206" s="251"/>
      <c r="AK206" s="251"/>
      <c r="AL206" s="251"/>
      <c r="AM206" s="251"/>
      <c r="AN206" s="251"/>
      <c r="AO206" s="251"/>
      <c r="AP206" s="251"/>
      <c r="AQ206" s="251"/>
      <c r="AR206" s="251"/>
      <c r="AS206" s="251"/>
      <c r="AT206" s="251"/>
      <c r="AU206" s="251"/>
      <c r="AV206" s="251"/>
      <c r="AW206" s="251"/>
      <c r="AX206" s="251"/>
      <c r="AY206" s="251"/>
      <c r="AZ206" s="251"/>
      <c r="BA206" s="251"/>
      <c r="BB206" s="251"/>
    </row>
    <row r="207" spans="2:54" s="237" customFormat="1" ht="42.75" hidden="1" customHeight="1" x14ac:dyDescent="0.25">
      <c r="B207" s="259" t="e">
        <f>IF('Formulario PPGR2'!$G207="","",CONCATENATE('Formulario PPGR2'!$C207,".",'Formulario PPGR2'!$D207,".",'Formulario PPGR2'!$E207,".",'Formulario PPGR2'!$F207))</f>
        <v>#REF!</v>
      </c>
      <c r="C207" s="259" t="e">
        <f>IF('Formulario PPGR2'!$G207="","",'Formulario PPGR1'!#REF!)</f>
        <v>#REF!</v>
      </c>
      <c r="D207" s="259" t="e">
        <f>IF('Formulario PPGR2'!$G207="","",'Formulario PPGR1'!#REF!)</f>
        <v>#REF!</v>
      </c>
      <c r="E207" s="259" t="e">
        <f>IF('Formulario PPGR2'!$G207="","",'Formulario PPGR1'!#REF!)</f>
        <v>#REF!</v>
      </c>
      <c r="F207" s="259" t="e">
        <f>IF('Formulario PPGR2'!$G207="","",'Formulario PPGR1'!#REF!)</f>
        <v>#REF!</v>
      </c>
      <c r="G207" s="231" t="s">
        <v>176</v>
      </c>
      <c r="H207" s="287" t="s">
        <v>677</v>
      </c>
      <c r="I207" s="231" t="s">
        <v>678</v>
      </c>
      <c r="J207" s="287">
        <v>1</v>
      </c>
      <c r="K207" s="287"/>
      <c r="L207" s="287"/>
      <c r="M207" s="287"/>
      <c r="N207" s="287">
        <v>1</v>
      </c>
      <c r="O207" s="287"/>
      <c r="P207" s="287"/>
      <c r="Q207" s="287"/>
      <c r="R207" s="287"/>
      <c r="S207" s="287">
        <v>1</v>
      </c>
      <c r="T207" s="287"/>
      <c r="U207" s="287"/>
      <c r="V207" s="235">
        <f>SUM('Formulario PPGR2'!$J207:$U207)</f>
        <v>3</v>
      </c>
      <c r="W207" s="255" t="s">
        <v>258</v>
      </c>
      <c r="X207" s="255"/>
      <c r="Y207" s="231"/>
      <c r="Z207" s="231" t="s">
        <v>674</v>
      </c>
      <c r="AA207" s="251"/>
      <c r="AB207" s="251"/>
      <c r="AC207" s="251"/>
      <c r="AD207" s="251"/>
      <c r="AE207" s="251"/>
      <c r="AF207" s="251"/>
      <c r="AG207" s="251"/>
      <c r="AH207" s="251"/>
      <c r="AI207" s="251"/>
      <c r="AJ207" s="251"/>
      <c r="AK207" s="251"/>
      <c r="AL207" s="251"/>
      <c r="AM207" s="251"/>
      <c r="AN207" s="251"/>
      <c r="AO207" s="251"/>
      <c r="AP207" s="251"/>
      <c r="AQ207" s="251"/>
      <c r="AR207" s="251"/>
      <c r="AS207" s="251"/>
      <c r="AT207" s="251"/>
      <c r="AU207" s="251"/>
      <c r="AV207" s="251"/>
      <c r="AW207" s="251"/>
      <c r="AX207" s="251"/>
      <c r="AY207" s="251"/>
      <c r="AZ207" s="251"/>
      <c r="BA207" s="251"/>
      <c r="BB207" s="251"/>
    </row>
    <row r="208" spans="2:54" s="237" customFormat="1" ht="42.75" hidden="1" customHeight="1" x14ac:dyDescent="0.25">
      <c r="B208" s="259" t="e">
        <f>IF('Formulario PPGR2'!$G208="","",CONCATENATE('Formulario PPGR2'!$C208,".",'Formulario PPGR2'!$D208,".",'Formulario PPGR2'!$E208,".",'Formulario PPGR2'!$F208))</f>
        <v>#REF!</v>
      </c>
      <c r="C208" s="259" t="e">
        <f>IF('Formulario PPGR2'!$G208="","",'Formulario PPGR1'!#REF!)</f>
        <v>#REF!</v>
      </c>
      <c r="D208" s="259" t="e">
        <f>IF('Formulario PPGR2'!$G208="","",'Formulario PPGR1'!#REF!)</f>
        <v>#REF!</v>
      </c>
      <c r="E208" s="259" t="e">
        <f>IF('Formulario PPGR2'!$G208="","",'Formulario PPGR1'!#REF!)</f>
        <v>#REF!</v>
      </c>
      <c r="F208" s="259" t="e">
        <f>IF('Formulario PPGR2'!$G208="","",'Formulario PPGR1'!#REF!)</f>
        <v>#REF!</v>
      </c>
      <c r="G208" s="231" t="s">
        <v>176</v>
      </c>
      <c r="H208" s="287" t="s">
        <v>679</v>
      </c>
      <c r="I208" s="231" t="s">
        <v>680</v>
      </c>
      <c r="J208" s="287"/>
      <c r="K208" s="287"/>
      <c r="L208" s="287">
        <v>1</v>
      </c>
      <c r="M208" s="287"/>
      <c r="N208" s="287"/>
      <c r="O208" s="287"/>
      <c r="P208" s="287">
        <v>1</v>
      </c>
      <c r="Q208" s="287"/>
      <c r="R208" s="287"/>
      <c r="S208" s="287"/>
      <c r="T208" s="287"/>
      <c r="U208" s="287">
        <v>1</v>
      </c>
      <c r="V208" s="235">
        <f>SUM('Formulario PPGR2'!$J208:$U208)</f>
        <v>3</v>
      </c>
      <c r="W208" s="255" t="s">
        <v>246</v>
      </c>
      <c r="X208" s="255"/>
      <c r="Y208" s="231"/>
      <c r="Z208" s="231" t="s">
        <v>674</v>
      </c>
      <c r="AA208" s="251"/>
      <c r="AB208" s="251"/>
      <c r="AC208" s="251"/>
      <c r="AD208" s="251"/>
      <c r="AE208" s="251"/>
      <c r="AF208" s="251"/>
      <c r="AG208" s="251"/>
      <c r="AH208" s="251"/>
      <c r="AI208" s="251"/>
      <c r="AJ208" s="251"/>
      <c r="AK208" s="251"/>
      <c r="AL208" s="251"/>
      <c r="AM208" s="251"/>
      <c r="AN208" s="251"/>
      <c r="AO208" s="251"/>
      <c r="AP208" s="251"/>
      <c r="AQ208" s="251"/>
      <c r="AR208" s="251"/>
      <c r="AS208" s="251"/>
      <c r="AT208" s="251"/>
      <c r="AU208" s="251"/>
      <c r="AV208" s="251"/>
      <c r="AW208" s="251"/>
      <c r="AX208" s="251"/>
      <c r="AY208" s="251"/>
      <c r="AZ208" s="251"/>
      <c r="BA208" s="251"/>
      <c r="BB208" s="251"/>
    </row>
    <row r="209" spans="2:54" s="237" customFormat="1" ht="42.75" hidden="1" customHeight="1" x14ac:dyDescent="0.25">
      <c r="B209" s="259" t="e">
        <f>IF('Formulario PPGR2'!$G209="","",CONCATENATE('Formulario PPGR2'!$C209,".",'Formulario PPGR2'!$D209,".",'Formulario PPGR2'!$E209,".",'Formulario PPGR2'!$F209))</f>
        <v>#REF!</v>
      </c>
      <c r="C209" s="259" t="e">
        <f>IF('Formulario PPGR2'!$G209="","",'Formulario PPGR1'!#REF!)</f>
        <v>#REF!</v>
      </c>
      <c r="D209" s="259" t="e">
        <f>IF('Formulario PPGR2'!$G209="","",'Formulario PPGR1'!#REF!)</f>
        <v>#REF!</v>
      </c>
      <c r="E209" s="259" t="e">
        <f>IF('Formulario PPGR2'!$G209="","",'Formulario PPGR1'!#REF!)</f>
        <v>#REF!</v>
      </c>
      <c r="F209" s="259" t="e">
        <f>IF('Formulario PPGR2'!$G209="","",'Formulario PPGR1'!#REF!)</f>
        <v>#REF!</v>
      </c>
      <c r="G209" s="231" t="s">
        <v>176</v>
      </c>
      <c r="H209" s="287" t="s">
        <v>681</v>
      </c>
      <c r="I209" s="231" t="s">
        <v>682</v>
      </c>
      <c r="J209" s="287"/>
      <c r="K209" s="287"/>
      <c r="L209" s="287"/>
      <c r="M209" s="287"/>
      <c r="N209" s="287"/>
      <c r="O209" s="287">
        <v>1</v>
      </c>
      <c r="P209" s="287"/>
      <c r="Q209" s="287"/>
      <c r="R209" s="287"/>
      <c r="S209" s="287"/>
      <c r="T209" s="287"/>
      <c r="U209" s="287">
        <v>1</v>
      </c>
      <c r="V209" s="235">
        <f>SUM('Formulario PPGR2'!$J209:$U209)</f>
        <v>2</v>
      </c>
      <c r="W209" s="255" t="s">
        <v>246</v>
      </c>
      <c r="X209" s="255"/>
      <c r="Y209" s="231"/>
      <c r="Z209" s="231" t="s">
        <v>674</v>
      </c>
      <c r="AA209" s="251"/>
      <c r="AB209" s="251"/>
      <c r="AC209" s="251"/>
      <c r="AD209" s="251"/>
      <c r="AE209" s="251"/>
      <c r="AF209" s="251"/>
      <c r="AG209" s="251"/>
      <c r="AH209" s="251"/>
      <c r="AI209" s="251"/>
      <c r="AJ209" s="251"/>
      <c r="AK209" s="251"/>
      <c r="AL209" s="251"/>
      <c r="AM209" s="251"/>
      <c r="AN209" s="251"/>
      <c r="AO209" s="251"/>
      <c r="AP209" s="251"/>
      <c r="AQ209" s="251"/>
      <c r="AR209" s="251"/>
      <c r="AS209" s="251"/>
      <c r="AT209" s="251"/>
      <c r="AU209" s="251"/>
      <c r="AV209" s="251"/>
      <c r="AW209" s="251"/>
      <c r="AX209" s="251"/>
      <c r="AY209" s="251"/>
      <c r="AZ209" s="251"/>
      <c r="BA209" s="251"/>
      <c r="BB209" s="251"/>
    </row>
    <row r="210" spans="2:54" s="237" customFormat="1" ht="42.75" hidden="1" customHeight="1" x14ac:dyDescent="0.25">
      <c r="B210" s="259" t="e">
        <f>IF('Formulario PPGR2'!$G210="","",CONCATENATE('Formulario PPGR2'!$C210,".",'Formulario PPGR2'!$D210,".",'Formulario PPGR2'!$E210,".",'Formulario PPGR2'!$F210))</f>
        <v>#REF!</v>
      </c>
      <c r="C210" s="259" t="e">
        <f>IF('Formulario PPGR2'!$G210="","",'Formulario PPGR1'!#REF!)</f>
        <v>#REF!</v>
      </c>
      <c r="D210" s="259" t="e">
        <f>IF('Formulario PPGR2'!$G210="","",'Formulario PPGR1'!#REF!)</f>
        <v>#REF!</v>
      </c>
      <c r="E210" s="259" t="e">
        <f>IF('Formulario PPGR2'!$G210="","",'Formulario PPGR1'!#REF!)</f>
        <v>#REF!</v>
      </c>
      <c r="F210" s="259" t="e">
        <f>IF('Formulario PPGR2'!$G210="","",'Formulario PPGR1'!#REF!)</f>
        <v>#REF!</v>
      </c>
      <c r="G210" s="231" t="s">
        <v>176</v>
      </c>
      <c r="H210" s="287" t="s">
        <v>683</v>
      </c>
      <c r="I210" s="231" t="s">
        <v>684</v>
      </c>
      <c r="J210" s="287"/>
      <c r="K210" s="287"/>
      <c r="L210" s="287"/>
      <c r="M210" s="287">
        <v>1</v>
      </c>
      <c r="N210" s="287"/>
      <c r="O210" s="287"/>
      <c r="P210" s="287"/>
      <c r="Q210" s="287"/>
      <c r="R210" s="287"/>
      <c r="S210" s="287"/>
      <c r="T210" s="287">
        <v>1</v>
      </c>
      <c r="U210" s="287"/>
      <c r="V210" s="235">
        <f>SUM('Formulario PPGR2'!$J210:$U210)</f>
        <v>2</v>
      </c>
      <c r="W210" s="255" t="s">
        <v>246</v>
      </c>
      <c r="X210" s="255"/>
      <c r="Y210" s="231"/>
      <c r="Z210" s="231" t="s">
        <v>674</v>
      </c>
      <c r="AA210" s="251"/>
      <c r="AB210" s="251"/>
      <c r="AC210" s="251"/>
      <c r="AD210" s="251"/>
      <c r="AE210" s="251"/>
      <c r="AF210" s="251"/>
      <c r="AG210" s="251"/>
      <c r="AH210" s="251"/>
      <c r="AI210" s="251"/>
      <c r="AJ210" s="251"/>
      <c r="AK210" s="251"/>
      <c r="AL210" s="251"/>
      <c r="AM210" s="251"/>
      <c r="AN210" s="251"/>
      <c r="AO210" s="251"/>
      <c r="AP210" s="251"/>
      <c r="AQ210" s="251"/>
      <c r="AR210" s="251"/>
      <c r="AS210" s="251"/>
      <c r="AT210" s="251"/>
      <c r="AU210" s="251"/>
      <c r="AV210" s="251"/>
      <c r="AW210" s="251"/>
      <c r="AX210" s="251"/>
      <c r="AY210" s="251"/>
      <c r="AZ210" s="251"/>
      <c r="BA210" s="251"/>
      <c r="BB210" s="251"/>
    </row>
    <row r="211" spans="2:54" s="237" customFormat="1" ht="42.75" hidden="1" customHeight="1" x14ac:dyDescent="0.25">
      <c r="B211" s="259" t="e">
        <f>IF('Formulario PPGR2'!$G211="","",CONCATENATE('Formulario PPGR2'!$C211,".",'Formulario PPGR2'!$D211,".",'Formulario PPGR2'!$E211,".",'Formulario PPGR2'!$F211))</f>
        <v>#REF!</v>
      </c>
      <c r="C211" s="259" t="e">
        <f>IF('Formulario PPGR2'!$G211="","",'Formulario PPGR1'!#REF!)</f>
        <v>#REF!</v>
      </c>
      <c r="D211" s="259" t="e">
        <f>IF('Formulario PPGR2'!$G211="","",'Formulario PPGR1'!#REF!)</f>
        <v>#REF!</v>
      </c>
      <c r="E211" s="259" t="e">
        <f>IF('Formulario PPGR2'!$G211="","",'Formulario PPGR1'!#REF!)</f>
        <v>#REF!</v>
      </c>
      <c r="F211" s="259" t="e">
        <f>IF('Formulario PPGR2'!$G211="","",'Formulario PPGR1'!#REF!)</f>
        <v>#REF!</v>
      </c>
      <c r="G211" s="231" t="s">
        <v>176</v>
      </c>
      <c r="H211" s="287" t="s">
        <v>685</v>
      </c>
      <c r="I211" s="231" t="s">
        <v>686</v>
      </c>
      <c r="J211" s="287"/>
      <c r="K211" s="287"/>
      <c r="L211" s="287"/>
      <c r="M211" s="287"/>
      <c r="N211" s="287">
        <v>1</v>
      </c>
      <c r="O211" s="287"/>
      <c r="P211" s="287"/>
      <c r="Q211" s="287"/>
      <c r="R211" s="287"/>
      <c r="S211" s="287"/>
      <c r="T211" s="287"/>
      <c r="U211" s="287"/>
      <c r="V211" s="235">
        <f>SUM('Formulario PPGR2'!$J211:$U211)</f>
        <v>1</v>
      </c>
      <c r="W211" s="255" t="s">
        <v>246</v>
      </c>
      <c r="X211" s="255"/>
      <c r="Y211" s="231"/>
      <c r="Z211" s="231" t="s">
        <v>674</v>
      </c>
      <c r="AA211" s="251"/>
      <c r="AB211" s="251"/>
      <c r="AC211" s="251"/>
      <c r="AD211" s="251"/>
      <c r="AE211" s="251"/>
      <c r="AF211" s="251"/>
      <c r="AG211" s="251"/>
      <c r="AH211" s="251"/>
      <c r="AI211" s="251"/>
      <c r="AJ211" s="251"/>
      <c r="AK211" s="251"/>
      <c r="AL211" s="251"/>
      <c r="AM211" s="251"/>
      <c r="AN211" s="251"/>
      <c r="AO211" s="251"/>
      <c r="AP211" s="251"/>
      <c r="AQ211" s="251"/>
      <c r="AR211" s="251"/>
      <c r="AS211" s="251"/>
      <c r="AT211" s="251"/>
      <c r="AU211" s="251"/>
      <c r="AV211" s="251"/>
      <c r="AW211" s="251"/>
      <c r="AX211" s="251"/>
      <c r="AY211" s="251"/>
      <c r="AZ211" s="251"/>
      <c r="BA211" s="251"/>
      <c r="BB211" s="251"/>
    </row>
    <row r="212" spans="2:54" s="237" customFormat="1" ht="31.5" hidden="1" customHeight="1" x14ac:dyDescent="0.25">
      <c r="B212" s="259" t="e">
        <f>IF('Formulario PPGR2'!$G212="","",CONCATENATE('Formulario PPGR2'!$C212,".",'Formulario PPGR2'!$D212,".",'Formulario PPGR2'!$E212,".",'Formulario PPGR2'!$F212))</f>
        <v>#REF!</v>
      </c>
      <c r="C212" s="259" t="e">
        <f>IF('Formulario PPGR2'!$G212="","",'Formulario PPGR1'!#REF!)</f>
        <v>#REF!</v>
      </c>
      <c r="D212" s="259" t="e">
        <f>IF('Formulario PPGR2'!$G212="","",'Formulario PPGR1'!#REF!)</f>
        <v>#REF!</v>
      </c>
      <c r="E212" s="259" t="e">
        <f>IF('Formulario PPGR2'!$G212="","",'Formulario PPGR1'!#REF!)</f>
        <v>#REF!</v>
      </c>
      <c r="F212" s="259" t="e">
        <f>IF('Formulario PPGR2'!$G212="","",'Formulario PPGR1'!#REF!)</f>
        <v>#REF!</v>
      </c>
      <c r="G212" s="231" t="s">
        <v>176</v>
      </c>
      <c r="H212" s="287" t="s">
        <v>687</v>
      </c>
      <c r="I212" s="231" t="s">
        <v>688</v>
      </c>
      <c r="J212" s="287"/>
      <c r="K212" s="287"/>
      <c r="L212" s="287"/>
      <c r="M212" s="287"/>
      <c r="N212" s="287"/>
      <c r="O212" s="287"/>
      <c r="P212" s="287">
        <v>1</v>
      </c>
      <c r="Q212" s="287"/>
      <c r="R212" s="287"/>
      <c r="S212" s="287"/>
      <c r="T212" s="287"/>
      <c r="U212" s="287"/>
      <c r="V212" s="235">
        <f>SUM('Formulario PPGR2'!$J212:$U212)</f>
        <v>1</v>
      </c>
      <c r="W212" s="255" t="s">
        <v>250</v>
      </c>
      <c r="X212" s="255"/>
      <c r="Y212" s="231" t="s">
        <v>689</v>
      </c>
      <c r="Z212" s="231" t="s">
        <v>674</v>
      </c>
      <c r="AA212" s="251"/>
      <c r="AB212" s="251"/>
      <c r="AC212" s="251"/>
      <c r="AD212" s="251"/>
      <c r="AE212" s="251"/>
      <c r="AF212" s="251"/>
      <c r="AG212" s="251"/>
      <c r="AH212" s="251"/>
      <c r="AI212" s="251"/>
      <c r="AJ212" s="251"/>
      <c r="AK212" s="251"/>
      <c r="AL212" s="251"/>
      <c r="AM212" s="251"/>
      <c r="AN212" s="251"/>
      <c r="AO212" s="251"/>
      <c r="AP212" s="251"/>
      <c r="AQ212" s="251"/>
      <c r="AR212" s="251"/>
      <c r="AS212" s="251"/>
      <c r="AT212" s="251"/>
      <c r="AU212" s="251"/>
      <c r="AV212" s="251"/>
      <c r="AW212" s="251"/>
      <c r="AX212" s="251"/>
      <c r="AY212" s="251"/>
      <c r="AZ212" s="251"/>
      <c r="BA212" s="251"/>
      <c r="BB212" s="251"/>
    </row>
    <row r="213" spans="2:54" s="237" customFormat="1" ht="31.5" hidden="1" customHeight="1" x14ac:dyDescent="0.25">
      <c r="B213" s="259" t="e">
        <f>IF('Formulario PPGR2'!$G213="","",CONCATENATE('Formulario PPGR2'!$C213,".",'Formulario PPGR2'!$D213,".",'Formulario PPGR2'!$E213,".",'Formulario PPGR2'!$F213))</f>
        <v>#REF!</v>
      </c>
      <c r="C213" s="259" t="e">
        <f>IF('Formulario PPGR2'!$G213="","",'Formulario PPGR1'!#REF!)</f>
        <v>#REF!</v>
      </c>
      <c r="D213" s="259" t="e">
        <f>IF('Formulario PPGR2'!$G213="","",'Formulario PPGR1'!#REF!)</f>
        <v>#REF!</v>
      </c>
      <c r="E213" s="259" t="e">
        <f>IF('Formulario PPGR2'!$G213="","",'Formulario PPGR1'!#REF!)</f>
        <v>#REF!</v>
      </c>
      <c r="F213" s="259" t="e">
        <f>IF('Formulario PPGR2'!$G213="","",'Formulario PPGR1'!#REF!)</f>
        <v>#REF!</v>
      </c>
      <c r="G213" s="231" t="s">
        <v>176</v>
      </c>
      <c r="H213" s="287" t="s">
        <v>690</v>
      </c>
      <c r="I213" s="231" t="s">
        <v>691</v>
      </c>
      <c r="J213" s="287">
        <v>1</v>
      </c>
      <c r="K213" s="287"/>
      <c r="L213" s="287"/>
      <c r="M213" s="287"/>
      <c r="N213" s="287"/>
      <c r="O213" s="287"/>
      <c r="P213" s="287"/>
      <c r="Q213" s="287"/>
      <c r="R213" s="287"/>
      <c r="S213" s="287"/>
      <c r="T213" s="287"/>
      <c r="U213" s="287"/>
      <c r="V213" s="235">
        <f>SUM('Formulario PPGR2'!$J213:$U213)</f>
        <v>1</v>
      </c>
      <c r="W213" s="255" t="s">
        <v>692</v>
      </c>
      <c r="X213" s="255"/>
      <c r="Y213" s="231"/>
      <c r="Z213" s="231" t="s">
        <v>674</v>
      </c>
      <c r="AA213" s="251"/>
      <c r="AB213" s="251"/>
      <c r="AC213" s="251"/>
      <c r="AD213" s="251"/>
      <c r="AE213" s="251"/>
      <c r="AF213" s="251"/>
      <c r="AG213" s="251"/>
      <c r="AH213" s="251"/>
      <c r="AI213" s="251"/>
      <c r="AJ213" s="251"/>
      <c r="AK213" s="251"/>
      <c r="AL213" s="251"/>
      <c r="AM213" s="251"/>
      <c r="AN213" s="251"/>
      <c r="AO213" s="251"/>
      <c r="AP213" s="251"/>
      <c r="AQ213" s="251"/>
      <c r="AR213" s="251"/>
      <c r="AS213" s="251"/>
      <c r="AT213" s="251"/>
      <c r="AU213" s="251"/>
      <c r="AV213" s="251"/>
      <c r="AW213" s="251"/>
      <c r="AX213" s="251"/>
      <c r="AY213" s="251"/>
      <c r="AZ213" s="251"/>
      <c r="BA213" s="251"/>
      <c r="BB213" s="251"/>
    </row>
    <row r="214" spans="2:54" s="237" customFormat="1" ht="36.75" hidden="1" customHeight="1" x14ac:dyDescent="0.25">
      <c r="B214" s="259" t="e">
        <f>IF('Formulario PPGR2'!$G214="","",CONCATENATE('Formulario PPGR2'!$C214,".",'Formulario PPGR2'!$D214,".",'Formulario PPGR2'!$E214,".",'Formulario PPGR2'!$F214))</f>
        <v>#REF!</v>
      </c>
      <c r="C214" s="259" t="e">
        <f>IF('Formulario PPGR2'!$G214="","",'Formulario PPGR1'!#REF!)</f>
        <v>#REF!</v>
      </c>
      <c r="D214" s="259" t="e">
        <f>IF('Formulario PPGR2'!$G214="","",'Formulario PPGR1'!#REF!)</f>
        <v>#REF!</v>
      </c>
      <c r="E214" s="259" t="e">
        <f>IF('Formulario PPGR2'!$G214="","",'Formulario PPGR1'!#REF!)</f>
        <v>#REF!</v>
      </c>
      <c r="F214" s="259" t="e">
        <f>IF('Formulario PPGR2'!$G214="","",'Formulario PPGR1'!#REF!)</f>
        <v>#REF!</v>
      </c>
      <c r="G214" s="231" t="s">
        <v>178</v>
      </c>
      <c r="H214" s="287" t="s">
        <v>693</v>
      </c>
      <c r="I214" s="231" t="s">
        <v>694</v>
      </c>
      <c r="J214" s="230"/>
      <c r="K214" s="230">
        <v>1</v>
      </c>
      <c r="L214" s="230">
        <v>1</v>
      </c>
      <c r="M214" s="230">
        <v>1</v>
      </c>
      <c r="N214" s="230">
        <v>1</v>
      </c>
      <c r="O214" s="230">
        <v>1</v>
      </c>
      <c r="P214" s="230">
        <v>1</v>
      </c>
      <c r="Q214" s="230">
        <v>1</v>
      </c>
      <c r="R214" s="230">
        <v>1</v>
      </c>
      <c r="S214" s="230">
        <v>1</v>
      </c>
      <c r="T214" s="230">
        <v>1</v>
      </c>
      <c r="U214" s="230"/>
      <c r="V214" s="235">
        <f>SUM('Formulario PPGR2'!$J214:$U214)</f>
        <v>10</v>
      </c>
      <c r="W214" s="255" t="s">
        <v>254</v>
      </c>
      <c r="X214" s="255"/>
      <c r="Y214" s="231" t="s">
        <v>695</v>
      </c>
      <c r="Z214" s="231" t="s">
        <v>179</v>
      </c>
      <c r="AA214" s="251"/>
      <c r="AB214" s="251"/>
      <c r="AC214" s="251"/>
      <c r="AD214" s="251"/>
      <c r="AE214" s="251"/>
      <c r="AF214" s="251"/>
      <c r="AG214" s="251"/>
      <c r="AH214" s="251"/>
      <c r="AI214" s="251"/>
      <c r="AJ214" s="251"/>
      <c r="AK214" s="251"/>
      <c r="AL214" s="251"/>
      <c r="AM214" s="251"/>
      <c r="AN214" s="251"/>
      <c r="AO214" s="251"/>
      <c r="AP214" s="251"/>
      <c r="AQ214" s="251"/>
      <c r="AR214" s="251"/>
      <c r="AS214" s="251"/>
      <c r="AT214" s="251"/>
      <c r="AU214" s="251"/>
      <c r="AV214" s="251"/>
      <c r="AW214" s="251"/>
      <c r="AX214" s="251"/>
      <c r="AY214" s="251"/>
      <c r="AZ214" s="251"/>
      <c r="BA214" s="251"/>
      <c r="BB214" s="251"/>
    </row>
    <row r="215" spans="2:54" s="237" customFormat="1" ht="49.5" hidden="1" customHeight="1" x14ac:dyDescent="0.25">
      <c r="B215" s="259" t="e">
        <f>IF('Formulario PPGR2'!$G215="","",CONCATENATE('Formulario PPGR2'!$C215,".",'Formulario PPGR2'!$D215,".",'Formulario PPGR2'!$E215,".",'Formulario PPGR2'!$F215))</f>
        <v>#REF!</v>
      </c>
      <c r="C215" s="259" t="e">
        <f>IF('Formulario PPGR2'!$G215="","",'Formulario PPGR1'!#REF!)</f>
        <v>#REF!</v>
      </c>
      <c r="D215" s="259" t="e">
        <f>IF('Formulario PPGR2'!$G215="","",'Formulario PPGR1'!#REF!)</f>
        <v>#REF!</v>
      </c>
      <c r="E215" s="259" t="e">
        <f>IF('Formulario PPGR2'!$G215="","",'Formulario PPGR1'!#REF!)</f>
        <v>#REF!</v>
      </c>
      <c r="F215" s="259" t="e">
        <f>IF('Formulario PPGR2'!$G215="","",'Formulario PPGR1'!#REF!)</f>
        <v>#REF!</v>
      </c>
      <c r="G215" s="231" t="s">
        <v>181</v>
      </c>
      <c r="H215" s="287" t="s">
        <v>696</v>
      </c>
      <c r="I215" s="231" t="s">
        <v>697</v>
      </c>
      <c r="J215" s="230"/>
      <c r="K215" s="230"/>
      <c r="L215" s="230">
        <v>1</v>
      </c>
      <c r="M215" s="230">
        <v>1</v>
      </c>
      <c r="N215" s="230">
        <v>1</v>
      </c>
      <c r="O215" s="230">
        <v>1</v>
      </c>
      <c r="P215" s="230">
        <v>1</v>
      </c>
      <c r="Q215" s="230">
        <v>1</v>
      </c>
      <c r="R215" s="230">
        <v>1</v>
      </c>
      <c r="S215" s="230">
        <v>1</v>
      </c>
      <c r="T215" s="230">
        <v>1</v>
      </c>
      <c r="U215" s="230">
        <v>1</v>
      </c>
      <c r="V215" s="235">
        <f>SUM('Formulario PPGR2'!$J215:$U215)</f>
        <v>10</v>
      </c>
      <c r="W215" s="255" t="s">
        <v>254</v>
      </c>
      <c r="X215" s="255"/>
      <c r="Y215" s="231"/>
      <c r="Z215" s="231" t="s">
        <v>182</v>
      </c>
      <c r="AA215" s="251"/>
      <c r="AB215" s="251"/>
      <c r="AC215" s="251"/>
      <c r="AD215" s="251"/>
      <c r="AE215" s="251"/>
      <c r="AF215" s="251"/>
      <c r="AG215" s="251"/>
      <c r="AH215" s="251"/>
      <c r="AI215" s="251"/>
      <c r="AJ215" s="251"/>
      <c r="AK215" s="251"/>
      <c r="AL215" s="251"/>
      <c r="AM215" s="251"/>
      <c r="AN215" s="251"/>
      <c r="AO215" s="251"/>
      <c r="AP215" s="251"/>
      <c r="AQ215" s="251"/>
      <c r="AR215" s="251"/>
      <c r="AS215" s="251"/>
      <c r="AT215" s="251"/>
      <c r="AU215" s="251"/>
      <c r="AV215" s="251"/>
      <c r="AW215" s="251"/>
      <c r="AX215" s="251"/>
      <c r="AY215" s="251"/>
      <c r="AZ215" s="251"/>
      <c r="BA215" s="251"/>
      <c r="BB215" s="251"/>
    </row>
    <row r="216" spans="2:54" s="237" customFormat="1" ht="49.5" hidden="1" customHeight="1" x14ac:dyDescent="0.25">
      <c r="B216" s="642" t="e">
        <f>IF('Formulario PPGR2'!$G216="","",CONCATENATE('Formulario PPGR2'!$C216,".",'Formulario PPGR2'!$D216,".",'Formulario PPGR2'!$E216,".",'Formulario PPGR2'!$F216))</f>
        <v>#REF!</v>
      </c>
      <c r="C216" s="642"/>
      <c r="D216" s="642" t="e">
        <f>IF('Formulario PPGR2'!$G216="","",'Formulario PPGR1'!#REF!)</f>
        <v>#REF!</v>
      </c>
      <c r="E216" s="642" t="e">
        <f>IF('Formulario PPGR2'!$G216="","",'Formulario PPGR1'!#REF!)</f>
        <v>#REF!</v>
      </c>
      <c r="F216" s="642" t="e">
        <f>IF('Formulario PPGR2'!$G216="","",'Formulario PPGR1'!#REF!)</f>
        <v>#REF!</v>
      </c>
      <c r="G216" s="231" t="s">
        <v>181</v>
      </c>
      <c r="H216" s="287" t="s">
        <v>698</v>
      </c>
      <c r="I216" s="638" t="s">
        <v>699</v>
      </c>
      <c r="J216" s="643">
        <v>1</v>
      </c>
      <c r="K216" s="643"/>
      <c r="L216" s="643"/>
      <c r="M216" s="643">
        <v>1</v>
      </c>
      <c r="N216" s="643"/>
      <c r="O216" s="643"/>
      <c r="P216" s="643">
        <v>1</v>
      </c>
      <c r="Q216" s="643"/>
      <c r="R216" s="643"/>
      <c r="S216" s="643">
        <v>1</v>
      </c>
      <c r="T216" s="643"/>
      <c r="U216" s="643"/>
      <c r="V216" s="644">
        <f>SUM('Formulario PPGR2'!$J216:$U216)</f>
        <v>4</v>
      </c>
      <c r="W216" s="641" t="s">
        <v>258</v>
      </c>
      <c r="X216" s="641" t="s">
        <v>250</v>
      </c>
      <c r="Y216" s="638" t="s">
        <v>700</v>
      </c>
      <c r="Z216" s="638" t="s">
        <v>182</v>
      </c>
      <c r="AA216" s="251"/>
      <c r="AB216" s="251"/>
      <c r="AC216" s="251"/>
      <c r="AD216" s="251"/>
      <c r="AE216" s="251"/>
      <c r="AF216" s="251"/>
      <c r="AG216" s="251"/>
      <c r="AH216" s="251"/>
      <c r="AI216" s="251"/>
      <c r="AJ216" s="251"/>
      <c r="AK216" s="251"/>
      <c r="AL216" s="251"/>
      <c r="AM216" s="251"/>
      <c r="AN216" s="251"/>
      <c r="AO216" s="251"/>
      <c r="AP216" s="251"/>
      <c r="AQ216" s="251"/>
      <c r="AR216" s="251"/>
      <c r="AS216" s="251"/>
      <c r="AT216" s="251"/>
      <c r="AU216" s="251"/>
      <c r="AV216" s="251"/>
      <c r="AW216" s="251"/>
      <c r="AX216" s="251"/>
      <c r="AY216" s="251"/>
      <c r="AZ216" s="251"/>
      <c r="BA216" s="251"/>
      <c r="BB216" s="251"/>
    </row>
    <row r="217" spans="2:54" s="237" customFormat="1" ht="49.5" hidden="1" customHeight="1" x14ac:dyDescent="0.25">
      <c r="B217" s="642" t="e">
        <f>IF('Formulario PPGR2'!$G217="","",CONCATENATE('Formulario PPGR2'!$C217,".",'Formulario PPGR2'!$D217,".",'Formulario PPGR2'!$E217,".",'Formulario PPGR2'!$F217))</f>
        <v>#REF!</v>
      </c>
      <c r="C217" s="642"/>
      <c r="D217" s="642" t="e">
        <f>IF('Formulario PPGR2'!$G217="","",'Formulario PPGR1'!#REF!)</f>
        <v>#REF!</v>
      </c>
      <c r="E217" s="642" t="e">
        <f>IF('Formulario PPGR2'!$G217="","",'Formulario PPGR1'!#REF!)</f>
        <v>#REF!</v>
      </c>
      <c r="F217" s="642" t="e">
        <f>IF('Formulario PPGR2'!$G217="","",'Formulario PPGR1'!#REF!)</f>
        <v>#REF!</v>
      </c>
      <c r="G217" s="231" t="s">
        <v>181</v>
      </c>
      <c r="H217" s="287" t="s">
        <v>701</v>
      </c>
      <c r="I217" s="638" t="s">
        <v>702</v>
      </c>
      <c r="J217" s="643">
        <v>1</v>
      </c>
      <c r="K217" s="643"/>
      <c r="L217" s="643"/>
      <c r="M217" s="643">
        <v>1</v>
      </c>
      <c r="N217" s="643"/>
      <c r="O217" s="643"/>
      <c r="P217" s="643">
        <v>1</v>
      </c>
      <c r="Q217" s="643"/>
      <c r="R217" s="643"/>
      <c r="S217" s="643">
        <v>1</v>
      </c>
      <c r="T217" s="643"/>
      <c r="U217" s="643"/>
      <c r="V217" s="644">
        <f>SUM('Formulario PPGR2'!$J217:$U217)</f>
        <v>4</v>
      </c>
      <c r="W217" s="641" t="s">
        <v>254</v>
      </c>
      <c r="X217" s="641"/>
      <c r="Y217" s="638" t="s">
        <v>700</v>
      </c>
      <c r="Z217" s="638" t="s">
        <v>182</v>
      </c>
      <c r="AA217" s="251"/>
      <c r="AB217" s="251"/>
      <c r="AC217" s="251"/>
      <c r="AD217" s="251"/>
      <c r="AE217" s="251"/>
      <c r="AF217" s="251"/>
      <c r="AG217" s="251"/>
      <c r="AH217" s="251"/>
      <c r="AI217" s="251"/>
      <c r="AJ217" s="251"/>
      <c r="AK217" s="251"/>
      <c r="AL217" s="251"/>
      <c r="AM217" s="251"/>
      <c r="AN217" s="251"/>
      <c r="AO217" s="251"/>
      <c r="AP217" s="251"/>
      <c r="AQ217" s="251"/>
      <c r="AR217" s="251"/>
      <c r="AS217" s="251"/>
      <c r="AT217" s="251"/>
      <c r="AU217" s="251"/>
      <c r="AV217" s="251"/>
      <c r="AW217" s="251"/>
      <c r="AX217" s="251"/>
      <c r="AY217" s="251"/>
      <c r="AZ217" s="251"/>
      <c r="BA217" s="251"/>
      <c r="BB217" s="251"/>
    </row>
    <row r="218" spans="2:54" s="237" customFormat="1" ht="49.5" hidden="1" customHeight="1" x14ac:dyDescent="0.25">
      <c r="B218" s="642" t="e">
        <f>IF('Formulario PPGR2'!$G218="","",CONCATENATE('Formulario PPGR2'!$C218,".",'Formulario PPGR2'!$D218,".",'Formulario PPGR2'!$E218,".",'Formulario PPGR2'!$F218))</f>
        <v>#REF!</v>
      </c>
      <c r="C218" s="642"/>
      <c r="D218" s="642" t="e">
        <f>IF('Formulario PPGR2'!$G218="","",'Formulario PPGR1'!#REF!)</f>
        <v>#REF!</v>
      </c>
      <c r="E218" s="642" t="e">
        <f>IF('Formulario PPGR2'!$G218="","",'Formulario PPGR1'!#REF!)</f>
        <v>#REF!</v>
      </c>
      <c r="F218" s="642" t="e">
        <f>IF('Formulario PPGR2'!$G218="","",'Formulario PPGR1'!#REF!)</f>
        <v>#REF!</v>
      </c>
      <c r="G218" s="231" t="s">
        <v>181</v>
      </c>
      <c r="H218" s="287" t="s">
        <v>703</v>
      </c>
      <c r="I218" s="638" t="s">
        <v>704</v>
      </c>
      <c r="J218" s="643"/>
      <c r="K218" s="643"/>
      <c r="L218" s="643">
        <v>1</v>
      </c>
      <c r="M218" s="643"/>
      <c r="N218" s="643"/>
      <c r="O218" s="643">
        <v>1</v>
      </c>
      <c r="P218" s="643"/>
      <c r="Q218" s="643"/>
      <c r="R218" s="643">
        <v>1</v>
      </c>
      <c r="S218" s="643"/>
      <c r="T218" s="643"/>
      <c r="U218" s="643">
        <v>1</v>
      </c>
      <c r="V218" s="644">
        <f>SUM('Formulario PPGR2'!$J218:$U218)</f>
        <v>4</v>
      </c>
      <c r="W218" s="641" t="s">
        <v>254</v>
      </c>
      <c r="X218" s="641"/>
      <c r="Y218" s="638"/>
      <c r="Z218" s="638" t="s">
        <v>182</v>
      </c>
      <c r="AA218" s="251"/>
      <c r="AB218" s="251"/>
      <c r="AC218" s="251"/>
      <c r="AD218" s="251"/>
      <c r="AE218" s="251"/>
      <c r="AF218" s="251"/>
      <c r="AG218" s="251"/>
      <c r="AH218" s="251"/>
      <c r="AI218" s="251"/>
      <c r="AJ218" s="251"/>
      <c r="AK218" s="251"/>
      <c r="AL218" s="251"/>
      <c r="AM218" s="251"/>
      <c r="AN218" s="251"/>
      <c r="AO218" s="251"/>
      <c r="AP218" s="251"/>
      <c r="AQ218" s="251"/>
      <c r="AR218" s="251"/>
      <c r="AS218" s="251"/>
      <c r="AT218" s="251"/>
      <c r="AU218" s="251"/>
      <c r="AV218" s="251"/>
      <c r="AW218" s="251"/>
      <c r="AX218" s="251"/>
      <c r="AY218" s="251"/>
      <c r="AZ218" s="251"/>
      <c r="BA218" s="251"/>
      <c r="BB218" s="251"/>
    </row>
    <row r="219" spans="2:54" s="237" customFormat="1" ht="59.25" hidden="1" customHeight="1" x14ac:dyDescent="0.25">
      <c r="B219" s="642" t="e">
        <f>IF('Formulario PPGR2'!$G219="","",CONCATENATE('Formulario PPGR2'!$C219,".",'Formulario PPGR2'!$D219,".",'Formulario PPGR2'!$E219,".",'Formulario PPGR2'!$F219))</f>
        <v>#REF!</v>
      </c>
      <c r="C219" s="642"/>
      <c r="D219" s="642" t="e">
        <f>IF('Formulario PPGR2'!$G219="","",'Formulario PPGR1'!#REF!)</f>
        <v>#REF!</v>
      </c>
      <c r="E219" s="642" t="e">
        <f>IF('Formulario PPGR2'!$G219="","",'Formulario PPGR1'!#REF!)</f>
        <v>#REF!</v>
      </c>
      <c r="F219" s="642" t="e">
        <f>IF('Formulario PPGR2'!$G219="","",'Formulario PPGR1'!#REF!)</f>
        <v>#REF!</v>
      </c>
      <c r="G219" s="231" t="s">
        <v>181</v>
      </c>
      <c r="H219" s="287" t="s">
        <v>705</v>
      </c>
      <c r="I219" s="638" t="s">
        <v>706</v>
      </c>
      <c r="J219" s="643">
        <v>1</v>
      </c>
      <c r="K219" s="643">
        <v>1</v>
      </c>
      <c r="L219" s="643">
        <v>1</v>
      </c>
      <c r="M219" s="643">
        <v>1</v>
      </c>
      <c r="N219" s="643">
        <v>1</v>
      </c>
      <c r="O219" s="643">
        <v>1</v>
      </c>
      <c r="P219" s="643">
        <v>1</v>
      </c>
      <c r="Q219" s="643">
        <v>1</v>
      </c>
      <c r="R219" s="643">
        <v>1</v>
      </c>
      <c r="S219" s="643">
        <v>1</v>
      </c>
      <c r="T219" s="643">
        <v>1</v>
      </c>
      <c r="U219" s="643">
        <v>1</v>
      </c>
      <c r="V219" s="644">
        <f>SUM('Formulario PPGR2'!$J219:$U219)</f>
        <v>12</v>
      </c>
      <c r="W219" s="641" t="s">
        <v>254</v>
      </c>
      <c r="X219" s="641"/>
      <c r="Y219" s="638"/>
      <c r="Z219" s="638" t="s">
        <v>182</v>
      </c>
      <c r="AA219" s="251"/>
      <c r="AB219" s="251"/>
      <c r="AC219" s="251"/>
      <c r="AD219" s="251"/>
      <c r="AE219" s="251"/>
      <c r="AF219" s="251"/>
      <c r="AG219" s="251"/>
      <c r="AH219" s="251"/>
      <c r="AI219" s="251"/>
      <c r="AJ219" s="251"/>
      <c r="AK219" s="251"/>
      <c r="AL219" s="251"/>
      <c r="AM219" s="251"/>
      <c r="AN219" s="251"/>
      <c r="AO219" s="251"/>
      <c r="AP219" s="251"/>
      <c r="AQ219" s="251"/>
      <c r="AR219" s="251"/>
      <c r="AS219" s="251"/>
      <c r="AT219" s="251"/>
      <c r="AU219" s="251"/>
      <c r="AV219" s="251"/>
      <c r="AW219" s="251"/>
      <c r="AX219" s="251"/>
      <c r="AY219" s="251"/>
      <c r="AZ219" s="251"/>
      <c r="BA219" s="251"/>
      <c r="BB219" s="251"/>
    </row>
    <row r="220" spans="2:54" s="237" customFormat="1" ht="48.75" hidden="1" customHeight="1" x14ac:dyDescent="0.25">
      <c r="B220" s="642" t="e">
        <f>IF('Formulario PPGR2'!$G220="","",CONCATENATE('Formulario PPGR2'!$C220,".",'Formulario PPGR2'!$D220,".",'Formulario PPGR2'!$E220,".",'Formulario PPGR2'!$F220))</f>
        <v>#REF!</v>
      </c>
      <c r="C220" s="642"/>
      <c r="D220" s="642" t="e">
        <f>IF('Formulario PPGR2'!$G220="","",'Formulario PPGR1'!#REF!)</f>
        <v>#REF!</v>
      </c>
      <c r="E220" s="642" t="e">
        <f>IF('Formulario PPGR2'!$G220="","",'Formulario PPGR1'!#REF!)</f>
        <v>#REF!</v>
      </c>
      <c r="F220" s="642" t="e">
        <f>IF('Formulario PPGR2'!$G220="","",'Formulario PPGR1'!#REF!)</f>
        <v>#REF!</v>
      </c>
      <c r="G220" s="231" t="s">
        <v>181</v>
      </c>
      <c r="H220" s="287" t="s">
        <v>707</v>
      </c>
      <c r="I220" s="638" t="s">
        <v>708</v>
      </c>
      <c r="J220" s="643"/>
      <c r="K220" s="643"/>
      <c r="L220" s="643"/>
      <c r="M220" s="643"/>
      <c r="N220" s="643"/>
      <c r="O220" s="643"/>
      <c r="P220" s="643"/>
      <c r="Q220" s="643"/>
      <c r="R220" s="643"/>
      <c r="S220" s="643"/>
      <c r="T220" s="643"/>
      <c r="U220" s="643">
        <v>1</v>
      </c>
      <c r="V220" s="644">
        <f>SUM('Formulario PPGR2'!$J220:$U220)</f>
        <v>1</v>
      </c>
      <c r="W220" s="641" t="s">
        <v>258</v>
      </c>
      <c r="X220" s="641"/>
      <c r="Y220" s="638"/>
      <c r="Z220" s="638" t="s">
        <v>182</v>
      </c>
      <c r="AA220" s="251"/>
      <c r="AB220" s="251"/>
      <c r="AC220" s="251"/>
      <c r="AD220" s="251"/>
      <c r="AE220" s="251"/>
      <c r="AF220" s="251"/>
      <c r="AG220" s="251"/>
      <c r="AH220" s="251"/>
      <c r="AI220" s="251"/>
      <c r="AJ220" s="251"/>
      <c r="AK220" s="251"/>
      <c r="AL220" s="251"/>
      <c r="AM220" s="251"/>
      <c r="AN220" s="251"/>
      <c r="AO220" s="251"/>
      <c r="AP220" s="251"/>
      <c r="AQ220" s="251"/>
      <c r="AR220" s="251"/>
      <c r="AS220" s="251"/>
      <c r="AT220" s="251"/>
      <c r="AU220" s="251"/>
      <c r="AV220" s="251"/>
      <c r="AW220" s="251"/>
      <c r="AX220" s="251"/>
      <c r="AY220" s="251"/>
      <c r="AZ220" s="251"/>
      <c r="BA220" s="251"/>
      <c r="BB220" s="251"/>
    </row>
    <row r="221" spans="2:54" s="237" customFormat="1" ht="44.25" hidden="1" customHeight="1" x14ac:dyDescent="0.25">
      <c r="B221" s="642" t="e">
        <f>IF('Formulario PPGR2'!$G221="","",CONCATENATE('Formulario PPGR2'!$C221,".",'Formulario PPGR2'!$D221,".",'Formulario PPGR2'!$E221,".",'Formulario PPGR2'!$F221))</f>
        <v>#REF!</v>
      </c>
      <c r="C221" s="642"/>
      <c r="D221" s="642" t="e">
        <f>IF('Formulario PPGR2'!$G221="","",'Formulario PPGR1'!#REF!)</f>
        <v>#REF!</v>
      </c>
      <c r="E221" s="642" t="e">
        <f>IF('Formulario PPGR2'!$G221="","",'Formulario PPGR1'!#REF!)</f>
        <v>#REF!</v>
      </c>
      <c r="F221" s="642" t="e">
        <f>IF('Formulario PPGR2'!$G221="","",'Formulario PPGR1'!#REF!)</f>
        <v>#REF!</v>
      </c>
      <c r="G221" s="231" t="s">
        <v>181</v>
      </c>
      <c r="H221" s="287" t="s">
        <v>709</v>
      </c>
      <c r="I221" s="638" t="s">
        <v>710</v>
      </c>
      <c r="J221" s="643"/>
      <c r="K221" s="643"/>
      <c r="L221" s="643">
        <v>1</v>
      </c>
      <c r="M221" s="643"/>
      <c r="N221" s="643"/>
      <c r="O221" s="643">
        <v>1</v>
      </c>
      <c r="P221" s="643"/>
      <c r="Q221" s="643"/>
      <c r="R221" s="643">
        <v>1</v>
      </c>
      <c r="S221" s="643"/>
      <c r="T221" s="643"/>
      <c r="U221" s="643">
        <v>1</v>
      </c>
      <c r="V221" s="644">
        <f>SUM('Formulario PPGR2'!$J221:$U221)</f>
        <v>4</v>
      </c>
      <c r="W221" s="641" t="s">
        <v>254</v>
      </c>
      <c r="X221" s="641"/>
      <c r="Y221" s="638"/>
      <c r="Z221" s="638" t="s">
        <v>182</v>
      </c>
      <c r="AA221" s="251"/>
      <c r="AB221" s="251"/>
      <c r="AC221" s="251"/>
      <c r="AD221" s="251"/>
      <c r="AE221" s="251"/>
      <c r="AF221" s="251"/>
      <c r="AG221" s="251"/>
      <c r="AH221" s="251"/>
      <c r="AI221" s="251"/>
      <c r="AJ221" s="251"/>
      <c r="AK221" s="251"/>
      <c r="AL221" s="251"/>
      <c r="AM221" s="251"/>
      <c r="AN221" s="251"/>
      <c r="AO221" s="251"/>
      <c r="AP221" s="251"/>
      <c r="AQ221" s="251"/>
      <c r="AR221" s="251"/>
      <c r="AS221" s="251"/>
      <c r="AT221" s="251"/>
      <c r="AU221" s="251"/>
      <c r="AV221" s="251"/>
      <c r="AW221" s="251"/>
      <c r="AX221" s="251"/>
      <c r="AY221" s="251"/>
      <c r="AZ221" s="251"/>
      <c r="BA221" s="251"/>
      <c r="BB221" s="251"/>
    </row>
    <row r="222" spans="2:54" s="237" customFormat="1" ht="44.25" hidden="1" customHeight="1" x14ac:dyDescent="0.25">
      <c r="B222" s="642" t="e">
        <f>IF('Formulario PPGR2'!$G222="","",CONCATENATE('Formulario PPGR2'!$C222,".",'Formulario PPGR2'!$D222,".",'Formulario PPGR2'!$E222,".",'Formulario PPGR2'!$F222))</f>
        <v>#REF!</v>
      </c>
      <c r="C222" s="642"/>
      <c r="D222" s="642" t="e">
        <f>IF('Formulario PPGR2'!$G222="","",'Formulario PPGR1'!#REF!)</f>
        <v>#REF!</v>
      </c>
      <c r="E222" s="642" t="e">
        <f>IF('Formulario PPGR2'!$G222="","",'Formulario PPGR1'!#REF!)</f>
        <v>#REF!</v>
      </c>
      <c r="F222" s="642" t="e">
        <f>IF('Formulario PPGR2'!$G222="","",'Formulario PPGR1'!#REF!)</f>
        <v>#REF!</v>
      </c>
      <c r="G222" s="231" t="s">
        <v>181</v>
      </c>
      <c r="H222" s="287" t="s">
        <v>711</v>
      </c>
      <c r="I222" s="638" t="s">
        <v>712</v>
      </c>
      <c r="J222" s="643">
        <v>1</v>
      </c>
      <c r="K222" s="643">
        <v>1</v>
      </c>
      <c r="L222" s="643">
        <v>1</v>
      </c>
      <c r="M222" s="643">
        <v>1</v>
      </c>
      <c r="N222" s="643">
        <v>1</v>
      </c>
      <c r="O222" s="643">
        <v>1</v>
      </c>
      <c r="P222" s="643">
        <v>1</v>
      </c>
      <c r="Q222" s="643">
        <v>1</v>
      </c>
      <c r="R222" s="643">
        <v>1</v>
      </c>
      <c r="S222" s="643">
        <v>1</v>
      </c>
      <c r="T222" s="643">
        <v>1</v>
      </c>
      <c r="U222" s="643">
        <v>1</v>
      </c>
      <c r="V222" s="644">
        <f>SUM('Formulario PPGR2'!$J222:$U222)</f>
        <v>12</v>
      </c>
      <c r="W222" s="641" t="s">
        <v>254</v>
      </c>
      <c r="X222" s="641" t="s">
        <v>250</v>
      </c>
      <c r="Y222" s="638" t="s">
        <v>713</v>
      </c>
      <c r="Z222" s="638" t="s">
        <v>714</v>
      </c>
      <c r="AA222" s="251"/>
      <c r="AB222" s="251"/>
      <c r="AC222" s="251"/>
      <c r="AD222" s="251"/>
      <c r="AE222" s="251"/>
      <c r="AF222" s="251"/>
      <c r="AG222" s="251"/>
      <c r="AH222" s="251"/>
      <c r="AI222" s="251"/>
      <c r="AJ222" s="251"/>
      <c r="AK222" s="251"/>
      <c r="AL222" s="251"/>
      <c r="AM222" s="251"/>
      <c r="AN222" s="251"/>
      <c r="AO222" s="251"/>
      <c r="AP222" s="251"/>
      <c r="AQ222" s="251"/>
      <c r="AR222" s="251"/>
      <c r="AS222" s="251"/>
      <c r="AT222" s="251"/>
      <c r="AU222" s="251"/>
      <c r="AV222" s="251"/>
      <c r="AW222" s="251"/>
      <c r="AX222" s="251"/>
      <c r="AY222" s="251"/>
      <c r="AZ222" s="251"/>
      <c r="BA222" s="251"/>
      <c r="BB222" s="251"/>
    </row>
    <row r="223" spans="2:54" s="237" customFormat="1" ht="44.25" hidden="1" customHeight="1" x14ac:dyDescent="0.25">
      <c r="B223" s="642"/>
      <c r="C223" s="642"/>
      <c r="D223" s="642"/>
      <c r="E223" s="642"/>
      <c r="F223" s="642"/>
      <c r="G223" s="231" t="s">
        <v>181</v>
      </c>
      <c r="H223" s="287" t="s">
        <v>715</v>
      </c>
      <c r="I223" s="638" t="s">
        <v>716</v>
      </c>
      <c r="J223" s="643">
        <v>1</v>
      </c>
      <c r="K223" s="643"/>
      <c r="L223" s="643"/>
      <c r="M223" s="643">
        <v>1</v>
      </c>
      <c r="N223" s="643"/>
      <c r="O223" s="643"/>
      <c r="P223" s="643">
        <v>1</v>
      </c>
      <c r="Q223" s="643"/>
      <c r="R223" s="643"/>
      <c r="S223" s="643">
        <v>1</v>
      </c>
      <c r="T223" s="643"/>
      <c r="U223" s="643"/>
      <c r="V223" s="644">
        <f>SUM('Formulario PPGR2'!$J223:$U223)</f>
        <v>4</v>
      </c>
      <c r="W223" s="641" t="s">
        <v>254</v>
      </c>
      <c r="X223" s="641"/>
      <c r="Y223" s="638"/>
      <c r="Z223" s="638" t="s">
        <v>186</v>
      </c>
      <c r="AA223" s="251"/>
      <c r="AB223" s="251"/>
      <c r="AC223" s="251"/>
      <c r="AD223" s="251"/>
      <c r="AE223" s="251"/>
      <c r="AF223" s="251"/>
      <c r="AG223" s="251"/>
      <c r="AH223" s="251"/>
      <c r="AI223" s="251"/>
      <c r="AJ223" s="251"/>
      <c r="AK223" s="251"/>
      <c r="AL223" s="251"/>
      <c r="AM223" s="251"/>
      <c r="AN223" s="251"/>
      <c r="AO223" s="251"/>
      <c r="AP223" s="251"/>
      <c r="AQ223" s="251"/>
      <c r="AR223" s="251"/>
      <c r="AS223" s="251"/>
      <c r="AT223" s="251"/>
      <c r="AU223" s="251"/>
      <c r="AV223" s="251"/>
      <c r="AW223" s="251"/>
      <c r="AX223" s="251"/>
      <c r="AY223" s="251"/>
      <c r="AZ223" s="251"/>
      <c r="BA223" s="251"/>
      <c r="BB223" s="251"/>
    </row>
    <row r="224" spans="2:54" s="237" customFormat="1" ht="44.25" hidden="1" customHeight="1" x14ac:dyDescent="0.25">
      <c r="B224" s="642" t="e">
        <f>IF('Formulario PPGR2'!$G224="","",CONCATENATE('Formulario PPGR2'!$C224,".",'Formulario PPGR2'!$D224,".",'Formulario PPGR2'!$E224,".",'Formulario PPGR2'!$F224))</f>
        <v>#REF!</v>
      </c>
      <c r="C224" s="642"/>
      <c r="D224" s="642" t="e">
        <f>IF('Formulario PPGR2'!$G224="","",'Formulario PPGR1'!#REF!)</f>
        <v>#REF!</v>
      </c>
      <c r="E224" s="642" t="e">
        <f>IF('Formulario PPGR2'!$G224="","",'Formulario PPGR1'!#REF!)</f>
        <v>#REF!</v>
      </c>
      <c r="F224" s="642" t="e">
        <f>IF('Formulario PPGR2'!$G224="","",'Formulario PPGR1'!#REF!)</f>
        <v>#REF!</v>
      </c>
      <c r="G224" s="638" t="s">
        <v>183</v>
      </c>
      <c r="H224" s="639" t="s">
        <v>717</v>
      </c>
      <c r="I224" s="638" t="s">
        <v>718</v>
      </c>
      <c r="J224" s="643"/>
      <c r="K224" s="643"/>
      <c r="L224" s="643"/>
      <c r="M224" s="643"/>
      <c r="N224" s="643"/>
      <c r="O224" s="643">
        <v>1</v>
      </c>
      <c r="P224" s="643"/>
      <c r="Q224" s="643"/>
      <c r="R224" s="643"/>
      <c r="S224" s="643"/>
      <c r="T224" s="643"/>
      <c r="U224" s="643">
        <v>1</v>
      </c>
      <c r="V224" s="644">
        <f>SUM('Formulario PPGR2'!$J224:$U224)</f>
        <v>2</v>
      </c>
      <c r="W224" s="641" t="s">
        <v>498</v>
      </c>
      <c r="X224" s="641"/>
      <c r="Y224" s="638"/>
      <c r="Z224" s="638" t="s">
        <v>184</v>
      </c>
      <c r="AA224" s="251"/>
      <c r="AB224" s="251"/>
      <c r="AC224" s="251"/>
      <c r="AD224" s="251"/>
      <c r="AE224" s="251"/>
      <c r="AF224" s="251"/>
      <c r="AG224" s="251"/>
      <c r="AH224" s="251"/>
      <c r="AI224" s="251"/>
      <c r="AJ224" s="251"/>
      <c r="AK224" s="251"/>
      <c r="AL224" s="251"/>
      <c r="AM224" s="251"/>
      <c r="AN224" s="251"/>
      <c r="AO224" s="251"/>
      <c r="AP224" s="251"/>
      <c r="AQ224" s="251"/>
      <c r="AR224" s="251"/>
      <c r="AS224" s="251"/>
      <c r="AT224" s="251"/>
      <c r="AU224" s="251"/>
      <c r="AV224" s="251"/>
      <c r="AW224" s="251"/>
      <c r="AX224" s="251"/>
      <c r="AY224" s="251"/>
      <c r="AZ224" s="251"/>
      <c r="BA224" s="251"/>
      <c r="BB224" s="251"/>
    </row>
    <row r="225" spans="2:54" s="237" customFormat="1" ht="44.25" hidden="1" customHeight="1" x14ac:dyDescent="0.25">
      <c r="B225" s="642" t="e">
        <f>IF('Formulario PPGR2'!$G225="","",CONCATENATE('Formulario PPGR2'!$C225,".",'Formulario PPGR2'!$D225,".",'Formulario PPGR2'!$E225,".",'Formulario PPGR2'!$F225))</f>
        <v>#REF!</v>
      </c>
      <c r="C225" s="642"/>
      <c r="D225" s="642" t="e">
        <f>IF('Formulario PPGR2'!$G225="","",'Formulario PPGR1'!#REF!)</f>
        <v>#REF!</v>
      </c>
      <c r="E225" s="642" t="e">
        <f>IF('Formulario PPGR2'!$G225="","",'Formulario PPGR1'!#REF!)</f>
        <v>#REF!</v>
      </c>
      <c r="F225" s="642" t="e">
        <f>IF('Formulario PPGR2'!$G225="","",'Formulario PPGR1'!#REF!)</f>
        <v>#REF!</v>
      </c>
      <c r="G225" s="638" t="s">
        <v>183</v>
      </c>
      <c r="H225" s="639" t="s">
        <v>719</v>
      </c>
      <c r="I225" s="638" t="s">
        <v>720</v>
      </c>
      <c r="J225" s="643"/>
      <c r="K225" s="643"/>
      <c r="L225" s="643"/>
      <c r="M225" s="643"/>
      <c r="N225" s="643"/>
      <c r="O225" s="643"/>
      <c r="P225" s="643"/>
      <c r="Q225" s="643"/>
      <c r="R225" s="643">
        <v>1</v>
      </c>
      <c r="S225" s="643"/>
      <c r="T225" s="643"/>
      <c r="U225" s="643">
        <v>1</v>
      </c>
      <c r="V225" s="644">
        <f>SUM('Formulario PPGR2'!$J225:$U225)</f>
        <v>2</v>
      </c>
      <c r="W225" s="641" t="s">
        <v>258</v>
      </c>
      <c r="X225" s="641" t="s">
        <v>246</v>
      </c>
      <c r="Y225" s="638"/>
      <c r="Z225" s="638" t="s">
        <v>184</v>
      </c>
      <c r="AA225" s="251"/>
      <c r="AB225" s="251"/>
      <c r="AC225" s="251"/>
      <c r="AD225" s="251"/>
      <c r="AE225" s="251"/>
      <c r="AF225" s="251"/>
      <c r="AG225" s="251"/>
      <c r="AH225" s="251"/>
      <c r="AI225" s="251"/>
      <c r="AJ225" s="251"/>
      <c r="AK225" s="251"/>
      <c r="AL225" s="251"/>
      <c r="AM225" s="251"/>
      <c r="AN225" s="251"/>
      <c r="AO225" s="251"/>
      <c r="AP225" s="251"/>
      <c r="AQ225" s="251"/>
      <c r="AR225" s="251"/>
      <c r="AS225" s="251"/>
      <c r="AT225" s="251"/>
      <c r="AU225" s="251"/>
      <c r="AV225" s="251"/>
      <c r="AW225" s="251"/>
      <c r="AX225" s="251"/>
      <c r="AY225" s="251"/>
      <c r="AZ225" s="251"/>
      <c r="BA225" s="251"/>
      <c r="BB225" s="251"/>
    </row>
    <row r="226" spans="2:54" s="237" customFormat="1" ht="44.25" hidden="1" customHeight="1" x14ac:dyDescent="0.25">
      <c r="B226" s="642" t="e">
        <f>IF('Formulario PPGR2'!$G226="","",CONCATENATE('Formulario PPGR2'!$C226,".",'Formulario PPGR2'!$D226,".",'Formulario PPGR2'!$E226,".",'Formulario PPGR2'!$F226))</f>
        <v>#REF!</v>
      </c>
      <c r="C226" s="642"/>
      <c r="D226" s="642" t="e">
        <f>IF('Formulario PPGR2'!$G226="","",'Formulario PPGR1'!#REF!)</f>
        <v>#REF!</v>
      </c>
      <c r="E226" s="642" t="e">
        <f>IF('Formulario PPGR2'!$G226="","",'Formulario PPGR1'!#REF!)</f>
        <v>#REF!</v>
      </c>
      <c r="F226" s="642" t="e">
        <f>IF('Formulario PPGR2'!$G226="","",'Formulario PPGR1'!#REF!)</f>
        <v>#REF!</v>
      </c>
      <c r="G226" s="638" t="s">
        <v>183</v>
      </c>
      <c r="H226" s="639" t="s">
        <v>721</v>
      </c>
      <c r="I226" s="638" t="s">
        <v>722</v>
      </c>
      <c r="J226" s="643"/>
      <c r="K226" s="643"/>
      <c r="L226" s="643">
        <v>1</v>
      </c>
      <c r="M226" s="643"/>
      <c r="N226" s="643"/>
      <c r="O226" s="643">
        <v>1</v>
      </c>
      <c r="P226" s="643"/>
      <c r="Q226" s="643"/>
      <c r="R226" s="643">
        <v>1</v>
      </c>
      <c r="S226" s="643"/>
      <c r="T226" s="643"/>
      <c r="U226" s="643">
        <v>1</v>
      </c>
      <c r="V226" s="644">
        <f>SUM('Formulario PPGR2'!$J226:$U226)</f>
        <v>4</v>
      </c>
      <c r="W226" s="641" t="s">
        <v>254</v>
      </c>
      <c r="X226" s="641"/>
      <c r="Y226" s="638" t="s">
        <v>723</v>
      </c>
      <c r="Z226" s="638" t="s">
        <v>184</v>
      </c>
      <c r="AA226" s="251"/>
      <c r="AB226" s="251"/>
      <c r="AC226" s="251"/>
      <c r="AD226" s="251"/>
      <c r="AE226" s="251"/>
      <c r="AF226" s="251"/>
      <c r="AG226" s="251"/>
      <c r="AH226" s="251"/>
      <c r="AI226" s="251"/>
      <c r="AJ226" s="251"/>
      <c r="AK226" s="251"/>
      <c r="AL226" s="251"/>
      <c r="AM226" s="251"/>
      <c r="AN226" s="251"/>
      <c r="AO226" s="251"/>
      <c r="AP226" s="251"/>
      <c r="AQ226" s="251"/>
      <c r="AR226" s="251"/>
      <c r="AS226" s="251"/>
      <c r="AT226" s="251"/>
      <c r="AU226" s="251"/>
      <c r="AV226" s="251"/>
      <c r="AW226" s="251"/>
      <c r="AX226" s="251"/>
      <c r="AY226" s="251"/>
      <c r="AZ226" s="251"/>
      <c r="BA226" s="251"/>
      <c r="BB226" s="251"/>
    </row>
    <row r="227" spans="2:54" s="237" customFormat="1" ht="33" hidden="1" customHeight="1" x14ac:dyDescent="0.25">
      <c r="B227" s="642" t="e">
        <f>IF('Formulario PPGR2'!$G227="","",CONCATENATE('Formulario PPGR2'!$C227,".",'Formulario PPGR2'!$D227,".",'Formulario PPGR2'!$E227,".",'Formulario PPGR2'!$F227))</f>
        <v>#REF!</v>
      </c>
      <c r="C227" s="642"/>
      <c r="D227" s="642" t="e">
        <f>IF('Formulario PPGR2'!$G227="","",'Formulario PPGR1'!#REF!)</f>
        <v>#REF!</v>
      </c>
      <c r="E227" s="642" t="e">
        <f>IF('Formulario PPGR2'!$G227="","",'Formulario PPGR1'!#REF!)</f>
        <v>#REF!</v>
      </c>
      <c r="F227" s="642" t="e">
        <f>IF('Formulario PPGR2'!$G227="","",'Formulario PPGR1'!#REF!)</f>
        <v>#REF!</v>
      </c>
      <c r="G227" s="638" t="s">
        <v>183</v>
      </c>
      <c r="H227" s="639" t="s">
        <v>724</v>
      </c>
      <c r="I227" s="638" t="s">
        <v>725</v>
      </c>
      <c r="J227" s="643"/>
      <c r="K227" s="643"/>
      <c r="L227" s="643">
        <v>1</v>
      </c>
      <c r="M227" s="643"/>
      <c r="N227" s="643"/>
      <c r="O227" s="643">
        <v>1</v>
      </c>
      <c r="P227" s="643"/>
      <c r="Q227" s="643"/>
      <c r="R227" s="643">
        <v>1</v>
      </c>
      <c r="S227" s="643"/>
      <c r="T227" s="643"/>
      <c r="U227" s="643">
        <v>1</v>
      </c>
      <c r="V227" s="644">
        <f>SUM('Formulario PPGR2'!$J227:$U227)</f>
        <v>4</v>
      </c>
      <c r="W227" s="641" t="s">
        <v>246</v>
      </c>
      <c r="X227" s="641" t="s">
        <v>261</v>
      </c>
      <c r="Y227" s="638"/>
      <c r="Z227" s="638" t="s">
        <v>184</v>
      </c>
      <c r="AA227" s="251"/>
      <c r="AB227" s="251"/>
      <c r="AC227" s="251"/>
      <c r="AD227" s="251"/>
      <c r="AE227" s="251"/>
      <c r="AF227" s="251"/>
      <c r="AG227" s="251"/>
      <c r="AH227" s="251"/>
      <c r="AI227" s="251"/>
      <c r="AJ227" s="251"/>
      <c r="AK227" s="251"/>
      <c r="AL227" s="251"/>
      <c r="AM227" s="251"/>
      <c r="AN227" s="251"/>
      <c r="AO227" s="251"/>
      <c r="AP227" s="251"/>
      <c r="AQ227" s="251"/>
      <c r="AR227" s="251"/>
      <c r="AS227" s="251"/>
      <c r="AT227" s="251"/>
      <c r="AU227" s="251"/>
      <c r="AV227" s="251"/>
      <c r="AW227" s="251"/>
      <c r="AX227" s="251"/>
      <c r="AY227" s="251"/>
      <c r="AZ227" s="251"/>
      <c r="BA227" s="251"/>
      <c r="BB227" s="251"/>
    </row>
    <row r="228" spans="2:54" s="237" customFormat="1" ht="33" hidden="1" customHeight="1" x14ac:dyDescent="0.25">
      <c r="B228" s="642" t="e">
        <f>IF('Formulario PPGR2'!$G228="","",CONCATENATE('Formulario PPGR2'!$C228,".",'Formulario PPGR2'!$D228,".",'Formulario PPGR2'!$E228,".",'Formulario PPGR2'!$F228))</f>
        <v>#REF!</v>
      </c>
      <c r="C228" s="642"/>
      <c r="D228" s="642" t="e">
        <f>IF('Formulario PPGR2'!$G228="","",'Formulario PPGR1'!#REF!)</f>
        <v>#REF!</v>
      </c>
      <c r="E228" s="642" t="e">
        <f>IF('Formulario PPGR2'!$G228="","",'Formulario PPGR1'!#REF!)</f>
        <v>#REF!</v>
      </c>
      <c r="F228" s="642" t="e">
        <f>IF('Formulario PPGR2'!$G228="","",'Formulario PPGR1'!#REF!)</f>
        <v>#REF!</v>
      </c>
      <c r="G228" s="638" t="s">
        <v>185</v>
      </c>
      <c r="H228" s="639" t="s">
        <v>726</v>
      </c>
      <c r="I228" s="638" t="s">
        <v>727</v>
      </c>
      <c r="J228" s="643"/>
      <c r="K228" s="643"/>
      <c r="L228" s="643">
        <v>1</v>
      </c>
      <c r="M228" s="643"/>
      <c r="N228" s="643"/>
      <c r="O228" s="643"/>
      <c r="P228" s="643"/>
      <c r="Q228" s="643"/>
      <c r="R228" s="643"/>
      <c r="S228" s="643"/>
      <c r="T228" s="643"/>
      <c r="U228" s="643"/>
      <c r="V228" s="644">
        <f>SUM('Formulario PPGR2'!$J228:$U228)</f>
        <v>1</v>
      </c>
      <c r="W228" s="641" t="s">
        <v>250</v>
      </c>
      <c r="X228" s="641"/>
      <c r="Y228" s="638" t="s">
        <v>728</v>
      </c>
      <c r="Z228" s="638" t="s">
        <v>186</v>
      </c>
      <c r="AA228" s="251"/>
      <c r="AB228" s="251"/>
      <c r="AC228" s="251"/>
      <c r="AD228" s="251"/>
      <c r="AE228" s="251"/>
      <c r="AF228" s="251"/>
      <c r="AG228" s="251"/>
      <c r="AH228" s="251"/>
      <c r="AI228" s="251"/>
      <c r="AJ228" s="251"/>
      <c r="AK228" s="251"/>
      <c r="AL228" s="251"/>
      <c r="AM228" s="251"/>
      <c r="AN228" s="251"/>
      <c r="AO228" s="251"/>
      <c r="AP228" s="251"/>
      <c r="AQ228" s="251"/>
      <c r="AR228" s="251"/>
      <c r="AS228" s="251"/>
      <c r="AT228" s="251"/>
      <c r="AU228" s="251"/>
      <c r="AV228" s="251"/>
      <c r="AW228" s="251"/>
      <c r="AX228" s="251"/>
      <c r="AY228" s="251"/>
      <c r="AZ228" s="251"/>
      <c r="BA228" s="251"/>
      <c r="BB228" s="251"/>
    </row>
    <row r="229" spans="2:54" s="237" customFormat="1" ht="33" hidden="1" customHeight="1" x14ac:dyDescent="0.25">
      <c r="B229" s="642" t="e">
        <f>IF('Formulario PPGR2'!$G229="","",CONCATENATE('Formulario PPGR2'!$C229,".",'Formulario PPGR2'!$D229,".",'Formulario PPGR2'!$E229,".",'Formulario PPGR2'!$F229))</f>
        <v>#REF!</v>
      </c>
      <c r="C229" s="642"/>
      <c r="D229" s="642" t="e">
        <f>IF('Formulario PPGR2'!$G229="","",'Formulario PPGR1'!#REF!)</f>
        <v>#REF!</v>
      </c>
      <c r="E229" s="642" t="e">
        <f>IF('Formulario PPGR2'!$G229="","",'Formulario PPGR1'!#REF!)</f>
        <v>#REF!</v>
      </c>
      <c r="F229" s="642" t="e">
        <f>IF('Formulario PPGR2'!$G229="","",'Formulario PPGR1'!#REF!)</f>
        <v>#REF!</v>
      </c>
      <c r="G229" s="638" t="s">
        <v>185</v>
      </c>
      <c r="H229" s="639" t="s">
        <v>729</v>
      </c>
      <c r="I229" s="638" t="s">
        <v>730</v>
      </c>
      <c r="J229" s="643"/>
      <c r="K229" s="643"/>
      <c r="L229" s="643"/>
      <c r="M229" s="643"/>
      <c r="N229" s="643">
        <v>1</v>
      </c>
      <c r="O229" s="643"/>
      <c r="P229" s="643"/>
      <c r="Q229" s="643"/>
      <c r="R229" s="643"/>
      <c r="S229" s="643"/>
      <c r="T229" s="643">
        <v>1</v>
      </c>
      <c r="U229" s="643"/>
      <c r="V229" s="644">
        <f>SUM('Formulario PPGR2'!$J229:$U229)</f>
        <v>2</v>
      </c>
      <c r="W229" s="641" t="s">
        <v>254</v>
      </c>
      <c r="X229" s="641" t="s">
        <v>250</v>
      </c>
      <c r="Y229" s="638" t="s">
        <v>731</v>
      </c>
      <c r="Z229" s="638" t="s">
        <v>186</v>
      </c>
      <c r="AA229" s="251"/>
      <c r="AB229" s="251"/>
      <c r="AC229" s="251"/>
      <c r="AD229" s="251"/>
      <c r="AE229" s="251"/>
      <c r="AF229" s="251"/>
      <c r="AG229" s="251"/>
      <c r="AH229" s="251"/>
      <c r="AI229" s="251"/>
      <c r="AJ229" s="251"/>
      <c r="AK229" s="251"/>
      <c r="AL229" s="251"/>
      <c r="AM229" s="251"/>
      <c r="AN229" s="251"/>
      <c r="AO229" s="251"/>
      <c r="AP229" s="251"/>
      <c r="AQ229" s="251"/>
      <c r="AR229" s="251"/>
      <c r="AS229" s="251"/>
      <c r="AT229" s="251"/>
      <c r="AU229" s="251"/>
      <c r="AV229" s="251"/>
      <c r="AW229" s="251"/>
      <c r="AX229" s="251"/>
      <c r="AY229" s="251"/>
      <c r="AZ229" s="251"/>
      <c r="BA229" s="251"/>
      <c r="BB229" s="251"/>
    </row>
    <row r="230" spans="2:54" s="237" customFormat="1" ht="33" hidden="1" customHeight="1" x14ac:dyDescent="0.25">
      <c r="B230" s="642" t="e">
        <f>IF('Formulario PPGR2'!$G230="","",CONCATENATE('Formulario PPGR2'!$C230,".",'Formulario PPGR2'!$D230,".",'Formulario PPGR2'!$E230,".",'Formulario PPGR2'!$F230))</f>
        <v>#REF!</v>
      </c>
      <c r="C230" s="642"/>
      <c r="D230" s="642" t="e">
        <f>IF('Formulario PPGR2'!$G230="","",'Formulario PPGR1'!#REF!)</f>
        <v>#REF!</v>
      </c>
      <c r="E230" s="642" t="e">
        <f>IF('Formulario PPGR2'!$G230="","",'Formulario PPGR1'!#REF!)</f>
        <v>#REF!</v>
      </c>
      <c r="F230" s="642" t="e">
        <f>IF('Formulario PPGR2'!$G230="","",'Formulario PPGR1'!#REF!)</f>
        <v>#REF!</v>
      </c>
      <c r="G230" s="638" t="s">
        <v>185</v>
      </c>
      <c r="H230" s="639" t="s">
        <v>732</v>
      </c>
      <c r="I230" s="638" t="s">
        <v>733</v>
      </c>
      <c r="J230" s="643"/>
      <c r="K230" s="643"/>
      <c r="L230" s="643"/>
      <c r="M230" s="643"/>
      <c r="N230" s="643">
        <v>1</v>
      </c>
      <c r="O230" s="643"/>
      <c r="P230" s="643"/>
      <c r="Q230" s="643">
        <v>1</v>
      </c>
      <c r="R230" s="643"/>
      <c r="S230" s="643"/>
      <c r="T230" s="643">
        <v>1</v>
      </c>
      <c r="U230" s="643"/>
      <c r="V230" s="644">
        <f>SUM('Formulario PPGR2'!$J230:$U230)</f>
        <v>3</v>
      </c>
      <c r="W230" s="641" t="s">
        <v>254</v>
      </c>
      <c r="X230" s="641" t="s">
        <v>250</v>
      </c>
      <c r="Y230" s="638" t="s">
        <v>731</v>
      </c>
      <c r="Z230" s="638" t="s">
        <v>186</v>
      </c>
      <c r="AA230" s="251"/>
      <c r="AB230" s="251"/>
      <c r="AC230" s="251"/>
      <c r="AD230" s="251"/>
      <c r="AE230" s="251"/>
      <c r="AF230" s="251"/>
      <c r="AG230" s="251"/>
      <c r="AH230" s="251"/>
      <c r="AI230" s="251"/>
      <c r="AJ230" s="251"/>
      <c r="AK230" s="251"/>
      <c r="AL230" s="251"/>
      <c r="AM230" s="251"/>
      <c r="AN230" s="251"/>
      <c r="AO230" s="251"/>
      <c r="AP230" s="251"/>
      <c r="AQ230" s="251"/>
      <c r="AR230" s="251"/>
      <c r="AS230" s="251"/>
      <c r="AT230" s="251"/>
      <c r="AU230" s="251"/>
      <c r="AV230" s="251"/>
      <c r="AW230" s="251"/>
      <c r="AX230" s="251"/>
      <c r="AY230" s="251"/>
      <c r="AZ230" s="251"/>
      <c r="BA230" s="251"/>
      <c r="BB230" s="251"/>
    </row>
    <row r="231" spans="2:54" s="237" customFormat="1" ht="63" hidden="1" customHeight="1" x14ac:dyDescent="0.25">
      <c r="B231" s="642" t="e">
        <f>IF('Formulario PPGR2'!$G231="","",CONCATENATE('Formulario PPGR2'!$C231,".",'Formulario PPGR2'!$D231,".",'Formulario PPGR2'!$E231,".",'Formulario PPGR2'!$F231))</f>
        <v>#REF!</v>
      </c>
      <c r="C231" s="642"/>
      <c r="D231" s="642" t="e">
        <f>IF('Formulario PPGR2'!$G231="","",'Formulario PPGR1'!#REF!)</f>
        <v>#REF!</v>
      </c>
      <c r="E231" s="642" t="e">
        <f>IF('Formulario PPGR2'!$G231="","",'Formulario PPGR1'!#REF!)</f>
        <v>#REF!</v>
      </c>
      <c r="F231" s="642" t="e">
        <f>IF('Formulario PPGR2'!$G231="","",'Formulario PPGR1'!#REF!)</f>
        <v>#REF!</v>
      </c>
      <c r="G231" s="638" t="s">
        <v>187</v>
      </c>
      <c r="H231" s="639" t="s">
        <v>734</v>
      </c>
      <c r="I231" s="638" t="s">
        <v>735</v>
      </c>
      <c r="J231" s="643">
        <v>1</v>
      </c>
      <c r="K231" s="643"/>
      <c r="L231" s="643"/>
      <c r="M231" s="643"/>
      <c r="N231" s="643"/>
      <c r="O231" s="643"/>
      <c r="P231" s="643"/>
      <c r="Q231" s="643"/>
      <c r="R231" s="643"/>
      <c r="S231" s="643"/>
      <c r="T231" s="643"/>
      <c r="U231" s="643"/>
      <c r="V231" s="644">
        <f>SUM('Formulario PPGR2'!$J231:$U231)</f>
        <v>1</v>
      </c>
      <c r="W231" s="641" t="s">
        <v>289</v>
      </c>
      <c r="X231" s="641" t="s">
        <v>246</v>
      </c>
      <c r="Y231" s="638"/>
      <c r="Z231" s="638" t="s">
        <v>114</v>
      </c>
      <c r="AA231" s="251"/>
      <c r="AB231" s="251"/>
      <c r="AC231" s="251"/>
      <c r="AD231" s="251"/>
      <c r="AE231" s="251"/>
      <c r="AF231" s="251"/>
      <c r="AG231" s="251"/>
      <c r="AH231" s="251"/>
      <c r="AI231" s="251"/>
      <c r="AJ231" s="251"/>
      <c r="AK231" s="251"/>
      <c r="AL231" s="251"/>
      <c r="AM231" s="251"/>
      <c r="AN231" s="251"/>
      <c r="AO231" s="251"/>
      <c r="AP231" s="251"/>
      <c r="AQ231" s="251"/>
      <c r="AR231" s="251"/>
      <c r="AS231" s="251"/>
      <c r="AT231" s="251"/>
      <c r="AU231" s="251"/>
      <c r="AV231" s="251"/>
      <c r="AW231" s="251"/>
      <c r="AX231" s="251"/>
      <c r="AY231" s="251"/>
      <c r="AZ231" s="251"/>
      <c r="BA231" s="251"/>
      <c r="BB231" s="251"/>
    </row>
    <row r="232" spans="2:54" s="237" customFormat="1" ht="51.75" hidden="1" customHeight="1" x14ac:dyDescent="0.25">
      <c r="B232" s="642" t="e">
        <f>IF('Formulario PPGR2'!$G232="","",CONCATENATE('Formulario PPGR2'!$C232,".",'Formulario PPGR2'!$D232,".",'Formulario PPGR2'!$E232,".",'Formulario PPGR2'!$F232))</f>
        <v>#REF!</v>
      </c>
      <c r="C232" s="642"/>
      <c r="D232" s="642" t="e">
        <f>IF('Formulario PPGR2'!$G232="","",'Formulario PPGR1'!#REF!)</f>
        <v>#REF!</v>
      </c>
      <c r="E232" s="642" t="e">
        <f>IF('Formulario PPGR2'!$G232="","",'Formulario PPGR1'!#REF!)</f>
        <v>#REF!</v>
      </c>
      <c r="F232" s="642" t="e">
        <f>IF('Formulario PPGR2'!$G232="","",'Formulario PPGR1'!#REF!)</f>
        <v>#REF!</v>
      </c>
      <c r="G232" s="638" t="s">
        <v>187</v>
      </c>
      <c r="H232" s="639" t="s">
        <v>736</v>
      </c>
      <c r="I232" s="638" t="s">
        <v>737</v>
      </c>
      <c r="J232" s="643"/>
      <c r="K232" s="643"/>
      <c r="L232" s="643"/>
      <c r="M232" s="643">
        <v>1</v>
      </c>
      <c r="N232" s="643"/>
      <c r="O232" s="643"/>
      <c r="P232" s="643">
        <v>1</v>
      </c>
      <c r="Q232" s="643"/>
      <c r="R232" s="643"/>
      <c r="S232" s="643">
        <v>1</v>
      </c>
      <c r="T232" s="643"/>
      <c r="U232" s="643">
        <v>1</v>
      </c>
      <c r="V232" s="644">
        <f>SUM('Formulario PPGR2'!$J232:$U232)</f>
        <v>4</v>
      </c>
      <c r="W232" s="641" t="s">
        <v>258</v>
      </c>
      <c r="X232" s="641" t="s">
        <v>289</v>
      </c>
      <c r="Y232" s="638"/>
      <c r="Z232" s="638" t="s">
        <v>114</v>
      </c>
      <c r="AA232" s="251"/>
      <c r="AB232" s="251"/>
      <c r="AC232" s="251"/>
      <c r="AD232" s="251"/>
      <c r="AE232" s="251"/>
      <c r="AF232" s="251"/>
      <c r="AG232" s="251"/>
      <c r="AH232" s="251"/>
      <c r="AI232" s="251"/>
      <c r="AJ232" s="251"/>
      <c r="AK232" s="251"/>
      <c r="AL232" s="251"/>
      <c r="AM232" s="251"/>
      <c r="AN232" s="251"/>
      <c r="AO232" s="251"/>
      <c r="AP232" s="251"/>
      <c r="AQ232" s="251"/>
      <c r="AR232" s="251"/>
      <c r="AS232" s="251"/>
      <c r="AT232" s="251"/>
      <c r="AU232" s="251"/>
      <c r="AV232" s="251"/>
      <c r="AW232" s="251"/>
      <c r="AX232" s="251"/>
      <c r="AY232" s="251"/>
      <c r="AZ232" s="251"/>
      <c r="BA232" s="251"/>
      <c r="BB232" s="251"/>
    </row>
    <row r="233" spans="2:54" s="237" customFormat="1" ht="51.75" hidden="1" customHeight="1" x14ac:dyDescent="0.25">
      <c r="B233" s="642" t="e">
        <f>IF('Formulario PPGR2'!$G233="","",CONCATENATE('Formulario PPGR2'!$C233,".",'Formulario PPGR2'!$D233,".",'Formulario PPGR2'!$E233,".",'Formulario PPGR2'!$F233))</f>
        <v>#REF!</v>
      </c>
      <c r="C233" s="642"/>
      <c r="D233" s="642" t="e">
        <f>IF('Formulario PPGR2'!$G233="","",'Formulario PPGR1'!#REF!)</f>
        <v>#REF!</v>
      </c>
      <c r="E233" s="642" t="e">
        <f>IF('Formulario PPGR2'!$G233="","",'Formulario PPGR1'!#REF!)</f>
        <v>#REF!</v>
      </c>
      <c r="F233" s="642" t="e">
        <f>IF('Formulario PPGR2'!$G233="","",'Formulario PPGR1'!#REF!)</f>
        <v>#REF!</v>
      </c>
      <c r="G233" s="231" t="s">
        <v>190</v>
      </c>
      <c r="H233" s="287" t="s">
        <v>738</v>
      </c>
      <c r="I233" s="638" t="s">
        <v>739</v>
      </c>
      <c r="J233" s="643"/>
      <c r="K233" s="643"/>
      <c r="L233" s="643"/>
      <c r="M233" s="643"/>
      <c r="N233" s="643"/>
      <c r="O233" s="643"/>
      <c r="P233" s="643"/>
      <c r="Q233" s="643">
        <v>1</v>
      </c>
      <c r="R233" s="643"/>
      <c r="S233" s="643"/>
      <c r="T233" s="643"/>
      <c r="U233" s="643"/>
      <c r="V233" s="644">
        <f>SUM('Formulario PPGR2'!$J233:$U233)</f>
        <v>1</v>
      </c>
      <c r="W233" s="641" t="s">
        <v>250</v>
      </c>
      <c r="X233" s="641"/>
      <c r="Y233" s="638" t="s">
        <v>740</v>
      </c>
      <c r="Z233" s="638" t="s">
        <v>186</v>
      </c>
      <c r="AA233" s="251"/>
      <c r="AB233" s="251"/>
      <c r="AC233" s="251"/>
      <c r="AD233" s="251"/>
      <c r="AE233" s="251"/>
      <c r="AF233" s="251"/>
      <c r="AG233" s="251"/>
      <c r="AH233" s="251"/>
      <c r="AI233" s="251"/>
      <c r="AJ233" s="251"/>
      <c r="AK233" s="251"/>
      <c r="AL233" s="251"/>
      <c r="AM233" s="251"/>
      <c r="AN233" s="251"/>
      <c r="AO233" s="251"/>
      <c r="AP233" s="251"/>
      <c r="AQ233" s="251"/>
      <c r="AR233" s="251"/>
      <c r="AS233" s="251"/>
      <c r="AT233" s="251"/>
      <c r="AU233" s="251"/>
      <c r="AV233" s="251"/>
      <c r="AW233" s="251"/>
      <c r="AX233" s="251"/>
      <c r="AY233" s="251"/>
      <c r="AZ233" s="251"/>
      <c r="BA233" s="251"/>
      <c r="BB233" s="251"/>
    </row>
    <row r="234" spans="2:54" s="237" customFormat="1" ht="51.75" hidden="1" customHeight="1" x14ac:dyDescent="0.25">
      <c r="B234" s="259" t="e">
        <f>IF('Formulario PPGR2'!$G234="","",CONCATENATE('Formulario PPGR2'!$C234,".",'Formulario PPGR2'!$D234,".",'Formulario PPGR2'!$E234,".",'Formulario PPGR2'!$F234))</f>
        <v>#REF!</v>
      </c>
      <c r="C234" s="259" t="e">
        <f>IF('Formulario PPGR2'!$G234="","",'Formulario PPGR1'!#REF!)</f>
        <v>#REF!</v>
      </c>
      <c r="D234" s="259" t="e">
        <f>IF('Formulario PPGR2'!$G234="","",'Formulario PPGR1'!#REF!)</f>
        <v>#REF!</v>
      </c>
      <c r="E234" s="259" t="e">
        <f>IF('Formulario PPGR2'!$G234="","",'Formulario PPGR1'!#REF!)</f>
        <v>#REF!</v>
      </c>
      <c r="F234" s="259" t="e">
        <f>IF('Formulario PPGR2'!$G234="","",'Formulario PPGR1'!#REF!)</f>
        <v>#REF!</v>
      </c>
      <c r="G234" s="231" t="s">
        <v>190</v>
      </c>
      <c r="H234" s="287" t="s">
        <v>741</v>
      </c>
      <c r="I234" s="231" t="s">
        <v>742</v>
      </c>
      <c r="J234" s="230"/>
      <c r="K234" s="230"/>
      <c r="L234" s="230"/>
      <c r="M234" s="230"/>
      <c r="N234" s="230"/>
      <c r="O234" s="230"/>
      <c r="P234" s="230"/>
      <c r="Q234" s="230"/>
      <c r="R234" s="230"/>
      <c r="S234" s="230"/>
      <c r="T234" s="230">
        <v>1</v>
      </c>
      <c r="U234" s="230"/>
      <c r="V234" s="235">
        <f>SUM('Formulario PPGR2'!$J234:$U234)</f>
        <v>1</v>
      </c>
      <c r="W234" s="255" t="s">
        <v>498</v>
      </c>
      <c r="X234" s="255"/>
      <c r="Y234" s="231"/>
      <c r="Z234" s="231" t="s">
        <v>184</v>
      </c>
      <c r="AA234" s="251"/>
      <c r="AB234" s="251"/>
      <c r="AC234" s="251"/>
      <c r="AD234" s="251"/>
      <c r="AE234" s="251"/>
      <c r="AF234" s="251"/>
      <c r="AG234" s="251"/>
      <c r="AH234" s="251"/>
      <c r="AI234" s="251"/>
      <c r="AJ234" s="251"/>
      <c r="AK234" s="251"/>
      <c r="AL234" s="251"/>
      <c r="AM234" s="251"/>
      <c r="AN234" s="251"/>
      <c r="AO234" s="251"/>
      <c r="AP234" s="251"/>
      <c r="AQ234" s="251"/>
      <c r="AR234" s="251"/>
      <c r="AS234" s="251"/>
      <c r="AT234" s="251"/>
      <c r="AU234" s="251"/>
      <c r="AV234" s="251"/>
      <c r="AW234" s="251"/>
      <c r="AX234" s="251"/>
      <c r="AY234" s="251"/>
      <c r="AZ234" s="251"/>
      <c r="BA234" s="251"/>
      <c r="BB234" s="251"/>
    </row>
    <row r="235" spans="2:54" s="237" customFormat="1" ht="51.75" hidden="1" customHeight="1" x14ac:dyDescent="0.25">
      <c r="B235" s="642" t="e">
        <f>IF('Formulario PPGR2'!$G235="","",CONCATENATE('Formulario PPGR2'!$C235,".",'Formulario PPGR2'!$D235,".",'Formulario PPGR2'!$E235,".",'Formulario PPGR2'!$F235))</f>
        <v>#REF!</v>
      </c>
      <c r="C235" s="642"/>
      <c r="D235" s="642" t="e">
        <f>IF('Formulario PPGR2'!$G235="","",'Formulario PPGR1'!#REF!)</f>
        <v>#REF!</v>
      </c>
      <c r="E235" s="642" t="e">
        <f>IF('Formulario PPGR2'!$G235="","",'Formulario PPGR1'!#REF!)</f>
        <v>#REF!</v>
      </c>
      <c r="F235" s="642" t="e">
        <f>IF('Formulario PPGR2'!$G235="","",'Formulario PPGR1'!#REF!)</f>
        <v>#REF!</v>
      </c>
      <c r="G235" s="231" t="s">
        <v>190</v>
      </c>
      <c r="H235" s="287" t="s">
        <v>743</v>
      </c>
      <c r="I235" s="638" t="s">
        <v>744</v>
      </c>
      <c r="J235" s="643"/>
      <c r="K235" s="643"/>
      <c r="L235" s="643">
        <v>1</v>
      </c>
      <c r="M235" s="643"/>
      <c r="N235" s="643"/>
      <c r="O235" s="643">
        <v>1</v>
      </c>
      <c r="P235" s="643"/>
      <c r="Q235" s="643"/>
      <c r="R235" s="643">
        <v>1</v>
      </c>
      <c r="S235" s="643"/>
      <c r="T235" s="643"/>
      <c r="U235" s="643">
        <v>1</v>
      </c>
      <c r="V235" s="644">
        <f>SUM('Formulario PPGR2'!$J235:$U235)</f>
        <v>4</v>
      </c>
      <c r="W235" s="641" t="s">
        <v>258</v>
      </c>
      <c r="X235" s="641"/>
      <c r="Y235" s="638"/>
      <c r="Z235" s="638" t="s">
        <v>184</v>
      </c>
      <c r="AA235" s="251"/>
      <c r="AB235" s="251"/>
      <c r="AC235" s="251"/>
      <c r="AD235" s="251"/>
      <c r="AE235" s="251"/>
      <c r="AF235" s="251"/>
      <c r="AG235" s="251"/>
      <c r="AH235" s="251"/>
      <c r="AI235" s="251"/>
      <c r="AJ235" s="251"/>
      <c r="AK235" s="251"/>
      <c r="AL235" s="251"/>
      <c r="AM235" s="251"/>
      <c r="AN235" s="251"/>
      <c r="AO235" s="251"/>
      <c r="AP235" s="251"/>
      <c r="AQ235" s="251"/>
      <c r="AR235" s="251"/>
      <c r="AS235" s="251"/>
      <c r="AT235" s="251"/>
      <c r="AU235" s="251"/>
      <c r="AV235" s="251"/>
      <c r="AW235" s="251"/>
      <c r="AX235" s="251"/>
      <c r="AY235" s="251"/>
      <c r="AZ235" s="251"/>
      <c r="BA235" s="251"/>
      <c r="BB235" s="251"/>
    </row>
    <row r="236" spans="2:54" s="811" customFormat="1" ht="51.75" hidden="1" customHeight="1" x14ac:dyDescent="0.25">
      <c r="B236" s="817" t="e">
        <f>IF('Formulario PPGR2'!$G236="","",CONCATENATE('Formulario PPGR2'!$C236,".",'Formulario PPGR2'!$D236,".",'Formulario PPGR2'!$E236,".",'Formulario PPGR2'!$F236))</f>
        <v>#REF!</v>
      </c>
      <c r="C236" s="817"/>
      <c r="D236" s="817" t="e">
        <f>IF('Formulario PPGR2'!$G236="","",'Formulario PPGR1'!#REF!)</f>
        <v>#REF!</v>
      </c>
      <c r="E236" s="817" t="e">
        <f>IF('Formulario PPGR2'!$G236="","",'Formulario PPGR1'!#REF!)</f>
        <v>#REF!</v>
      </c>
      <c r="F236" s="817" t="e">
        <f>IF('Formulario PPGR2'!$G236="","",'Formulario PPGR1'!#REF!)</f>
        <v>#REF!</v>
      </c>
      <c r="G236" s="816" t="s">
        <v>190</v>
      </c>
      <c r="H236" s="818" t="s">
        <v>745</v>
      </c>
      <c r="I236" s="812" t="s">
        <v>746</v>
      </c>
      <c r="J236" s="813"/>
      <c r="K236" s="813"/>
      <c r="L236" s="813">
        <v>1</v>
      </c>
      <c r="M236" s="813"/>
      <c r="N236" s="813"/>
      <c r="O236" s="813">
        <v>1</v>
      </c>
      <c r="P236" s="813"/>
      <c r="Q236" s="813"/>
      <c r="R236" s="813">
        <v>1</v>
      </c>
      <c r="S236" s="813"/>
      <c r="T236" s="813"/>
      <c r="U236" s="813">
        <v>1</v>
      </c>
      <c r="V236" s="814">
        <f>SUM('Formulario PPGR2'!$J236:$U236)</f>
        <v>4</v>
      </c>
      <c r="W236" s="815" t="s">
        <v>498</v>
      </c>
      <c r="X236" s="815"/>
      <c r="Y236" s="812"/>
      <c r="Z236" s="812" t="s">
        <v>184</v>
      </c>
    </row>
    <row r="237" spans="2:54" s="251" customFormat="1" ht="51.75" hidden="1" customHeight="1" x14ac:dyDescent="0.25">
      <c r="B237" s="808" t="e">
        <f>IF('Formulario PPGR2'!$G237="","",CONCATENATE('Formulario PPGR2'!$C237,".",'Formulario PPGR2'!$D237,".",'Formulario PPGR2'!$E237,".",'Formulario PPGR2'!$F237))</f>
        <v>#REF!</v>
      </c>
      <c r="C237" s="808"/>
      <c r="D237" s="808" t="e">
        <f>IF('Formulario PPGR2'!$G237="","",'Formulario PPGR1'!#REF!)</f>
        <v>#REF!</v>
      </c>
      <c r="E237" s="808" t="e">
        <f>IF('Formulario PPGR2'!$G237="","",'Formulario PPGR1'!#REF!)</f>
        <v>#REF!</v>
      </c>
      <c r="F237" s="808" t="e">
        <f>IF('Formulario PPGR2'!$G237="","",'Formulario PPGR1'!#REF!)</f>
        <v>#REF!</v>
      </c>
      <c r="G237" s="796" t="s">
        <v>193</v>
      </c>
      <c r="H237" s="797" t="s">
        <v>748</v>
      </c>
      <c r="I237" s="796" t="s">
        <v>749</v>
      </c>
      <c r="J237" s="809"/>
      <c r="K237" s="809"/>
      <c r="L237" s="809"/>
      <c r="M237" s="809"/>
      <c r="N237" s="809"/>
      <c r="O237" s="809">
        <v>1</v>
      </c>
      <c r="P237" s="809"/>
      <c r="Q237" s="809"/>
      <c r="R237" s="809"/>
      <c r="S237" s="809"/>
      <c r="T237" s="809"/>
      <c r="U237" s="809">
        <v>1</v>
      </c>
      <c r="V237" s="810">
        <f>SUM('Formulario PPGR2'!$J237:$U237)</f>
        <v>2</v>
      </c>
      <c r="W237" s="800" t="s">
        <v>254</v>
      </c>
      <c r="X237" s="800"/>
      <c r="Y237" s="798" t="s">
        <v>2682</v>
      </c>
      <c r="Z237" s="798" t="s">
        <v>184</v>
      </c>
    </row>
    <row r="238" spans="2:54" s="237" customFormat="1" ht="51.75" hidden="1" customHeight="1" x14ac:dyDescent="0.25">
      <c r="B238" s="642" t="e">
        <f>IF('Formulario PPGR2'!$G238="","",CONCATENATE('Formulario PPGR2'!$C238,".",'Formulario PPGR2'!$D238,".",'Formulario PPGR2'!$E238,".",'Formulario PPGR2'!$F238))</f>
        <v>#REF!</v>
      </c>
      <c r="C238" s="642"/>
      <c r="D238" s="642" t="e">
        <f>IF('Formulario PPGR2'!$G238="","",'Formulario PPGR1'!#REF!)</f>
        <v>#REF!</v>
      </c>
      <c r="E238" s="642" t="e">
        <f>IF('Formulario PPGR2'!$G238="","",'Formulario PPGR1'!#REF!)</f>
        <v>#REF!</v>
      </c>
      <c r="F238" s="642" t="e">
        <f>IF('Formulario PPGR2'!$G238="","",'Formulario PPGR1'!#REF!)</f>
        <v>#REF!</v>
      </c>
      <c r="G238" s="638" t="s">
        <v>195</v>
      </c>
      <c r="H238" s="639" t="s">
        <v>750</v>
      </c>
      <c r="I238" s="638" t="s">
        <v>751</v>
      </c>
      <c r="J238" s="643"/>
      <c r="K238" s="643"/>
      <c r="L238" s="643">
        <v>1</v>
      </c>
      <c r="M238" s="643"/>
      <c r="N238" s="643"/>
      <c r="O238" s="643">
        <v>1</v>
      </c>
      <c r="P238" s="643"/>
      <c r="Q238" s="643"/>
      <c r="R238" s="643">
        <v>1</v>
      </c>
      <c r="S238" s="643"/>
      <c r="T238" s="643"/>
      <c r="U238" s="643">
        <v>1</v>
      </c>
      <c r="V238" s="644">
        <f>SUM('Formulario PPGR2'!$J238:$U238)</f>
        <v>4</v>
      </c>
      <c r="W238" s="641" t="s">
        <v>254</v>
      </c>
      <c r="X238" s="641"/>
      <c r="Y238" s="638"/>
      <c r="Z238" s="638" t="s">
        <v>194</v>
      </c>
      <c r="AA238" s="251"/>
      <c r="AB238" s="251"/>
      <c r="AC238" s="251"/>
      <c r="AD238" s="251"/>
      <c r="AE238" s="251"/>
      <c r="AF238" s="251"/>
      <c r="AG238" s="251"/>
      <c r="AH238" s="251"/>
      <c r="AI238" s="251"/>
      <c r="AJ238" s="251"/>
      <c r="AK238" s="251"/>
      <c r="AL238" s="251"/>
      <c r="AM238" s="251"/>
      <c r="AN238" s="251"/>
      <c r="AO238" s="251"/>
      <c r="AP238" s="251"/>
      <c r="AQ238" s="251"/>
      <c r="AR238" s="251"/>
      <c r="AS238" s="251"/>
      <c r="AT238" s="251"/>
      <c r="AU238" s="251"/>
      <c r="AV238" s="251"/>
      <c r="AW238" s="251"/>
      <c r="AX238" s="251"/>
      <c r="AY238" s="251"/>
      <c r="AZ238" s="251"/>
      <c r="BA238" s="251"/>
      <c r="BB238" s="251"/>
    </row>
    <row r="239" spans="2:54" s="237" customFormat="1" ht="51.75" hidden="1" customHeight="1" x14ac:dyDescent="0.25">
      <c r="B239" s="642" t="e">
        <f>IF('Formulario PPGR2'!$G239="","",CONCATENATE('Formulario PPGR2'!$C239,".",'Formulario PPGR2'!$D239,".",'Formulario PPGR2'!$E239,".",'Formulario PPGR2'!$F239))</f>
        <v>#REF!</v>
      </c>
      <c r="C239" s="642"/>
      <c r="D239" s="642" t="e">
        <f>IF('Formulario PPGR2'!$G239="","",'Formulario PPGR1'!#REF!)</f>
        <v>#REF!</v>
      </c>
      <c r="E239" s="642" t="e">
        <f>IF('Formulario PPGR2'!$G239="","",'Formulario PPGR1'!#REF!)</f>
        <v>#REF!</v>
      </c>
      <c r="F239" s="642" t="e">
        <f>IF('Formulario PPGR2'!$G239="","",'Formulario PPGR1'!#REF!)</f>
        <v>#REF!</v>
      </c>
      <c r="G239" s="638" t="s">
        <v>196</v>
      </c>
      <c r="H239" s="639" t="s">
        <v>752</v>
      </c>
      <c r="I239" s="638" t="s">
        <v>753</v>
      </c>
      <c r="J239" s="643"/>
      <c r="K239" s="643"/>
      <c r="L239" s="643">
        <v>1</v>
      </c>
      <c r="M239" s="643"/>
      <c r="N239" s="643"/>
      <c r="O239" s="643">
        <v>1</v>
      </c>
      <c r="P239" s="643"/>
      <c r="Q239" s="643"/>
      <c r="R239" s="643">
        <v>1</v>
      </c>
      <c r="S239" s="643"/>
      <c r="T239" s="643"/>
      <c r="U239" s="643"/>
      <c r="V239" s="644">
        <f>SUM('Formulario PPGR2'!$J239:$U239)</f>
        <v>3</v>
      </c>
      <c r="W239" s="641" t="s">
        <v>250</v>
      </c>
      <c r="X239" s="641"/>
      <c r="Y239" s="638" t="s">
        <v>754</v>
      </c>
      <c r="Z239" s="638" t="s">
        <v>194</v>
      </c>
      <c r="AA239" s="251"/>
      <c r="AB239" s="251"/>
      <c r="AC239" s="251"/>
      <c r="AD239" s="251"/>
      <c r="AE239" s="251"/>
      <c r="AF239" s="251"/>
      <c r="AG239" s="251"/>
      <c r="AH239" s="251"/>
      <c r="AI239" s="251"/>
      <c r="AJ239" s="251"/>
      <c r="AK239" s="251"/>
      <c r="AL239" s="251"/>
      <c r="AM239" s="251"/>
      <c r="AN239" s="251"/>
      <c r="AO239" s="251"/>
      <c r="AP239" s="251"/>
      <c r="AQ239" s="251"/>
      <c r="AR239" s="251"/>
      <c r="AS239" s="251"/>
      <c r="AT239" s="251"/>
      <c r="AU239" s="251"/>
      <c r="AV239" s="251"/>
      <c r="AW239" s="251"/>
      <c r="AX239" s="251"/>
      <c r="AY239" s="251"/>
      <c r="AZ239" s="251"/>
      <c r="BA239" s="251"/>
      <c r="BB239" s="251"/>
    </row>
    <row r="240" spans="2:54" s="237" customFormat="1" ht="51.75" hidden="1" customHeight="1" x14ac:dyDescent="0.25">
      <c r="B240" s="642" t="e">
        <f>IF('Formulario PPGR2'!$G240="","",CONCATENATE('Formulario PPGR2'!$C240,".",'Formulario PPGR2'!$D240,".",'Formulario PPGR2'!$E240,".",'Formulario PPGR2'!$F240))</f>
        <v>#REF!</v>
      </c>
      <c r="C240" s="642"/>
      <c r="D240" s="642" t="e">
        <f>IF('Formulario PPGR2'!$G240="","",'Formulario PPGR1'!#REF!)</f>
        <v>#REF!</v>
      </c>
      <c r="E240" s="642" t="e">
        <f>IF('Formulario PPGR2'!$G240="","",'Formulario PPGR1'!#REF!)</f>
        <v>#REF!</v>
      </c>
      <c r="F240" s="642" t="e">
        <f>IF('Formulario PPGR2'!$G240="","",'Formulario PPGR1'!#REF!)</f>
        <v>#REF!</v>
      </c>
      <c r="G240" s="638" t="s">
        <v>196</v>
      </c>
      <c r="H240" s="639" t="s">
        <v>755</v>
      </c>
      <c r="I240" s="638" t="s">
        <v>756</v>
      </c>
      <c r="J240" s="643"/>
      <c r="K240" s="643"/>
      <c r="L240" s="643"/>
      <c r="M240" s="643">
        <v>1</v>
      </c>
      <c r="N240" s="643"/>
      <c r="O240" s="643"/>
      <c r="P240" s="643">
        <v>1</v>
      </c>
      <c r="Q240" s="643"/>
      <c r="R240" s="643"/>
      <c r="S240" s="643">
        <v>1</v>
      </c>
      <c r="T240" s="643"/>
      <c r="U240" s="643"/>
      <c r="V240" s="644">
        <f>SUM('Formulario PPGR2'!$J240:$U240)</f>
        <v>3</v>
      </c>
      <c r="W240" s="641" t="s">
        <v>250</v>
      </c>
      <c r="X240" s="641"/>
      <c r="Y240" s="638" t="s">
        <v>754</v>
      </c>
      <c r="Z240" s="638" t="s">
        <v>194</v>
      </c>
      <c r="AA240" s="251"/>
      <c r="AB240" s="251"/>
      <c r="AC240" s="251"/>
      <c r="AD240" s="251"/>
      <c r="AE240" s="251"/>
      <c r="AF240" s="251"/>
      <c r="AG240" s="251"/>
      <c r="AH240" s="251"/>
      <c r="AI240" s="251"/>
      <c r="AJ240" s="251"/>
      <c r="AK240" s="251"/>
      <c r="AL240" s="251"/>
      <c r="AM240" s="251"/>
      <c r="AN240" s="251"/>
      <c r="AO240" s="251"/>
      <c r="AP240" s="251"/>
      <c r="AQ240" s="251"/>
      <c r="AR240" s="251"/>
      <c r="AS240" s="251"/>
      <c r="AT240" s="251"/>
      <c r="AU240" s="251"/>
      <c r="AV240" s="251"/>
      <c r="AW240" s="251"/>
      <c r="AX240" s="251"/>
      <c r="AY240" s="251"/>
      <c r="AZ240" s="251"/>
      <c r="BA240" s="251"/>
      <c r="BB240" s="251"/>
    </row>
    <row r="241" spans="2:54" s="237" customFormat="1" ht="51.75" hidden="1" customHeight="1" x14ac:dyDescent="0.25">
      <c r="B241" s="642" t="e">
        <f>IF('Formulario PPGR2'!$G241="","",CONCATENATE('Formulario PPGR2'!$C241,".",'Formulario PPGR2'!$D241,".",'Formulario PPGR2'!$E241,".",'Formulario PPGR2'!$F241))</f>
        <v>#REF!</v>
      </c>
      <c r="C241" s="642"/>
      <c r="D241" s="642" t="e">
        <f>IF('Formulario PPGR2'!$G241="","",'Formulario PPGR1'!#REF!)</f>
        <v>#REF!</v>
      </c>
      <c r="E241" s="642" t="e">
        <f>IF('Formulario PPGR2'!$G241="","",'Formulario PPGR1'!#REF!)</f>
        <v>#REF!</v>
      </c>
      <c r="F241" s="642" t="e">
        <f>IF('Formulario PPGR2'!$G241="","",'Formulario PPGR1'!#REF!)</f>
        <v>#REF!</v>
      </c>
      <c r="G241" s="638" t="s">
        <v>196</v>
      </c>
      <c r="H241" s="639" t="s">
        <v>757</v>
      </c>
      <c r="I241" s="638" t="s">
        <v>758</v>
      </c>
      <c r="J241" s="643"/>
      <c r="K241" s="643"/>
      <c r="L241" s="643"/>
      <c r="M241" s="643">
        <v>1</v>
      </c>
      <c r="N241" s="643"/>
      <c r="O241" s="643"/>
      <c r="P241" s="643">
        <v>1</v>
      </c>
      <c r="Q241" s="643"/>
      <c r="R241" s="643"/>
      <c r="S241" s="643">
        <v>1</v>
      </c>
      <c r="T241" s="643"/>
      <c r="U241" s="643"/>
      <c r="V241" s="644">
        <f>SUM('Formulario PPGR2'!$J241:$U241)</f>
        <v>3</v>
      </c>
      <c r="W241" s="641" t="s">
        <v>246</v>
      </c>
      <c r="X241" s="641" t="s">
        <v>261</v>
      </c>
      <c r="Y241" s="638"/>
      <c r="Z241" s="638" t="s">
        <v>194</v>
      </c>
      <c r="AA241" s="251"/>
      <c r="AB241" s="251"/>
      <c r="AC241" s="251"/>
      <c r="AD241" s="251"/>
      <c r="AE241" s="251"/>
      <c r="AF241" s="251"/>
      <c r="AG241" s="251"/>
      <c r="AH241" s="251"/>
      <c r="AI241" s="251"/>
      <c r="AJ241" s="251"/>
      <c r="AK241" s="251"/>
      <c r="AL241" s="251"/>
      <c r="AM241" s="251"/>
      <c r="AN241" s="251"/>
      <c r="AO241" s="251"/>
      <c r="AP241" s="251"/>
      <c r="AQ241" s="251"/>
      <c r="AR241" s="251"/>
      <c r="AS241" s="251"/>
      <c r="AT241" s="251"/>
      <c r="AU241" s="251"/>
      <c r="AV241" s="251"/>
      <c r="AW241" s="251"/>
      <c r="AX241" s="251"/>
      <c r="AY241" s="251"/>
      <c r="AZ241" s="251"/>
      <c r="BA241" s="251"/>
      <c r="BB241" s="251"/>
    </row>
    <row r="242" spans="2:54" s="237" customFormat="1" ht="51.75" hidden="1" customHeight="1" x14ac:dyDescent="0.25">
      <c r="B242" s="642" t="e">
        <f>IF('Formulario PPGR2'!$G242="","",CONCATENATE('Formulario PPGR2'!$C242,".",'Formulario PPGR2'!$D242,".",'Formulario PPGR2'!$E242,".",'Formulario PPGR2'!$F242))</f>
        <v>#REF!</v>
      </c>
      <c r="C242" s="642"/>
      <c r="D242" s="642" t="e">
        <f>IF('Formulario PPGR2'!$G242="","",'Formulario PPGR1'!#REF!)</f>
        <v>#REF!</v>
      </c>
      <c r="E242" s="642" t="e">
        <f>IF('Formulario PPGR2'!$G242="","",'Formulario PPGR1'!#REF!)</f>
        <v>#REF!</v>
      </c>
      <c r="F242" s="642" t="e">
        <f>IF('Formulario PPGR2'!$G242="","",'Formulario PPGR1'!#REF!)</f>
        <v>#REF!</v>
      </c>
      <c r="G242" s="638" t="s">
        <v>196</v>
      </c>
      <c r="H242" s="639" t="s">
        <v>759</v>
      </c>
      <c r="I242" s="638" t="s">
        <v>760</v>
      </c>
      <c r="J242" s="643"/>
      <c r="K242" s="643"/>
      <c r="L242" s="643"/>
      <c r="M242" s="643"/>
      <c r="N242" s="643">
        <v>1</v>
      </c>
      <c r="O242" s="643"/>
      <c r="P242" s="643"/>
      <c r="Q242" s="643">
        <v>1</v>
      </c>
      <c r="R242" s="643"/>
      <c r="S242" s="643"/>
      <c r="T242" s="643">
        <v>1</v>
      </c>
      <c r="U242" s="643"/>
      <c r="V242" s="644">
        <f>SUM('Formulario PPGR2'!$J242:$U242)</f>
        <v>3</v>
      </c>
      <c r="W242" s="641" t="s">
        <v>246</v>
      </c>
      <c r="X242" s="641" t="s">
        <v>261</v>
      </c>
      <c r="Y242" s="638" t="s">
        <v>761</v>
      </c>
      <c r="Z242" s="638" t="s">
        <v>194</v>
      </c>
      <c r="AA242" s="251"/>
      <c r="AB242" s="251"/>
      <c r="AC242" s="251"/>
      <c r="AD242" s="251"/>
      <c r="AE242" s="251"/>
      <c r="AF242" s="251"/>
      <c r="AG242" s="251"/>
      <c r="AH242" s="251"/>
      <c r="AI242" s="251"/>
      <c r="AJ242" s="251"/>
      <c r="AK242" s="251"/>
      <c r="AL242" s="251"/>
      <c r="AM242" s="251"/>
      <c r="AN242" s="251"/>
      <c r="AO242" s="251"/>
      <c r="AP242" s="251"/>
      <c r="AQ242" s="251"/>
      <c r="AR242" s="251"/>
      <c r="AS242" s="251"/>
      <c r="AT242" s="251"/>
      <c r="AU242" s="251"/>
      <c r="AV242" s="251"/>
      <c r="AW242" s="251"/>
      <c r="AX242" s="251"/>
      <c r="AY242" s="251"/>
      <c r="AZ242" s="251"/>
      <c r="BA242" s="251"/>
      <c r="BB242" s="251"/>
    </row>
    <row r="243" spans="2:54" s="237" customFormat="1" ht="66" hidden="1" x14ac:dyDescent="0.25">
      <c r="B243" s="259" t="e">
        <f>IF('Formulario PPGR2'!$G243="","",CONCATENATE('Formulario PPGR2'!$C243,".",'Formulario PPGR2'!$D243,".",'Formulario PPGR2'!$E243,".",'Formulario PPGR2'!$F243))</f>
        <v>#REF!</v>
      </c>
      <c r="C243" s="259" t="e">
        <f>IF('Formulario PPGR2'!$G243="","",'Formulario PPGR1'!#REF!)</f>
        <v>#REF!</v>
      </c>
      <c r="D243" s="259" t="e">
        <f>IF('Formulario PPGR2'!$G243="","",'Formulario PPGR1'!#REF!)</f>
        <v>#REF!</v>
      </c>
      <c r="E243" s="259" t="e">
        <f>IF('Formulario PPGR2'!$G243="","",'Formulario PPGR1'!#REF!)</f>
        <v>#REF!</v>
      </c>
      <c r="F243" s="259" t="e">
        <f>IF('Formulario PPGR2'!$G243="","",'Formulario PPGR1'!#REF!)</f>
        <v>#REF!</v>
      </c>
      <c r="G243" s="231" t="s">
        <v>199</v>
      </c>
      <c r="H243" s="287" t="s">
        <v>762</v>
      </c>
      <c r="I243" s="231" t="s">
        <v>763</v>
      </c>
      <c r="J243" s="230">
        <v>1</v>
      </c>
      <c r="K243" s="230"/>
      <c r="L243" s="230"/>
      <c r="M243" s="230"/>
      <c r="N243" s="230"/>
      <c r="O243" s="230"/>
      <c r="P243" s="230"/>
      <c r="Q243" s="230"/>
      <c r="R243" s="230"/>
      <c r="S243" s="230"/>
      <c r="T243" s="230"/>
      <c r="U243" s="230"/>
      <c r="V243" s="235">
        <f>SUM('Formulario PPGR2'!$J243:$U243)</f>
        <v>1</v>
      </c>
      <c r="W243" s="255" t="s">
        <v>250</v>
      </c>
      <c r="X243" s="255"/>
      <c r="Y243" s="231" t="s">
        <v>764</v>
      </c>
      <c r="Z243" s="231" t="s">
        <v>186</v>
      </c>
      <c r="AA243" s="251"/>
      <c r="AB243" s="251"/>
      <c r="AC243" s="251"/>
      <c r="AD243" s="251"/>
      <c r="AE243" s="251"/>
      <c r="AF243" s="251"/>
      <c r="AG243" s="251"/>
      <c r="AH243" s="251"/>
      <c r="AI243" s="251"/>
      <c r="AJ243" s="251"/>
      <c r="AK243" s="251"/>
      <c r="AL243" s="251"/>
      <c r="AM243" s="251"/>
      <c r="AN243" s="251"/>
      <c r="AO243" s="251"/>
      <c r="AP243" s="251"/>
      <c r="AQ243" s="251"/>
      <c r="AR243" s="251"/>
      <c r="AS243" s="251"/>
      <c r="AT243" s="251"/>
      <c r="AU243" s="251"/>
      <c r="AV243" s="251"/>
      <c r="AW243" s="251"/>
      <c r="AX243" s="251"/>
      <c r="AY243" s="251"/>
      <c r="AZ243" s="251"/>
      <c r="BA243" s="251"/>
      <c r="BB243" s="251"/>
    </row>
    <row r="244" spans="2:54" s="237" customFormat="1" ht="36.75" hidden="1" customHeight="1" x14ac:dyDescent="0.25">
      <c r="B244" s="259" t="e">
        <f>IF('Formulario PPGR2'!$G244="","",CONCATENATE('Formulario PPGR2'!$C244,".",'Formulario PPGR2'!$D244,".",'Formulario PPGR2'!$E244,".",'Formulario PPGR2'!$F244))</f>
        <v>#REF!</v>
      </c>
      <c r="C244" s="259" t="e">
        <f>IF('Formulario PPGR2'!$G244="","",'Formulario PPGR1'!#REF!)</f>
        <v>#REF!</v>
      </c>
      <c r="D244" s="259" t="e">
        <f>IF('Formulario PPGR2'!$G244="","",'Formulario PPGR1'!#REF!)</f>
        <v>#REF!</v>
      </c>
      <c r="E244" s="259" t="e">
        <f>IF('Formulario PPGR2'!$G244="","",'Formulario PPGR1'!#REF!)</f>
        <v>#REF!</v>
      </c>
      <c r="F244" s="259" t="e">
        <f>IF('Formulario PPGR2'!$G244="","",'Formulario PPGR1'!#REF!)</f>
        <v>#REF!</v>
      </c>
      <c r="G244" s="231" t="s">
        <v>202</v>
      </c>
      <c r="H244" s="287" t="s">
        <v>765</v>
      </c>
      <c r="I244" s="231" t="s">
        <v>766</v>
      </c>
      <c r="J244" s="230" t="s">
        <v>562</v>
      </c>
      <c r="K244" s="230" t="s">
        <v>562</v>
      </c>
      <c r="L244" s="230">
        <v>1</v>
      </c>
      <c r="M244" s="230" t="s">
        <v>562</v>
      </c>
      <c r="N244" s="230" t="s">
        <v>562</v>
      </c>
      <c r="O244" s="230">
        <v>1</v>
      </c>
      <c r="P244" s="230" t="s">
        <v>562</v>
      </c>
      <c r="Q244" s="230" t="s">
        <v>562</v>
      </c>
      <c r="R244" s="230">
        <v>1</v>
      </c>
      <c r="S244" s="230" t="s">
        <v>562</v>
      </c>
      <c r="T244" s="230" t="s">
        <v>562</v>
      </c>
      <c r="U244" s="230">
        <v>1</v>
      </c>
      <c r="V244" s="235">
        <f>SUM('Formulario PPGR2'!$J244:$U244)</f>
        <v>4</v>
      </c>
      <c r="W244" s="255" t="s">
        <v>254</v>
      </c>
      <c r="X244" s="255" t="s">
        <v>250</v>
      </c>
      <c r="Y244" s="231" t="s">
        <v>673</v>
      </c>
      <c r="Z244" s="231" t="s">
        <v>767</v>
      </c>
      <c r="AA244" s="251"/>
      <c r="AB244" s="251"/>
      <c r="AC244" s="251"/>
      <c r="AD244" s="251"/>
      <c r="AE244" s="251"/>
      <c r="AF244" s="251"/>
      <c r="AG244" s="251"/>
      <c r="AH244" s="251"/>
      <c r="AI244" s="251"/>
      <c r="AJ244" s="251"/>
      <c r="AK244" s="251"/>
      <c r="AL244" s="251"/>
      <c r="AM244" s="251"/>
      <c r="AN244" s="251"/>
      <c r="AO244" s="251"/>
      <c r="AP244" s="251"/>
      <c r="AQ244" s="251"/>
      <c r="AR244" s="251"/>
      <c r="AS244" s="251"/>
      <c r="AT244" s="251"/>
      <c r="AU244" s="251"/>
      <c r="AV244" s="251"/>
      <c r="AW244" s="251"/>
      <c r="AX244" s="251"/>
      <c r="AY244" s="251"/>
      <c r="AZ244" s="251"/>
      <c r="BA244" s="251"/>
      <c r="BB244" s="251"/>
    </row>
    <row r="245" spans="2:54" s="237" customFormat="1" ht="36.75" hidden="1" customHeight="1" x14ac:dyDescent="0.25">
      <c r="B245" s="259" t="e">
        <f>IF('Formulario PPGR2'!$G245="","",CONCATENATE('Formulario PPGR2'!$C245,".",'Formulario PPGR2'!$D245,".",'Formulario PPGR2'!$E245,".",'Formulario PPGR2'!$F245))</f>
        <v>#REF!</v>
      </c>
      <c r="C245" s="259" t="e">
        <f>IF('Formulario PPGR2'!$G245="","",'Formulario PPGR1'!#REF!)</f>
        <v>#REF!</v>
      </c>
      <c r="D245" s="259" t="e">
        <f>IF('Formulario PPGR2'!$G245="","",'Formulario PPGR1'!#REF!)</f>
        <v>#REF!</v>
      </c>
      <c r="E245" s="259" t="e">
        <f>IF('Formulario PPGR2'!$G245="","",'Formulario PPGR1'!#REF!)</f>
        <v>#REF!</v>
      </c>
      <c r="F245" s="259" t="e">
        <f>IF('Formulario PPGR2'!$G245="","",'Formulario PPGR1'!#REF!)</f>
        <v>#REF!</v>
      </c>
      <c r="G245" s="231" t="s">
        <v>202</v>
      </c>
      <c r="H245" s="287" t="s">
        <v>768</v>
      </c>
      <c r="I245" s="231" t="s">
        <v>769</v>
      </c>
      <c r="J245" s="230" t="s">
        <v>562</v>
      </c>
      <c r="K245" s="230" t="s">
        <v>562</v>
      </c>
      <c r="L245" s="230">
        <v>1</v>
      </c>
      <c r="M245" s="230" t="s">
        <v>562</v>
      </c>
      <c r="N245" s="230" t="s">
        <v>562</v>
      </c>
      <c r="O245" s="230">
        <v>1</v>
      </c>
      <c r="P245" s="230" t="s">
        <v>562</v>
      </c>
      <c r="Q245" s="230" t="s">
        <v>562</v>
      </c>
      <c r="R245" s="230">
        <v>1</v>
      </c>
      <c r="S245" s="230" t="s">
        <v>562</v>
      </c>
      <c r="T245" s="230" t="s">
        <v>562</v>
      </c>
      <c r="U245" s="230">
        <v>1</v>
      </c>
      <c r="V245" s="235">
        <f>SUM('Formulario PPGR2'!$J245:$U245)</f>
        <v>4</v>
      </c>
      <c r="W245" s="255" t="s">
        <v>254</v>
      </c>
      <c r="X245" s="255"/>
      <c r="Y245" s="231"/>
      <c r="Z245" s="231" t="s">
        <v>767</v>
      </c>
      <c r="AA245" s="251"/>
      <c r="AB245" s="251"/>
      <c r="AC245" s="251"/>
      <c r="AD245" s="251"/>
      <c r="AE245" s="251"/>
      <c r="AF245" s="251"/>
      <c r="AG245" s="251"/>
      <c r="AH245" s="251"/>
      <c r="AI245" s="251"/>
      <c r="AJ245" s="251"/>
      <c r="AK245" s="251"/>
      <c r="AL245" s="251"/>
      <c r="AM245" s="251"/>
      <c r="AN245" s="251"/>
      <c r="AO245" s="251"/>
      <c r="AP245" s="251"/>
      <c r="AQ245" s="251"/>
      <c r="AR245" s="251"/>
      <c r="AS245" s="251"/>
      <c r="AT245" s="251"/>
      <c r="AU245" s="251"/>
      <c r="AV245" s="251"/>
      <c r="AW245" s="251"/>
      <c r="AX245" s="251"/>
      <c r="AY245" s="251"/>
      <c r="AZ245" s="251"/>
      <c r="BA245" s="251"/>
      <c r="BB245" s="251"/>
    </row>
    <row r="246" spans="2:54" s="237" customFormat="1" ht="36.75" hidden="1" customHeight="1" x14ac:dyDescent="0.25">
      <c r="B246" s="259" t="e">
        <f>IF('Formulario PPGR2'!$G246="","",CONCATENATE('Formulario PPGR2'!$C246,".",'Formulario PPGR2'!$D246,".",'Formulario PPGR2'!$E246,".",'Formulario PPGR2'!$F246))</f>
        <v>#REF!</v>
      </c>
      <c r="C246" s="259" t="e">
        <f>IF('Formulario PPGR2'!$G246="","",'Formulario PPGR1'!#REF!)</f>
        <v>#REF!</v>
      </c>
      <c r="D246" s="259" t="e">
        <f>IF('Formulario PPGR2'!$G246="","",'Formulario PPGR1'!#REF!)</f>
        <v>#REF!</v>
      </c>
      <c r="E246" s="259" t="e">
        <f>IF('Formulario PPGR2'!$G246="","",'Formulario PPGR1'!#REF!)</f>
        <v>#REF!</v>
      </c>
      <c r="F246" s="259" t="e">
        <f>IF('Formulario PPGR2'!$G246="","",'Formulario PPGR1'!#REF!)</f>
        <v>#REF!</v>
      </c>
      <c r="G246" s="231" t="s">
        <v>202</v>
      </c>
      <c r="H246" s="287" t="s">
        <v>770</v>
      </c>
      <c r="I246" s="231" t="s">
        <v>771</v>
      </c>
      <c r="J246" s="230" t="s">
        <v>562</v>
      </c>
      <c r="K246" s="230" t="s">
        <v>562</v>
      </c>
      <c r="L246" s="230"/>
      <c r="M246" s="230" t="s">
        <v>562</v>
      </c>
      <c r="N246" s="230" t="s">
        <v>562</v>
      </c>
      <c r="O246" s="230">
        <v>1</v>
      </c>
      <c r="P246" s="230" t="s">
        <v>562</v>
      </c>
      <c r="Q246" s="230" t="s">
        <v>562</v>
      </c>
      <c r="R246" s="230"/>
      <c r="S246" s="230" t="s">
        <v>562</v>
      </c>
      <c r="T246" s="230" t="s">
        <v>562</v>
      </c>
      <c r="U246" s="230">
        <v>1</v>
      </c>
      <c r="V246" s="235">
        <f>SUM('Formulario PPGR2'!$J246:$U246)</f>
        <v>2</v>
      </c>
      <c r="W246" s="255" t="s">
        <v>250</v>
      </c>
      <c r="X246" s="255"/>
      <c r="Y246" s="231" t="s">
        <v>772</v>
      </c>
      <c r="Z246" s="231" t="s">
        <v>767</v>
      </c>
      <c r="AA246" s="251"/>
      <c r="AB246" s="251"/>
      <c r="AC246" s="251"/>
      <c r="AD246" s="251"/>
      <c r="AE246" s="251"/>
      <c r="AF246" s="251"/>
      <c r="AG246" s="251"/>
      <c r="AH246" s="251"/>
      <c r="AI246" s="251"/>
      <c r="AJ246" s="251"/>
      <c r="AK246" s="251"/>
      <c r="AL246" s="251"/>
      <c r="AM246" s="251"/>
      <c r="AN246" s="251"/>
      <c r="AO246" s="251"/>
      <c r="AP246" s="251"/>
      <c r="AQ246" s="251"/>
      <c r="AR246" s="251"/>
      <c r="AS246" s="251"/>
      <c r="AT246" s="251"/>
      <c r="AU246" s="251"/>
      <c r="AV246" s="251"/>
      <c r="AW246" s="251"/>
      <c r="AX246" s="251"/>
      <c r="AY246" s="251"/>
      <c r="AZ246" s="251"/>
      <c r="BA246" s="251"/>
      <c r="BB246" s="251"/>
    </row>
    <row r="247" spans="2:54" s="237" customFormat="1" ht="50.25" hidden="1" customHeight="1" x14ac:dyDescent="0.25">
      <c r="B247" s="642" t="e">
        <f>IF('Formulario PPGR2'!$G247="","",CONCATENATE('Formulario PPGR2'!$C247,".",'Formulario PPGR2'!$D247,".",'Formulario PPGR2'!$E247,".",'Formulario PPGR2'!$F247))</f>
        <v>#REF!</v>
      </c>
      <c r="C247" s="642"/>
      <c r="D247" s="642" t="e">
        <f>IF('Formulario PPGR2'!$G247="","",'Formulario PPGR1'!#REF!)</f>
        <v>#REF!</v>
      </c>
      <c r="E247" s="642" t="e">
        <f>IF('Formulario PPGR2'!$G247="","",'Formulario PPGR1'!#REF!)</f>
        <v>#REF!</v>
      </c>
      <c r="F247" s="642" t="e">
        <f>IF('Formulario PPGR2'!$G247="","",'Formulario PPGR1'!#REF!)</f>
        <v>#REF!</v>
      </c>
      <c r="G247" s="231" t="s">
        <v>204</v>
      </c>
      <c r="H247" s="287" t="s">
        <v>773</v>
      </c>
      <c r="I247" s="638" t="s">
        <v>774</v>
      </c>
      <c r="J247" s="643"/>
      <c r="K247" s="643"/>
      <c r="L247" s="643">
        <v>1</v>
      </c>
      <c r="M247" s="643"/>
      <c r="N247" s="643"/>
      <c r="O247" s="643">
        <v>1</v>
      </c>
      <c r="P247" s="643"/>
      <c r="Q247" s="643"/>
      <c r="R247" s="643">
        <v>1</v>
      </c>
      <c r="S247" s="643"/>
      <c r="T247" s="643"/>
      <c r="U247" s="643">
        <v>1</v>
      </c>
      <c r="V247" s="644">
        <f>SUM('Formulario PPGR2'!$J247:$U247)</f>
        <v>4</v>
      </c>
      <c r="W247" s="641" t="s">
        <v>258</v>
      </c>
      <c r="X247" s="641" t="s">
        <v>246</v>
      </c>
      <c r="Y247" s="638"/>
      <c r="Z247" s="638" t="s">
        <v>139</v>
      </c>
      <c r="AA247" s="251"/>
      <c r="AB247" s="251"/>
      <c r="AC247" s="251"/>
      <c r="AD247" s="251"/>
      <c r="AE247" s="251"/>
      <c r="AF247" s="251"/>
      <c r="AG247" s="251"/>
      <c r="AH247" s="251"/>
      <c r="AI247" s="251"/>
      <c r="AJ247" s="251"/>
      <c r="AK247" s="251"/>
      <c r="AL247" s="251"/>
      <c r="AM247" s="251"/>
      <c r="AN247" s="251"/>
      <c r="AO247" s="251"/>
      <c r="AP247" s="251"/>
      <c r="AQ247" s="251"/>
      <c r="AR247" s="251"/>
      <c r="AS247" s="251"/>
      <c r="AT247" s="251"/>
      <c r="AU247" s="251"/>
      <c r="AV247" s="251"/>
      <c r="AW247" s="251"/>
      <c r="AX247" s="251"/>
      <c r="AY247" s="251"/>
      <c r="AZ247" s="251"/>
      <c r="BA247" s="251"/>
      <c r="BB247" s="251"/>
    </row>
    <row r="248" spans="2:54" s="237" customFormat="1" ht="33.75" hidden="1" customHeight="1" x14ac:dyDescent="0.25">
      <c r="B248" s="642" t="e">
        <f>IF('Formulario PPGR2'!$G248="","",CONCATENATE('Formulario PPGR2'!$C248,".",'Formulario PPGR2'!$D248,".",'Formulario PPGR2'!$E248,".",'Formulario PPGR2'!$F248))</f>
        <v>#REF!</v>
      </c>
      <c r="C248" s="642"/>
      <c r="D248" s="642" t="e">
        <f>IF('Formulario PPGR2'!$G248="","",'Formulario PPGR1'!#REF!)</f>
        <v>#REF!</v>
      </c>
      <c r="E248" s="642" t="e">
        <f>IF('Formulario PPGR2'!$G248="","",'Formulario PPGR1'!#REF!)</f>
        <v>#REF!</v>
      </c>
      <c r="F248" s="642" t="e">
        <f>IF('Formulario PPGR2'!$G248="","",'Formulario PPGR1'!#REF!)</f>
        <v>#REF!</v>
      </c>
      <c r="G248" s="638" t="s">
        <v>205</v>
      </c>
      <c r="H248" s="639" t="s">
        <v>775</v>
      </c>
      <c r="I248" s="638" t="s">
        <v>776</v>
      </c>
      <c r="J248" s="643">
        <v>1</v>
      </c>
      <c r="K248" s="643">
        <v>1</v>
      </c>
      <c r="L248" s="643">
        <v>1</v>
      </c>
      <c r="M248" s="643">
        <v>1</v>
      </c>
      <c r="N248" s="643">
        <v>1</v>
      </c>
      <c r="O248" s="643">
        <v>1</v>
      </c>
      <c r="P248" s="643">
        <v>1</v>
      </c>
      <c r="Q248" s="643">
        <v>1</v>
      </c>
      <c r="R248" s="643">
        <v>1</v>
      </c>
      <c r="S248" s="643">
        <v>1</v>
      </c>
      <c r="T248" s="643">
        <v>1</v>
      </c>
      <c r="U248" s="643">
        <v>1</v>
      </c>
      <c r="V248" s="644">
        <f>SUM('Formulario PPGR2'!$J248:$U248)</f>
        <v>12</v>
      </c>
      <c r="W248" s="641" t="s">
        <v>258</v>
      </c>
      <c r="X248" s="641" t="s">
        <v>246</v>
      </c>
      <c r="Y248" s="638"/>
      <c r="Z248" s="638" t="s">
        <v>206</v>
      </c>
      <c r="AA248" s="251"/>
      <c r="AB248" s="251"/>
      <c r="AC248" s="251"/>
      <c r="AD248" s="251"/>
      <c r="AE248" s="251"/>
      <c r="AF248" s="251"/>
      <c r="AG248" s="251"/>
      <c r="AH248" s="251"/>
      <c r="AI248" s="251"/>
      <c r="AJ248" s="251"/>
      <c r="AK248" s="251"/>
      <c r="AL248" s="251"/>
      <c r="AM248" s="251"/>
      <c r="AN248" s="251"/>
      <c r="AO248" s="251"/>
      <c r="AP248" s="251"/>
      <c r="AQ248" s="251"/>
      <c r="AR248" s="251"/>
      <c r="AS248" s="251"/>
      <c r="AT248" s="251"/>
      <c r="AU248" s="251"/>
      <c r="AV248" s="251"/>
      <c r="AW248" s="251"/>
      <c r="AX248" s="251"/>
      <c r="AY248" s="251"/>
      <c r="AZ248" s="251"/>
      <c r="BA248" s="251"/>
      <c r="BB248" s="251"/>
    </row>
    <row r="249" spans="2:54" s="237" customFormat="1" ht="33.75" hidden="1" customHeight="1" x14ac:dyDescent="0.25">
      <c r="B249" s="642" t="e">
        <f>IF('Formulario PPGR2'!$G249="","",CONCATENATE('Formulario PPGR2'!$C249,".",'Formulario PPGR2'!$D249,".",'Formulario PPGR2'!$E249,".",'Formulario PPGR2'!$F249))</f>
        <v>#REF!</v>
      </c>
      <c r="C249" s="642"/>
      <c r="D249" s="642" t="e">
        <f>IF('Formulario PPGR2'!$G249="","",'Formulario PPGR1'!#REF!)</f>
        <v>#REF!</v>
      </c>
      <c r="E249" s="642" t="e">
        <f>IF('Formulario PPGR2'!$G249="","",'Formulario PPGR1'!#REF!)</f>
        <v>#REF!</v>
      </c>
      <c r="F249" s="642" t="e">
        <f>IF('Formulario PPGR2'!$G249="","",'Formulario PPGR1'!#REF!)</f>
        <v>#REF!</v>
      </c>
      <c r="G249" s="638" t="s">
        <v>205</v>
      </c>
      <c r="H249" s="639" t="s">
        <v>777</v>
      </c>
      <c r="I249" s="638" t="s">
        <v>778</v>
      </c>
      <c r="J249" s="643"/>
      <c r="K249" s="643"/>
      <c r="L249" s="643"/>
      <c r="M249" s="643">
        <v>1</v>
      </c>
      <c r="N249" s="643"/>
      <c r="O249" s="643"/>
      <c r="P249" s="643">
        <v>1</v>
      </c>
      <c r="Q249" s="643"/>
      <c r="R249" s="643"/>
      <c r="S249" s="643">
        <v>1</v>
      </c>
      <c r="T249" s="643"/>
      <c r="U249" s="643"/>
      <c r="V249" s="644">
        <f>SUM('Formulario PPGR2'!$J249:$U249)</f>
        <v>3</v>
      </c>
      <c r="W249" s="641" t="s">
        <v>246</v>
      </c>
      <c r="X249" s="641" t="s">
        <v>247</v>
      </c>
      <c r="Y249" s="638"/>
      <c r="Z249" s="638" t="s">
        <v>206</v>
      </c>
      <c r="AA249" s="251"/>
      <c r="AB249" s="251"/>
      <c r="AC249" s="251"/>
      <c r="AD249" s="251"/>
      <c r="AE249" s="251"/>
      <c r="AF249" s="251"/>
      <c r="AG249" s="251"/>
      <c r="AH249" s="251"/>
      <c r="AI249" s="251"/>
      <c r="AJ249" s="251"/>
      <c r="AK249" s="251"/>
      <c r="AL249" s="251"/>
      <c r="AM249" s="251"/>
      <c r="AN249" s="251"/>
      <c r="AO249" s="251"/>
      <c r="AP249" s="251"/>
      <c r="AQ249" s="251"/>
      <c r="AR249" s="251"/>
      <c r="AS249" s="251"/>
      <c r="AT249" s="251"/>
      <c r="AU249" s="251"/>
      <c r="AV249" s="251"/>
      <c r="AW249" s="251"/>
      <c r="AX249" s="251"/>
      <c r="AY249" s="251"/>
      <c r="AZ249" s="251"/>
      <c r="BA249" s="251"/>
      <c r="BB249" s="251"/>
    </row>
    <row r="250" spans="2:54" s="237" customFormat="1" ht="44.4" hidden="1" customHeight="1" x14ac:dyDescent="0.25">
      <c r="B250" s="642" t="e">
        <f>IF('Formulario PPGR2'!$G250="","",CONCATENATE('Formulario PPGR2'!$C250,".",'Formulario PPGR2'!$D250,".",'Formulario PPGR2'!$E250,".",'Formulario PPGR2'!$F250))</f>
        <v>#REF!</v>
      </c>
      <c r="C250" s="642"/>
      <c r="D250" s="642" t="e">
        <f>IF('Formulario PPGR2'!$G250="","",'Formulario PPGR1'!#REF!)</f>
        <v>#REF!</v>
      </c>
      <c r="E250" s="642" t="e">
        <f>IF('Formulario PPGR2'!$G250="","",'Formulario PPGR1'!#REF!)</f>
        <v>#REF!</v>
      </c>
      <c r="F250" s="642" t="e">
        <f>IF('Formulario PPGR2'!$G250="","",'Formulario PPGR1'!#REF!)</f>
        <v>#REF!</v>
      </c>
      <c r="G250" s="638" t="s">
        <v>209</v>
      </c>
      <c r="H250" s="639" t="s">
        <v>779</v>
      </c>
      <c r="I250" s="638" t="s">
        <v>780</v>
      </c>
      <c r="J250" s="643">
        <v>1</v>
      </c>
      <c r="K250" s="643"/>
      <c r="L250" s="643"/>
      <c r="M250" s="643"/>
      <c r="N250" s="643"/>
      <c r="O250" s="643"/>
      <c r="P250" s="643"/>
      <c r="Q250" s="643"/>
      <c r="R250" s="643"/>
      <c r="S250" s="643"/>
      <c r="T250" s="643"/>
      <c r="U250" s="643"/>
      <c r="V250" s="644">
        <f>SUM('Formulario PPGR2'!$J250:$U250)</f>
        <v>1</v>
      </c>
      <c r="W250" s="641" t="s">
        <v>289</v>
      </c>
      <c r="X250" s="641"/>
      <c r="Y250" s="638"/>
      <c r="Z250" s="638" t="s">
        <v>781</v>
      </c>
      <c r="AA250" s="251"/>
      <c r="AB250" s="251"/>
      <c r="AC250" s="251"/>
      <c r="AD250" s="251"/>
      <c r="AE250" s="251"/>
      <c r="AF250" s="251"/>
      <c r="AG250" s="251"/>
      <c r="AH250" s="251"/>
      <c r="AI250" s="251"/>
      <c r="AJ250" s="251"/>
      <c r="AK250" s="251"/>
      <c r="AL250" s="251"/>
      <c r="AM250" s="251"/>
      <c r="AN250" s="251"/>
      <c r="AO250" s="251"/>
      <c r="AP250" s="251"/>
      <c r="AQ250" s="251"/>
      <c r="AR250" s="251"/>
      <c r="AS250" s="251"/>
      <c r="AT250" s="251"/>
      <c r="AU250" s="251"/>
      <c r="AV250" s="251"/>
      <c r="AW250" s="251"/>
      <c r="AX250" s="251"/>
      <c r="AY250" s="251"/>
      <c r="AZ250" s="251"/>
      <c r="BA250" s="251"/>
      <c r="BB250" s="251"/>
    </row>
    <row r="251" spans="2:54" s="237" customFormat="1" ht="41.4" hidden="1" customHeight="1" x14ac:dyDescent="0.25">
      <c r="B251" s="642" t="e">
        <f>IF('Formulario PPGR2'!$G251="","",CONCATENATE('Formulario PPGR2'!$C251,".",'Formulario PPGR2'!$D251,".",'Formulario PPGR2'!$E251,".",'Formulario PPGR2'!$F251))</f>
        <v>#REF!</v>
      </c>
      <c r="C251" s="642"/>
      <c r="D251" s="642" t="e">
        <f>IF('Formulario PPGR2'!$G251="","",'Formulario PPGR1'!#REF!)</f>
        <v>#REF!</v>
      </c>
      <c r="E251" s="642" t="e">
        <f>IF('Formulario PPGR2'!$G251="","",'Formulario PPGR1'!#REF!)</f>
        <v>#REF!</v>
      </c>
      <c r="F251" s="642" t="e">
        <f>IF('Formulario PPGR2'!$G251="","",'Formulario PPGR1'!#REF!)</f>
        <v>#REF!</v>
      </c>
      <c r="G251" s="638" t="s">
        <v>209</v>
      </c>
      <c r="H251" s="639" t="s">
        <v>782</v>
      </c>
      <c r="I251" s="638" t="s">
        <v>783</v>
      </c>
      <c r="J251" s="643">
        <v>1</v>
      </c>
      <c r="K251" s="643"/>
      <c r="L251" s="643"/>
      <c r="M251" s="643"/>
      <c r="N251" s="643"/>
      <c r="O251" s="643"/>
      <c r="P251" s="643"/>
      <c r="Q251" s="643"/>
      <c r="R251" s="643"/>
      <c r="S251" s="643"/>
      <c r="T251" s="643"/>
      <c r="U251" s="643"/>
      <c r="V251" s="644">
        <f>SUM('Formulario PPGR2'!$J251:$U251)</f>
        <v>1</v>
      </c>
      <c r="W251" s="641" t="s">
        <v>254</v>
      </c>
      <c r="X251" s="641"/>
      <c r="Y251" s="638"/>
      <c r="Z251" s="638" t="s">
        <v>781</v>
      </c>
      <c r="AA251" s="251"/>
      <c r="AB251" s="251"/>
      <c r="AC251" s="251"/>
      <c r="AD251" s="251"/>
      <c r="AE251" s="251"/>
      <c r="AF251" s="251"/>
      <c r="AG251" s="251"/>
      <c r="AH251" s="251"/>
      <c r="AI251" s="251"/>
      <c r="AJ251" s="251"/>
      <c r="AK251" s="251"/>
      <c r="AL251" s="251"/>
      <c r="AM251" s="251"/>
      <c r="AN251" s="251"/>
      <c r="AO251" s="251"/>
      <c r="AP251" s="251"/>
      <c r="AQ251" s="251"/>
      <c r="AR251" s="251"/>
      <c r="AS251" s="251"/>
      <c r="AT251" s="251"/>
      <c r="AU251" s="251"/>
      <c r="AV251" s="251"/>
      <c r="AW251" s="251"/>
      <c r="AX251" s="251"/>
      <c r="AY251" s="251"/>
      <c r="AZ251" s="251"/>
      <c r="BA251" s="251"/>
      <c r="BB251" s="251"/>
    </row>
    <row r="252" spans="2:54" s="237" customFormat="1" ht="40.200000000000003" hidden="1" customHeight="1" x14ac:dyDescent="0.25">
      <c r="B252" s="642" t="e">
        <f>IF('Formulario PPGR2'!$G252="","",CONCATENATE('Formulario PPGR2'!$C252,".",'Formulario PPGR2'!$D252,".",'Formulario PPGR2'!$E252,".",'Formulario PPGR2'!$F252))</f>
        <v>#REF!</v>
      </c>
      <c r="C252" s="642"/>
      <c r="D252" s="642" t="e">
        <f>IF('Formulario PPGR2'!$G252="","",'Formulario PPGR1'!#REF!)</f>
        <v>#REF!</v>
      </c>
      <c r="E252" s="642" t="e">
        <f>IF('Formulario PPGR2'!$G252="","",'Formulario PPGR1'!#REF!)</f>
        <v>#REF!</v>
      </c>
      <c r="F252" s="642" t="e">
        <f>IF('Formulario PPGR2'!$G252="","",'Formulario PPGR1'!#REF!)</f>
        <v>#REF!</v>
      </c>
      <c r="G252" s="638" t="s">
        <v>209</v>
      </c>
      <c r="H252" s="639" t="s">
        <v>784</v>
      </c>
      <c r="I252" s="638" t="s">
        <v>785</v>
      </c>
      <c r="J252" s="643"/>
      <c r="K252" s="643"/>
      <c r="L252" s="643"/>
      <c r="M252" s="643"/>
      <c r="N252" s="643"/>
      <c r="O252" s="643">
        <v>1</v>
      </c>
      <c r="P252" s="643"/>
      <c r="Q252" s="643"/>
      <c r="R252" s="643">
        <v>1</v>
      </c>
      <c r="S252" s="643"/>
      <c r="T252" s="643"/>
      <c r="U252" s="643">
        <v>1</v>
      </c>
      <c r="V252" s="644">
        <f>SUM('Formulario PPGR2'!$J252:$U252)</f>
        <v>3</v>
      </c>
      <c r="W252" s="641" t="s">
        <v>254</v>
      </c>
      <c r="X252" s="641"/>
      <c r="Y252" s="638"/>
      <c r="Z252" s="638" t="s">
        <v>781</v>
      </c>
      <c r="AA252" s="251"/>
      <c r="AB252" s="251"/>
      <c r="AC252" s="251"/>
      <c r="AD252" s="251"/>
      <c r="AE252" s="251"/>
      <c r="AF252" s="251"/>
      <c r="AG252" s="251"/>
      <c r="AH252" s="251"/>
      <c r="AI252" s="251"/>
      <c r="AJ252" s="251"/>
      <c r="AK252" s="251"/>
      <c r="AL252" s="251"/>
      <c r="AM252" s="251"/>
      <c r="AN252" s="251"/>
      <c r="AO252" s="251"/>
      <c r="AP252" s="251"/>
      <c r="AQ252" s="251"/>
      <c r="AR252" s="251"/>
      <c r="AS252" s="251"/>
      <c r="AT252" s="251"/>
      <c r="AU252" s="251"/>
      <c r="AV252" s="251"/>
      <c r="AW252" s="251"/>
      <c r="AX252" s="251"/>
      <c r="AY252" s="251"/>
      <c r="AZ252" s="251"/>
      <c r="BA252" s="251"/>
      <c r="BB252" s="251"/>
    </row>
    <row r="253" spans="2:54" s="237" customFormat="1" ht="51.75" hidden="1" customHeight="1" x14ac:dyDescent="0.25">
      <c r="B253" s="259" t="e">
        <f>IF('Formulario PPGR2'!$G253="","",CONCATENATE('Formulario PPGR2'!$C253,".",'Formulario PPGR2'!$D253,".",'Formulario PPGR2'!$E253,".",'Formulario PPGR2'!$F253))</f>
        <v>#REF!</v>
      </c>
      <c r="C253" s="259" t="e">
        <f>IF('Formulario PPGR2'!$G253="","",'Formulario PPGR1'!#REF!)</f>
        <v>#REF!</v>
      </c>
      <c r="D253" s="259" t="e">
        <f>IF('Formulario PPGR2'!$G253="","",'Formulario PPGR1'!#REF!)</f>
        <v>#REF!</v>
      </c>
      <c r="E253" s="259" t="e">
        <f>IF('Formulario PPGR2'!$G253="","",'Formulario PPGR1'!#REF!)</f>
        <v>#REF!</v>
      </c>
      <c r="F253" s="259" t="e">
        <f>IF('Formulario PPGR2'!$G253="","",'Formulario PPGR1'!#REF!)</f>
        <v>#REF!</v>
      </c>
      <c r="G253" s="638" t="s">
        <v>209</v>
      </c>
      <c r="H253" s="639" t="s">
        <v>786</v>
      </c>
      <c r="I253" s="231" t="s">
        <v>787</v>
      </c>
      <c r="J253" s="230"/>
      <c r="K253" s="230"/>
      <c r="L253" s="230"/>
      <c r="M253" s="230">
        <v>1</v>
      </c>
      <c r="N253" s="230"/>
      <c r="O253" s="230"/>
      <c r="P253" s="230">
        <v>1</v>
      </c>
      <c r="Q253" s="230"/>
      <c r="R253" s="230"/>
      <c r="S253" s="230">
        <v>1</v>
      </c>
      <c r="T253" s="230"/>
      <c r="U253" s="230"/>
      <c r="V253" s="235">
        <f>SUM('Formulario PPGR2'!$J253:$U253)</f>
        <v>3</v>
      </c>
      <c r="W253" s="641" t="s">
        <v>254</v>
      </c>
      <c r="X253" s="255"/>
      <c r="Y253" s="231"/>
      <c r="Z253" s="638" t="s">
        <v>781</v>
      </c>
      <c r="AA253" s="251"/>
      <c r="AB253" s="251"/>
      <c r="AC253" s="251"/>
      <c r="AD253" s="251"/>
      <c r="AE253" s="251"/>
      <c r="AF253" s="251"/>
      <c r="AG253" s="251"/>
      <c r="AH253" s="251"/>
      <c r="AI253" s="251"/>
      <c r="AJ253" s="251"/>
      <c r="AK253" s="251"/>
      <c r="AL253" s="251"/>
      <c r="AM253" s="251"/>
      <c r="AN253" s="251"/>
      <c r="AO253" s="251"/>
      <c r="AP253" s="251"/>
      <c r="AQ253" s="251"/>
      <c r="AR253" s="251"/>
      <c r="AS253" s="251"/>
      <c r="AT253" s="251"/>
      <c r="AU253" s="251"/>
      <c r="AV253" s="251"/>
      <c r="AW253" s="251"/>
      <c r="AX253" s="251"/>
      <c r="AY253" s="251"/>
      <c r="AZ253" s="251"/>
      <c r="BA253" s="251"/>
      <c r="BB253" s="251"/>
    </row>
    <row r="254" spans="2:54" s="237" customFormat="1" ht="46.5" hidden="1" customHeight="1" x14ac:dyDescent="0.25">
      <c r="B254" s="259" t="e">
        <f>IF('Formulario PPGR2'!$G254="","",CONCATENATE('Formulario PPGR2'!$C254,".",'Formulario PPGR2'!$D254,".",'Formulario PPGR2'!$E254,".",'Formulario PPGR2'!$F254))</f>
        <v>#REF!</v>
      </c>
      <c r="C254" s="259" t="e">
        <f>IF('Formulario PPGR2'!$G254="","",'Formulario PPGR1'!#REF!)</f>
        <v>#REF!</v>
      </c>
      <c r="D254" s="259" t="e">
        <f>IF('Formulario PPGR2'!$G254="","",'Formulario PPGR1'!#REF!)</f>
        <v>#REF!</v>
      </c>
      <c r="E254" s="259" t="e">
        <f>IF('Formulario PPGR2'!$G254="","",'Formulario PPGR1'!#REF!)</f>
        <v>#REF!</v>
      </c>
      <c r="F254" s="259" t="e">
        <f>IF('Formulario PPGR2'!$G254="","",'Formulario PPGR1'!#REF!)</f>
        <v>#REF!</v>
      </c>
      <c r="G254" s="231" t="s">
        <v>213</v>
      </c>
      <c r="H254" s="287" t="s">
        <v>788</v>
      </c>
      <c r="I254" s="231" t="s">
        <v>789</v>
      </c>
      <c r="J254" s="230"/>
      <c r="K254" s="230"/>
      <c r="L254" s="230">
        <v>1</v>
      </c>
      <c r="M254" s="230"/>
      <c r="N254" s="230"/>
      <c r="O254" s="230">
        <v>1</v>
      </c>
      <c r="P254" s="230"/>
      <c r="Q254" s="230"/>
      <c r="R254" s="230">
        <v>1</v>
      </c>
      <c r="S254" s="230"/>
      <c r="T254" s="230"/>
      <c r="U254" s="230">
        <v>1</v>
      </c>
      <c r="V254" s="235">
        <f>SUM('Formulario PPGR2'!$J254:$U254)</f>
        <v>4</v>
      </c>
      <c r="W254" s="255" t="s">
        <v>258</v>
      </c>
      <c r="X254" s="255" t="s">
        <v>250</v>
      </c>
      <c r="Y254" s="231" t="s">
        <v>790</v>
      </c>
      <c r="Z254" s="231" t="s">
        <v>214</v>
      </c>
      <c r="AA254" s="251"/>
      <c r="AB254" s="251"/>
      <c r="AC254" s="251"/>
      <c r="AD254" s="251"/>
      <c r="AE254" s="251"/>
      <c r="AF254" s="251"/>
      <c r="AG254" s="251"/>
      <c r="AH254" s="251"/>
      <c r="AI254" s="251"/>
      <c r="AJ254" s="251"/>
      <c r="AK254" s="251"/>
      <c r="AL254" s="251"/>
      <c r="AM254" s="251"/>
      <c r="AN254" s="251"/>
      <c r="AO254" s="251"/>
      <c r="AP254" s="251"/>
      <c r="AQ254" s="251"/>
      <c r="AR254" s="251"/>
      <c r="AS254" s="251"/>
      <c r="AT254" s="251"/>
      <c r="AU254" s="251"/>
      <c r="AV254" s="251"/>
      <c r="AW254" s="251"/>
      <c r="AX254" s="251"/>
      <c r="AY254" s="251"/>
      <c r="AZ254" s="251"/>
      <c r="BA254" s="251"/>
      <c r="BB254" s="251"/>
    </row>
    <row r="255" spans="2:54" s="237" customFormat="1" ht="36.75" hidden="1" customHeight="1" x14ac:dyDescent="0.25">
      <c r="B255" s="259" t="e">
        <f>IF('Formulario PPGR2'!$G255="","",CONCATENATE('Formulario PPGR2'!$C255,".",'Formulario PPGR2'!$D255,".",'Formulario PPGR2'!$E255,".",'Formulario PPGR2'!$F255))</f>
        <v>#REF!</v>
      </c>
      <c r="C255" s="259" t="e">
        <f>IF('Formulario PPGR2'!$G255="","",'Formulario PPGR1'!#REF!)</f>
        <v>#REF!</v>
      </c>
      <c r="D255" s="259" t="e">
        <f>IF('Formulario PPGR2'!$G255="","",'Formulario PPGR1'!#REF!)</f>
        <v>#REF!</v>
      </c>
      <c r="E255" s="259" t="e">
        <f>IF('Formulario PPGR2'!$G255="","",'Formulario PPGR1'!#REF!)</f>
        <v>#REF!</v>
      </c>
      <c r="F255" s="259" t="e">
        <f>IF('Formulario PPGR2'!$G255="","",'Formulario PPGR1'!#REF!)</f>
        <v>#REF!</v>
      </c>
      <c r="G255" s="231" t="s">
        <v>213</v>
      </c>
      <c r="H255" s="287" t="s">
        <v>791</v>
      </c>
      <c r="I255" s="231" t="s">
        <v>792</v>
      </c>
      <c r="J255" s="230"/>
      <c r="K255" s="230"/>
      <c r="L255" s="230">
        <v>1</v>
      </c>
      <c r="M255" s="230"/>
      <c r="N255" s="230"/>
      <c r="O255" s="230">
        <v>1</v>
      </c>
      <c r="P255" s="230"/>
      <c r="Q255" s="230"/>
      <c r="R255" s="230">
        <v>1</v>
      </c>
      <c r="S255" s="230"/>
      <c r="T255" s="230"/>
      <c r="U255" s="230">
        <v>1</v>
      </c>
      <c r="V255" s="235">
        <f>SUM('Formulario PPGR2'!$J255:$U255)</f>
        <v>4</v>
      </c>
      <c r="W255" s="255" t="s">
        <v>258</v>
      </c>
      <c r="X255" s="255" t="s">
        <v>250</v>
      </c>
      <c r="Y255" s="231" t="s">
        <v>790</v>
      </c>
      <c r="Z255" s="231" t="s">
        <v>214</v>
      </c>
      <c r="AA255" s="251"/>
      <c r="AB255" s="251"/>
      <c r="AC255" s="251"/>
      <c r="AD255" s="251"/>
      <c r="AE255" s="251"/>
      <c r="AF255" s="251"/>
      <c r="AG255" s="251"/>
      <c r="AH255" s="251"/>
      <c r="AI255" s="251"/>
      <c r="AJ255" s="251"/>
      <c r="AK255" s="251"/>
      <c r="AL255" s="251"/>
      <c r="AM255" s="251"/>
      <c r="AN255" s="251"/>
      <c r="AO255" s="251"/>
      <c r="AP255" s="251"/>
      <c r="AQ255" s="251"/>
      <c r="AR255" s="251"/>
      <c r="AS255" s="251"/>
      <c r="AT255" s="251"/>
      <c r="AU255" s="251"/>
      <c r="AV255" s="251"/>
      <c r="AW255" s="251"/>
      <c r="AX255" s="251"/>
      <c r="AY255" s="251"/>
      <c r="AZ255" s="251"/>
      <c r="BA255" s="251"/>
      <c r="BB255" s="251"/>
    </row>
    <row r="256" spans="2:54" s="237" customFormat="1" ht="33.75" hidden="1" customHeight="1" x14ac:dyDescent="0.25">
      <c r="B256" s="259" t="e">
        <f>IF('Formulario PPGR2'!$G256="","",CONCATENATE('Formulario PPGR2'!$C256,".",'Formulario PPGR2'!$D256,".",'Formulario PPGR2'!$E256,".",'Formulario PPGR2'!$F256))</f>
        <v>#REF!</v>
      </c>
      <c r="C256" s="259" t="e">
        <f>IF('Formulario PPGR2'!$G256="","",'Formulario PPGR1'!#REF!)</f>
        <v>#REF!</v>
      </c>
      <c r="D256" s="259" t="e">
        <f>IF('Formulario PPGR2'!$G256="","",'Formulario PPGR1'!#REF!)</f>
        <v>#REF!</v>
      </c>
      <c r="E256" s="259" t="e">
        <f>IF('Formulario PPGR2'!$G256="","",'Formulario PPGR1'!#REF!)</f>
        <v>#REF!</v>
      </c>
      <c r="F256" s="259" t="e">
        <f>IF('Formulario PPGR2'!$G256="","",'Formulario PPGR1'!#REF!)</f>
        <v>#REF!</v>
      </c>
      <c r="G256" s="231" t="s">
        <v>215</v>
      </c>
      <c r="H256" s="287" t="s">
        <v>793</v>
      </c>
      <c r="I256" s="231" t="s">
        <v>794</v>
      </c>
      <c r="J256" s="230">
        <v>1</v>
      </c>
      <c r="K256" s="230"/>
      <c r="L256" s="230"/>
      <c r="M256" s="230"/>
      <c r="N256" s="230">
        <v>1</v>
      </c>
      <c r="O256" s="230"/>
      <c r="P256" s="230"/>
      <c r="Q256" s="230"/>
      <c r="R256" s="230">
        <v>1</v>
      </c>
      <c r="S256" s="230"/>
      <c r="T256" s="230"/>
      <c r="U256" s="230"/>
      <c r="V256" s="235">
        <f>SUM('Formulario PPGR2'!$J256:$U256)</f>
        <v>3</v>
      </c>
      <c r="W256" s="255" t="s">
        <v>258</v>
      </c>
      <c r="X256" s="255"/>
      <c r="Y256" s="231"/>
      <c r="Z256" s="231" t="s">
        <v>186</v>
      </c>
      <c r="AA256" s="251"/>
      <c r="AB256" s="251"/>
      <c r="AC256" s="251"/>
      <c r="AD256" s="251"/>
      <c r="AE256" s="251"/>
      <c r="AF256" s="251"/>
      <c r="AG256" s="251"/>
      <c r="AH256" s="251"/>
      <c r="AI256" s="251"/>
      <c r="AJ256" s="251"/>
      <c r="AK256" s="251"/>
      <c r="AL256" s="251"/>
      <c r="AM256" s="251"/>
      <c r="AN256" s="251"/>
      <c r="AO256" s="251"/>
      <c r="AP256" s="251"/>
      <c r="AQ256" s="251"/>
      <c r="AR256" s="251"/>
      <c r="AS256" s="251"/>
      <c r="AT256" s="251"/>
      <c r="AU256" s="251"/>
      <c r="AV256" s="251"/>
      <c r="AW256" s="251"/>
      <c r="AX256" s="251"/>
      <c r="AY256" s="251"/>
      <c r="AZ256" s="251"/>
      <c r="BA256" s="251"/>
      <c r="BB256" s="251"/>
    </row>
    <row r="257" spans="2:54" s="237" customFormat="1" ht="33.75" hidden="1" customHeight="1" x14ac:dyDescent="0.25">
      <c r="B257" s="259" t="e">
        <f>IF('Formulario PPGR2'!$G257="","",CONCATENATE('Formulario PPGR2'!$C257,".",'Formulario PPGR2'!$D257,".",'Formulario PPGR2'!$E257,".",'Formulario PPGR2'!$F257))</f>
        <v>#REF!</v>
      </c>
      <c r="C257" s="259" t="e">
        <f>IF('Formulario PPGR2'!$G257="","",'Formulario PPGR1'!#REF!)</f>
        <v>#REF!</v>
      </c>
      <c r="D257" s="259" t="e">
        <f>IF('Formulario PPGR2'!$G257="","",'Formulario PPGR1'!#REF!)</f>
        <v>#REF!</v>
      </c>
      <c r="E257" s="259" t="e">
        <f>IF('Formulario PPGR2'!$G257="","",'Formulario PPGR1'!#REF!)</f>
        <v>#REF!</v>
      </c>
      <c r="F257" s="259" t="e">
        <f>IF('Formulario PPGR2'!$G257="","",'Formulario PPGR1'!#REF!)</f>
        <v>#REF!</v>
      </c>
      <c r="G257" s="231" t="s">
        <v>215</v>
      </c>
      <c r="H257" s="287" t="s">
        <v>795</v>
      </c>
      <c r="I257" s="231" t="s">
        <v>796</v>
      </c>
      <c r="J257" s="230"/>
      <c r="K257" s="230"/>
      <c r="L257" s="230"/>
      <c r="M257" s="230"/>
      <c r="N257" s="230">
        <v>1</v>
      </c>
      <c r="O257" s="230"/>
      <c r="P257" s="230"/>
      <c r="Q257" s="230">
        <v>1</v>
      </c>
      <c r="R257" s="230"/>
      <c r="S257" s="230"/>
      <c r="T257" s="230"/>
      <c r="U257" s="230"/>
      <c r="V257" s="235">
        <f>SUM('Formulario PPGR2'!$J257:$U257)</f>
        <v>2</v>
      </c>
      <c r="W257" s="255" t="s">
        <v>258</v>
      </c>
      <c r="X257" s="255"/>
      <c r="Y257" s="231"/>
      <c r="Z257" s="231" t="s">
        <v>186</v>
      </c>
      <c r="AA257" s="251"/>
      <c r="AB257" s="251"/>
      <c r="AC257" s="251"/>
      <c r="AD257" s="251"/>
      <c r="AE257" s="251"/>
      <c r="AF257" s="251"/>
      <c r="AG257" s="251"/>
      <c r="AH257" s="251"/>
      <c r="AI257" s="251"/>
      <c r="AJ257" s="251"/>
      <c r="AK257" s="251"/>
      <c r="AL257" s="251"/>
      <c r="AM257" s="251"/>
      <c r="AN257" s="251"/>
      <c r="AO257" s="251"/>
      <c r="AP257" s="251"/>
      <c r="AQ257" s="251"/>
      <c r="AR257" s="251"/>
      <c r="AS257" s="251"/>
      <c r="AT257" s="251"/>
      <c r="AU257" s="251"/>
      <c r="AV257" s="251"/>
      <c r="AW257" s="251"/>
      <c r="AX257" s="251"/>
      <c r="AY257" s="251"/>
      <c r="AZ257" s="251"/>
      <c r="BA257" s="251"/>
      <c r="BB257" s="251"/>
    </row>
    <row r="258" spans="2:54" s="237" customFormat="1" ht="41.25" hidden="1" customHeight="1" x14ac:dyDescent="0.25">
      <c r="B258" s="259" t="e">
        <f>IF('Formulario PPGR2'!$G258="","",CONCATENATE('Formulario PPGR2'!$C258,".",'Formulario PPGR2'!$D258,".",'Formulario PPGR2'!$E258,".",'Formulario PPGR2'!$F258))</f>
        <v>#REF!</v>
      </c>
      <c r="C258" s="259" t="e">
        <f>IF('Formulario PPGR2'!$G258="","",'Formulario PPGR1'!#REF!)</f>
        <v>#REF!</v>
      </c>
      <c r="D258" s="259" t="e">
        <f>IF('Formulario PPGR2'!$G258="","",'Formulario PPGR1'!#REF!)</f>
        <v>#REF!</v>
      </c>
      <c r="E258" s="259" t="e">
        <f>IF('Formulario PPGR2'!$G258="","",'Formulario PPGR1'!#REF!)</f>
        <v>#REF!</v>
      </c>
      <c r="F258" s="259" t="e">
        <f>IF('Formulario PPGR2'!$G258="","",'Formulario PPGR1'!#REF!)</f>
        <v>#REF!</v>
      </c>
      <c r="G258" s="231" t="s">
        <v>215</v>
      </c>
      <c r="H258" s="287" t="s">
        <v>797</v>
      </c>
      <c r="I258" s="231" t="s">
        <v>798</v>
      </c>
      <c r="J258" s="230"/>
      <c r="K258" s="230"/>
      <c r="L258" s="230"/>
      <c r="M258" s="230"/>
      <c r="N258" s="230">
        <v>1</v>
      </c>
      <c r="O258" s="230"/>
      <c r="P258" s="230"/>
      <c r="Q258" s="230"/>
      <c r="R258" s="230"/>
      <c r="S258" s="230"/>
      <c r="T258" s="230"/>
      <c r="U258" s="230"/>
      <c r="V258" s="235">
        <f>SUM('Formulario PPGR2'!$J258:$U258)</f>
        <v>1</v>
      </c>
      <c r="W258" s="255" t="s">
        <v>250</v>
      </c>
      <c r="X258" s="255"/>
      <c r="Y258" s="231" t="s">
        <v>799</v>
      </c>
      <c r="Z258" s="231" t="s">
        <v>186</v>
      </c>
      <c r="AA258" s="251"/>
      <c r="AB258" s="251"/>
      <c r="AC258" s="251"/>
      <c r="AD258" s="251"/>
      <c r="AE258" s="251"/>
      <c r="AF258" s="251"/>
      <c r="AG258" s="251"/>
      <c r="AH258" s="251"/>
      <c r="AI258" s="251"/>
      <c r="AJ258" s="251"/>
      <c r="AK258" s="251"/>
      <c r="AL258" s="251"/>
      <c r="AM258" s="251"/>
      <c r="AN258" s="251"/>
      <c r="AO258" s="251"/>
      <c r="AP258" s="251"/>
      <c r="AQ258" s="251"/>
      <c r="AR258" s="251"/>
      <c r="AS258" s="251"/>
      <c r="AT258" s="251"/>
      <c r="AU258" s="251"/>
      <c r="AV258" s="251"/>
      <c r="AW258" s="251"/>
      <c r="AX258" s="251"/>
      <c r="AY258" s="251"/>
      <c r="AZ258" s="251"/>
      <c r="BA258" s="251"/>
      <c r="BB258" s="251"/>
    </row>
    <row r="259" spans="2:54" s="237" customFormat="1" ht="46.5" hidden="1" customHeight="1" x14ac:dyDescent="0.25">
      <c r="B259" s="259" t="e">
        <f>IF('Formulario PPGR2'!$G259="","",CONCATENATE('Formulario PPGR2'!$C259,".",'Formulario PPGR2'!$D259,".",'Formulario PPGR2'!$E259,".",'Formulario PPGR2'!$F259))</f>
        <v>#REF!</v>
      </c>
      <c r="C259" s="259" t="e">
        <f>IF('Formulario PPGR2'!$G259="","",'Formulario PPGR1'!#REF!)</f>
        <v>#REF!</v>
      </c>
      <c r="D259" s="259" t="e">
        <f>IF('Formulario PPGR2'!$G259="","",'Formulario PPGR1'!#REF!)</f>
        <v>#REF!</v>
      </c>
      <c r="E259" s="259" t="e">
        <f>IF('Formulario PPGR2'!$G259="","",'Formulario PPGR1'!#REF!)</f>
        <v>#REF!</v>
      </c>
      <c r="F259" s="259" t="e">
        <f>IF('Formulario PPGR2'!$G259="","",'Formulario PPGR1'!#REF!)</f>
        <v>#REF!</v>
      </c>
      <c r="G259" s="231" t="s">
        <v>215</v>
      </c>
      <c r="H259" s="287" t="s">
        <v>800</v>
      </c>
      <c r="I259" s="231" t="s">
        <v>801</v>
      </c>
      <c r="J259" s="230"/>
      <c r="K259" s="230"/>
      <c r="L259" s="230"/>
      <c r="M259" s="230"/>
      <c r="N259" s="230"/>
      <c r="O259" s="230"/>
      <c r="P259" s="230">
        <v>1</v>
      </c>
      <c r="Q259" s="230"/>
      <c r="R259" s="230"/>
      <c r="S259" s="230"/>
      <c r="T259" s="230"/>
      <c r="U259" s="230"/>
      <c r="V259" s="235">
        <f>SUM('Formulario PPGR2'!$J259:$U259)</f>
        <v>1</v>
      </c>
      <c r="W259" s="255" t="s">
        <v>289</v>
      </c>
      <c r="X259" s="255"/>
      <c r="Y259" s="231"/>
      <c r="Z259" s="231" t="s">
        <v>186</v>
      </c>
      <c r="AA259" s="251"/>
      <c r="AB259" s="251"/>
      <c r="AC259" s="251"/>
      <c r="AD259" s="251"/>
      <c r="AE259" s="251"/>
      <c r="AF259" s="251"/>
      <c r="AG259" s="251"/>
      <c r="AH259" s="251"/>
      <c r="AI259" s="251"/>
      <c r="AJ259" s="251"/>
      <c r="AK259" s="251"/>
      <c r="AL259" s="251"/>
      <c r="AM259" s="251"/>
      <c r="AN259" s="251"/>
      <c r="AO259" s="251"/>
      <c r="AP259" s="251"/>
      <c r="AQ259" s="251"/>
      <c r="AR259" s="251"/>
      <c r="AS259" s="251"/>
      <c r="AT259" s="251"/>
      <c r="AU259" s="251"/>
      <c r="AV259" s="251"/>
      <c r="AW259" s="251"/>
      <c r="AX259" s="251"/>
      <c r="AY259" s="251"/>
      <c r="AZ259" s="251"/>
      <c r="BA259" s="251"/>
      <c r="BB259" s="251"/>
    </row>
    <row r="260" spans="2:54" s="237" customFormat="1" ht="46.5" hidden="1" customHeight="1" x14ac:dyDescent="0.25">
      <c r="B260" s="259" t="e">
        <f>IF('Formulario PPGR2'!$G260="","",CONCATENATE('Formulario PPGR2'!$C260,".",'Formulario PPGR2'!$D260,".",'Formulario PPGR2'!$E260,".",'Formulario PPGR2'!$F260))</f>
        <v>#REF!</v>
      </c>
      <c r="C260" s="259" t="e">
        <f>IF('Formulario PPGR2'!$G260="","",'Formulario PPGR1'!#REF!)</f>
        <v>#REF!</v>
      </c>
      <c r="D260" s="259" t="e">
        <f>IF('Formulario PPGR2'!$G260="","",'Formulario PPGR1'!#REF!)</f>
        <v>#REF!</v>
      </c>
      <c r="E260" s="259" t="e">
        <f>IF('Formulario PPGR2'!$G260="","",'Formulario PPGR1'!#REF!)</f>
        <v>#REF!</v>
      </c>
      <c r="F260" s="259" t="e">
        <f>IF('Formulario PPGR2'!$G260="","",'Formulario PPGR1'!#REF!)</f>
        <v>#REF!</v>
      </c>
      <c r="G260" s="231" t="s">
        <v>215</v>
      </c>
      <c r="H260" s="287" t="s">
        <v>802</v>
      </c>
      <c r="I260" s="231" t="s">
        <v>803</v>
      </c>
      <c r="J260" s="230"/>
      <c r="K260" s="230"/>
      <c r="L260" s="230"/>
      <c r="M260" s="230"/>
      <c r="N260" s="230"/>
      <c r="O260" s="230">
        <v>1</v>
      </c>
      <c r="P260" s="230"/>
      <c r="Q260" s="230"/>
      <c r="R260" s="230"/>
      <c r="S260" s="230"/>
      <c r="T260" s="230"/>
      <c r="U260" s="230">
        <v>1</v>
      </c>
      <c r="V260" s="235">
        <f>SUM('Formulario PPGR2'!$J260:$U260)</f>
        <v>2</v>
      </c>
      <c r="W260" s="255" t="s">
        <v>258</v>
      </c>
      <c r="X260" s="255"/>
      <c r="Y260" s="231"/>
      <c r="Z260" s="231" t="s">
        <v>186</v>
      </c>
      <c r="AA260" s="251"/>
      <c r="AB260" s="251"/>
      <c r="AC260" s="251"/>
      <c r="AD260" s="251"/>
      <c r="AE260" s="251"/>
      <c r="AF260" s="251"/>
      <c r="AG260" s="251"/>
      <c r="AH260" s="251"/>
      <c r="AI260" s="251"/>
      <c r="AJ260" s="251"/>
      <c r="AK260" s="251"/>
      <c r="AL260" s="251"/>
      <c r="AM260" s="251"/>
      <c r="AN260" s="251"/>
      <c r="AO260" s="251"/>
      <c r="AP260" s="251"/>
      <c r="AQ260" s="251"/>
      <c r="AR260" s="251"/>
      <c r="AS260" s="251"/>
      <c r="AT260" s="251"/>
      <c r="AU260" s="251"/>
      <c r="AV260" s="251"/>
      <c r="AW260" s="251"/>
      <c r="AX260" s="251"/>
      <c r="AY260" s="251"/>
      <c r="AZ260" s="251"/>
      <c r="BA260" s="251"/>
      <c r="BB260" s="251"/>
    </row>
    <row r="261" spans="2:54" s="237" customFormat="1" ht="46.5" hidden="1" customHeight="1" x14ac:dyDescent="0.25">
      <c r="B261" s="259" t="e">
        <f>IF('Formulario PPGR2'!$G261="","",CONCATENATE('Formulario PPGR2'!$C261,".",'Formulario PPGR2'!$D261,".",'Formulario PPGR2'!$E261,".",'Formulario PPGR2'!$F261))</f>
        <v>#REF!</v>
      </c>
      <c r="C261" s="259" t="e">
        <f>IF('Formulario PPGR2'!$G261="","",'Formulario PPGR1'!#REF!)</f>
        <v>#REF!</v>
      </c>
      <c r="D261" s="259" t="e">
        <f>IF('Formulario PPGR2'!$G261="","",'Formulario PPGR1'!#REF!)</f>
        <v>#REF!</v>
      </c>
      <c r="E261" s="259" t="e">
        <f>IF('Formulario PPGR2'!$G261="","",'Formulario PPGR1'!#REF!)</f>
        <v>#REF!</v>
      </c>
      <c r="F261" s="259" t="e">
        <f>IF('Formulario PPGR2'!$G261="","",'Formulario PPGR1'!#REF!)</f>
        <v>#REF!</v>
      </c>
      <c r="G261" s="231" t="s">
        <v>215</v>
      </c>
      <c r="H261" s="287" t="s">
        <v>804</v>
      </c>
      <c r="I261" s="231" t="s">
        <v>805</v>
      </c>
      <c r="J261" s="230"/>
      <c r="K261" s="230"/>
      <c r="L261" s="230"/>
      <c r="M261" s="230"/>
      <c r="N261" s="230"/>
      <c r="O261" s="230"/>
      <c r="P261" s="230"/>
      <c r="Q261" s="230">
        <v>1</v>
      </c>
      <c r="R261" s="230"/>
      <c r="S261" s="230"/>
      <c r="T261" s="230"/>
      <c r="U261" s="230"/>
      <c r="V261" s="235">
        <f>SUM('Formulario PPGR2'!$J261:$U261)</f>
        <v>1</v>
      </c>
      <c r="W261" s="255" t="s">
        <v>250</v>
      </c>
      <c r="X261" s="255"/>
      <c r="Y261" s="231" t="s">
        <v>806</v>
      </c>
      <c r="Z261" s="231" t="s">
        <v>186</v>
      </c>
      <c r="AA261" s="251"/>
      <c r="AB261" s="251"/>
      <c r="AC261" s="251"/>
      <c r="AD261" s="251"/>
      <c r="AE261" s="251"/>
      <c r="AF261" s="251"/>
      <c r="AG261" s="251"/>
      <c r="AH261" s="251"/>
      <c r="AI261" s="251"/>
      <c r="AJ261" s="251"/>
      <c r="AK261" s="251"/>
      <c r="AL261" s="251"/>
      <c r="AM261" s="251"/>
      <c r="AN261" s="251"/>
      <c r="AO261" s="251"/>
      <c r="AP261" s="251"/>
      <c r="AQ261" s="251"/>
      <c r="AR261" s="251"/>
      <c r="AS261" s="251"/>
      <c r="AT261" s="251"/>
      <c r="AU261" s="251"/>
      <c r="AV261" s="251"/>
      <c r="AW261" s="251"/>
      <c r="AX261" s="251"/>
      <c r="AY261" s="251"/>
      <c r="AZ261" s="251"/>
      <c r="BA261" s="251"/>
      <c r="BB261" s="251"/>
    </row>
    <row r="262" spans="2:54" s="237" customFormat="1" ht="46.5" hidden="1" customHeight="1" x14ac:dyDescent="0.25">
      <c r="B262" s="259" t="e">
        <f>IF('Formulario PPGR2'!$G262="","",CONCATENATE('Formulario PPGR2'!$C262,".",'Formulario PPGR2'!$D262,".",'Formulario PPGR2'!$E262,".",'Formulario PPGR2'!$F262))</f>
        <v>#REF!</v>
      </c>
      <c r="C262" s="259" t="e">
        <f>IF('Formulario PPGR2'!$G262="","",'Formulario PPGR1'!#REF!)</f>
        <v>#REF!</v>
      </c>
      <c r="D262" s="259" t="e">
        <f>IF('Formulario PPGR2'!$G262="","",'Formulario PPGR1'!#REF!)</f>
        <v>#REF!</v>
      </c>
      <c r="E262" s="259" t="e">
        <f>IF('Formulario PPGR2'!$G262="","",'Formulario PPGR1'!#REF!)</f>
        <v>#REF!</v>
      </c>
      <c r="F262" s="259" t="e">
        <f>IF('Formulario PPGR2'!$G262="","",'Formulario PPGR1'!#REF!)</f>
        <v>#REF!</v>
      </c>
      <c r="G262" s="231" t="s">
        <v>215</v>
      </c>
      <c r="H262" s="287" t="s">
        <v>807</v>
      </c>
      <c r="I262" s="231" t="s">
        <v>808</v>
      </c>
      <c r="J262" s="230"/>
      <c r="K262" s="230"/>
      <c r="L262" s="230"/>
      <c r="M262" s="230"/>
      <c r="N262" s="230"/>
      <c r="O262" s="230"/>
      <c r="P262" s="230"/>
      <c r="Q262" s="230"/>
      <c r="R262" s="230">
        <v>1</v>
      </c>
      <c r="S262" s="230"/>
      <c r="T262" s="230"/>
      <c r="U262" s="230"/>
      <c r="V262" s="235">
        <f>SUM('Formulario PPGR2'!$J262:$U262)</f>
        <v>1</v>
      </c>
      <c r="W262" s="255" t="s">
        <v>258</v>
      </c>
      <c r="X262" s="255" t="s">
        <v>289</v>
      </c>
      <c r="Y262" s="231"/>
      <c r="Z262" s="231" t="s">
        <v>186</v>
      </c>
      <c r="AA262" s="251"/>
      <c r="AB262" s="251"/>
      <c r="AC262" s="251"/>
      <c r="AD262" s="251"/>
      <c r="AE262" s="251"/>
      <c r="AF262" s="251"/>
      <c r="AG262" s="251"/>
      <c r="AH262" s="251"/>
      <c r="AI262" s="251"/>
      <c r="AJ262" s="251"/>
      <c r="AK262" s="251"/>
      <c r="AL262" s="251"/>
      <c r="AM262" s="251"/>
      <c r="AN262" s="251"/>
      <c r="AO262" s="251"/>
      <c r="AP262" s="251"/>
      <c r="AQ262" s="251"/>
      <c r="AR262" s="251"/>
      <c r="AS262" s="251"/>
      <c r="AT262" s="251"/>
      <c r="AU262" s="251"/>
      <c r="AV262" s="251"/>
      <c r="AW262" s="251"/>
      <c r="AX262" s="251"/>
      <c r="AY262" s="251"/>
      <c r="AZ262" s="251"/>
      <c r="BA262" s="251"/>
      <c r="BB262" s="251"/>
    </row>
    <row r="263" spans="2:54" s="237" customFormat="1" ht="46.5" hidden="1" customHeight="1" x14ac:dyDescent="0.25">
      <c r="B263" s="259" t="e">
        <f>IF('Formulario PPGR2'!$G263="","",CONCATENATE('Formulario PPGR2'!$C263,".",'Formulario PPGR2'!$D263,".",'Formulario PPGR2'!$E263,".",'Formulario PPGR2'!$F263))</f>
        <v>#REF!</v>
      </c>
      <c r="C263" s="259" t="e">
        <f>IF('Formulario PPGR2'!$G263="","",'Formulario PPGR1'!#REF!)</f>
        <v>#REF!</v>
      </c>
      <c r="D263" s="259" t="e">
        <f>IF('Formulario PPGR2'!$G263="","",'Formulario PPGR1'!#REF!)</f>
        <v>#REF!</v>
      </c>
      <c r="E263" s="259" t="e">
        <f>IF('Formulario PPGR2'!$G263="","",'Formulario PPGR1'!#REF!)</f>
        <v>#REF!</v>
      </c>
      <c r="F263" s="259" t="e">
        <f>IF('Formulario PPGR2'!$G263="","",'Formulario PPGR1'!#REF!)</f>
        <v>#REF!</v>
      </c>
      <c r="G263" s="231" t="s">
        <v>215</v>
      </c>
      <c r="H263" s="287" t="s">
        <v>809</v>
      </c>
      <c r="I263" s="231" t="s">
        <v>810</v>
      </c>
      <c r="J263" s="230"/>
      <c r="K263" s="230"/>
      <c r="L263" s="230">
        <v>1</v>
      </c>
      <c r="M263" s="230"/>
      <c r="N263" s="230"/>
      <c r="O263" s="230">
        <v>1</v>
      </c>
      <c r="P263" s="230"/>
      <c r="Q263" s="230"/>
      <c r="R263" s="230">
        <v>1</v>
      </c>
      <c r="S263" s="230"/>
      <c r="T263" s="230"/>
      <c r="U263" s="230">
        <v>1</v>
      </c>
      <c r="V263" s="235">
        <f>SUM('Formulario PPGR2'!$J263:$U263)</f>
        <v>4</v>
      </c>
      <c r="W263" s="255" t="s">
        <v>246</v>
      </c>
      <c r="X263" s="255"/>
      <c r="Y263" s="231"/>
      <c r="Z263" s="231" t="s">
        <v>186</v>
      </c>
      <c r="AA263" s="251"/>
      <c r="AB263" s="251"/>
      <c r="AC263" s="251"/>
      <c r="AD263" s="251"/>
      <c r="AE263" s="251"/>
      <c r="AF263" s="251"/>
      <c r="AG263" s="251"/>
      <c r="AH263" s="251"/>
      <c r="AI263" s="251"/>
      <c r="AJ263" s="251"/>
      <c r="AK263" s="251"/>
      <c r="AL263" s="251"/>
      <c r="AM263" s="251"/>
      <c r="AN263" s="251"/>
      <c r="AO263" s="251"/>
      <c r="AP263" s="251"/>
      <c r="AQ263" s="251"/>
      <c r="AR263" s="251"/>
      <c r="AS263" s="251"/>
      <c r="AT263" s="251"/>
      <c r="AU263" s="251"/>
      <c r="AV263" s="251"/>
      <c r="AW263" s="251"/>
      <c r="AX263" s="251"/>
      <c r="AY263" s="251"/>
      <c r="AZ263" s="251"/>
      <c r="BA263" s="251"/>
      <c r="BB263" s="251"/>
    </row>
    <row r="264" spans="2:54" s="237" customFormat="1" ht="42.75" hidden="1" customHeight="1" x14ac:dyDescent="0.25">
      <c r="B264" s="642" t="e">
        <f>IF('Formulario PPGR2'!$G264="","",CONCATENATE('Formulario PPGR2'!$C264,".",'Formulario PPGR2'!$D264,".",'Formulario PPGR2'!$E264,".",'Formulario PPGR2'!$F264))</f>
        <v>#REF!</v>
      </c>
      <c r="C264" s="642"/>
      <c r="D264" s="642" t="e">
        <f>IF('Formulario PPGR2'!$G264="","",'Formulario PPGR1'!#REF!)</f>
        <v>#REF!</v>
      </c>
      <c r="E264" s="642" t="e">
        <f>IF('Formulario PPGR2'!$G264="","",'Formulario PPGR1'!#REF!)</f>
        <v>#REF!</v>
      </c>
      <c r="F264" s="642" t="e">
        <f>IF('Formulario PPGR2'!$G264="","",'Formulario PPGR1'!#REF!)</f>
        <v>#REF!</v>
      </c>
      <c r="G264" s="231" t="s">
        <v>215</v>
      </c>
      <c r="H264" s="287" t="s">
        <v>811</v>
      </c>
      <c r="I264" s="638" t="s">
        <v>812</v>
      </c>
      <c r="J264" s="643"/>
      <c r="K264" s="643"/>
      <c r="L264" s="643"/>
      <c r="M264" s="643"/>
      <c r="N264" s="643"/>
      <c r="O264" s="643"/>
      <c r="P264" s="643">
        <v>1</v>
      </c>
      <c r="Q264" s="643">
        <v>1</v>
      </c>
      <c r="R264" s="643"/>
      <c r="S264" s="643"/>
      <c r="T264" s="643"/>
      <c r="U264" s="643"/>
      <c r="V264" s="644">
        <f>SUM('Formulario PPGR2'!$J264:$U264)</f>
        <v>2</v>
      </c>
      <c r="W264" s="641" t="s">
        <v>289</v>
      </c>
      <c r="X264" s="641" t="s">
        <v>246</v>
      </c>
      <c r="Y264" s="638"/>
      <c r="Z264" s="231" t="s">
        <v>186</v>
      </c>
      <c r="AA264" s="251"/>
      <c r="AB264" s="251"/>
      <c r="AC264" s="251"/>
      <c r="AD264" s="251"/>
      <c r="AE264" s="251"/>
      <c r="AF264" s="251"/>
      <c r="AG264" s="251"/>
      <c r="AH264" s="251"/>
      <c r="AI264" s="251"/>
      <c r="AJ264" s="251"/>
      <c r="AK264" s="251"/>
      <c r="AL264" s="251"/>
      <c r="AM264" s="251"/>
      <c r="AN264" s="251"/>
      <c r="AO264" s="251"/>
      <c r="AP264" s="251"/>
      <c r="AQ264" s="251"/>
      <c r="AR264" s="251"/>
      <c r="AS264" s="251"/>
      <c r="AT264" s="251"/>
      <c r="AU264" s="251"/>
      <c r="AV264" s="251"/>
      <c r="AW264" s="251"/>
      <c r="AX264" s="251"/>
      <c r="AY264" s="251"/>
      <c r="AZ264" s="251"/>
      <c r="BA264" s="251"/>
      <c r="BB264" s="251"/>
    </row>
    <row r="265" spans="2:54" s="237" customFormat="1" ht="42.75" hidden="1" customHeight="1" x14ac:dyDescent="0.25">
      <c r="B265" s="642" t="e">
        <f>IF('Formulario PPGR2'!$G265="","",CONCATENATE('Formulario PPGR2'!$C265,".",'Formulario PPGR2'!$D265,".",'Formulario PPGR2'!$E265,".",'Formulario PPGR2'!$F265))</f>
        <v>#REF!</v>
      </c>
      <c r="C265" s="642"/>
      <c r="D265" s="642" t="e">
        <f>IF('Formulario PPGR2'!$G265="","",'Formulario PPGR1'!#REF!)</f>
        <v>#REF!</v>
      </c>
      <c r="E265" s="642" t="e">
        <f>IF('Formulario PPGR2'!$G265="","",'Formulario PPGR1'!#REF!)</f>
        <v>#REF!</v>
      </c>
      <c r="F265" s="642" t="e">
        <f>IF('Formulario PPGR2'!$G265="","",'Formulario PPGR1'!#REF!)</f>
        <v>#REF!</v>
      </c>
      <c r="G265" s="231" t="s">
        <v>215</v>
      </c>
      <c r="H265" s="287" t="s">
        <v>813</v>
      </c>
      <c r="I265" s="638" t="s">
        <v>814</v>
      </c>
      <c r="J265" s="643"/>
      <c r="K265" s="643"/>
      <c r="L265" s="643"/>
      <c r="M265" s="643"/>
      <c r="N265" s="643"/>
      <c r="O265" s="643">
        <v>1</v>
      </c>
      <c r="P265" s="643"/>
      <c r="Q265" s="643"/>
      <c r="R265" s="643"/>
      <c r="S265" s="643"/>
      <c r="T265" s="643">
        <v>1</v>
      </c>
      <c r="U265" s="643"/>
      <c r="V265" s="644">
        <f>SUM('Formulario PPGR2'!$J265:$U265)</f>
        <v>2</v>
      </c>
      <c r="W265" s="641" t="s">
        <v>815</v>
      </c>
      <c r="X265" s="641"/>
      <c r="Y265" s="638"/>
      <c r="Z265" s="231" t="s">
        <v>186</v>
      </c>
      <c r="AA265" s="251"/>
      <c r="AB265" s="251"/>
      <c r="AC265" s="251"/>
      <c r="AD265" s="251"/>
      <c r="AE265" s="251"/>
      <c r="AF265" s="251"/>
      <c r="AG265" s="251"/>
      <c r="AH265" s="251"/>
      <c r="AI265" s="251"/>
      <c r="AJ265" s="251"/>
      <c r="AK265" s="251"/>
      <c r="AL265" s="251"/>
      <c r="AM265" s="251"/>
      <c r="AN265" s="251"/>
      <c r="AO265" s="251"/>
      <c r="AP265" s="251"/>
      <c r="AQ265" s="251"/>
      <c r="AR265" s="251"/>
      <c r="AS265" s="251"/>
      <c r="AT265" s="251"/>
      <c r="AU265" s="251"/>
      <c r="AV265" s="251"/>
      <c r="AW265" s="251"/>
      <c r="AX265" s="251"/>
      <c r="AY265" s="251"/>
      <c r="AZ265" s="251"/>
      <c r="BA265" s="251"/>
      <c r="BB265" s="251"/>
    </row>
    <row r="266" spans="2:54" s="237" customFormat="1" ht="42.75" hidden="1" customHeight="1" x14ac:dyDescent="0.25">
      <c r="B266" s="642" t="e">
        <f>IF('Formulario PPGR2'!$G266="","",CONCATENATE('Formulario PPGR2'!$C266,".",'Formulario PPGR2'!$D266,".",'Formulario PPGR2'!$E266,".",'Formulario PPGR2'!$F266))</f>
        <v>#REF!</v>
      </c>
      <c r="C266" s="642"/>
      <c r="D266" s="642" t="e">
        <f>IF('Formulario PPGR2'!$G266="","",'Formulario PPGR1'!#REF!)</f>
        <v>#REF!</v>
      </c>
      <c r="E266" s="642" t="e">
        <f>IF('Formulario PPGR2'!$G266="","",'Formulario PPGR1'!#REF!)</f>
        <v>#REF!</v>
      </c>
      <c r="F266" s="642" t="e">
        <f>IF('Formulario PPGR2'!$G266="","",'Formulario PPGR1'!#REF!)</f>
        <v>#REF!</v>
      </c>
      <c r="G266" s="231" t="s">
        <v>215</v>
      </c>
      <c r="H266" s="287" t="s">
        <v>816</v>
      </c>
      <c r="I266" s="638" t="s">
        <v>817</v>
      </c>
      <c r="J266" s="643"/>
      <c r="K266" s="643"/>
      <c r="L266" s="643"/>
      <c r="M266" s="643"/>
      <c r="N266" s="643"/>
      <c r="O266" s="643"/>
      <c r="P266" s="643"/>
      <c r="Q266" s="643">
        <v>1</v>
      </c>
      <c r="R266" s="643"/>
      <c r="S266" s="643"/>
      <c r="T266" s="643"/>
      <c r="U266" s="643"/>
      <c r="V266" s="644">
        <f>SUM('Formulario PPGR2'!$J266:$U266)</f>
        <v>1</v>
      </c>
      <c r="W266" s="641" t="s">
        <v>289</v>
      </c>
      <c r="X266" s="641"/>
      <c r="Y266" s="638"/>
      <c r="Z266" s="231" t="s">
        <v>714</v>
      </c>
      <c r="AA266" s="251"/>
      <c r="AB266" s="251"/>
      <c r="AC266" s="251"/>
      <c r="AD266" s="251"/>
      <c r="AE266" s="251"/>
      <c r="AF266" s="251"/>
      <c r="AG266" s="251"/>
      <c r="AH266" s="251"/>
      <c r="AI266" s="251"/>
      <c r="AJ266" s="251"/>
      <c r="AK266" s="251"/>
      <c r="AL266" s="251"/>
      <c r="AM266" s="251"/>
      <c r="AN266" s="251"/>
      <c r="AO266" s="251"/>
      <c r="AP266" s="251"/>
      <c r="AQ266" s="251"/>
      <c r="AR266" s="251"/>
      <c r="AS266" s="251"/>
      <c r="AT266" s="251"/>
      <c r="AU266" s="251"/>
      <c r="AV266" s="251"/>
      <c r="AW266" s="251"/>
      <c r="AX266" s="251"/>
      <c r="AY266" s="251"/>
      <c r="AZ266" s="251"/>
      <c r="BA266" s="251"/>
      <c r="BB266" s="251"/>
    </row>
    <row r="267" spans="2:54" s="237" customFormat="1" ht="42.75" hidden="1" customHeight="1" x14ac:dyDescent="0.25">
      <c r="B267" s="259" t="e">
        <f>IF('Formulario PPGR2'!$G267="","",CONCATENATE('Formulario PPGR2'!$C267,".",'Formulario PPGR2'!$D267,".",'Formulario PPGR2'!$E267,".",'Formulario PPGR2'!$F267))</f>
        <v>#REF!</v>
      </c>
      <c r="C267" s="259" t="e">
        <f>IF('Formulario PPGR2'!$G267="","",'Formulario PPGR1'!#REF!)</f>
        <v>#REF!</v>
      </c>
      <c r="D267" s="259" t="e">
        <f>IF('Formulario PPGR2'!$G267="","",'Formulario PPGR1'!#REF!)</f>
        <v>#REF!</v>
      </c>
      <c r="E267" s="259" t="e">
        <f>IF('Formulario PPGR2'!$G267="","",'Formulario PPGR1'!#REF!)</f>
        <v>#REF!</v>
      </c>
      <c r="F267" s="259" t="e">
        <f>IF('Formulario PPGR2'!$G267="","",'Formulario PPGR1'!#REF!)</f>
        <v>#REF!</v>
      </c>
      <c r="G267" s="231" t="s">
        <v>216</v>
      </c>
      <c r="H267" s="287" t="s">
        <v>818</v>
      </c>
      <c r="I267" s="231" t="s">
        <v>819</v>
      </c>
      <c r="J267" s="230"/>
      <c r="K267" s="230"/>
      <c r="L267" s="230">
        <v>1</v>
      </c>
      <c r="M267" s="230"/>
      <c r="N267" s="230"/>
      <c r="O267" s="230">
        <v>1</v>
      </c>
      <c r="P267" s="230"/>
      <c r="Q267" s="230"/>
      <c r="R267" s="230">
        <v>1</v>
      </c>
      <c r="S267" s="230"/>
      <c r="T267" s="230"/>
      <c r="U267" s="230">
        <v>1</v>
      </c>
      <c r="V267" s="235">
        <f>SUM('Formulario PPGR2'!$J267:$U267)</f>
        <v>4</v>
      </c>
      <c r="W267" s="255" t="s">
        <v>258</v>
      </c>
      <c r="X267" s="255" t="s">
        <v>250</v>
      </c>
      <c r="Y267" s="231" t="s">
        <v>820</v>
      </c>
      <c r="Z267" s="231" t="s">
        <v>186</v>
      </c>
      <c r="AA267" s="251"/>
      <c r="AB267" s="251"/>
      <c r="AC267" s="251"/>
      <c r="AD267" s="251"/>
      <c r="AE267" s="251"/>
      <c r="AF267" s="251"/>
      <c r="AG267" s="251"/>
      <c r="AH267" s="251"/>
      <c r="AI267" s="251"/>
      <c r="AJ267" s="251"/>
      <c r="AK267" s="251"/>
      <c r="AL267" s="251"/>
      <c r="AM267" s="251"/>
      <c r="AN267" s="251"/>
      <c r="AO267" s="251"/>
      <c r="AP267" s="251"/>
      <c r="AQ267" s="251"/>
      <c r="AR267" s="251"/>
      <c r="AS267" s="251"/>
      <c r="AT267" s="251"/>
      <c r="AU267" s="251"/>
      <c r="AV267" s="251"/>
      <c r="AW267" s="251"/>
      <c r="AX267" s="251"/>
      <c r="AY267" s="251"/>
      <c r="AZ267" s="251"/>
      <c r="BA267" s="251"/>
      <c r="BB267" s="251"/>
    </row>
    <row r="268" spans="2:54" s="237" customFormat="1" ht="40.5" hidden="1" customHeight="1" x14ac:dyDescent="0.25">
      <c r="B268" s="259" t="e">
        <f>IF('Formulario PPGR2'!$G268="","",CONCATENATE('Formulario PPGR2'!$C268,".",'Formulario PPGR2'!$D268,".",'Formulario PPGR2'!$E268,".",'Formulario PPGR2'!$F268))</f>
        <v>#REF!</v>
      </c>
      <c r="C268" s="259" t="e">
        <f>IF('Formulario PPGR2'!$G268="","",'Formulario PPGR1'!#REF!)</f>
        <v>#REF!</v>
      </c>
      <c r="D268" s="259" t="e">
        <f>IF('Formulario PPGR2'!$G268="","",'Formulario PPGR1'!#REF!)</f>
        <v>#REF!</v>
      </c>
      <c r="E268" s="259" t="e">
        <f>IF('Formulario PPGR2'!$G268="","",'Formulario PPGR1'!#REF!)</f>
        <v>#REF!</v>
      </c>
      <c r="F268" s="259" t="e">
        <f>IF('Formulario PPGR2'!$G268="","",'Formulario PPGR1'!#REF!)</f>
        <v>#REF!</v>
      </c>
      <c r="G268" s="231" t="s">
        <v>217</v>
      </c>
      <c r="H268" s="287" t="s">
        <v>821</v>
      </c>
      <c r="I268" s="231" t="s">
        <v>822</v>
      </c>
      <c r="J268" s="283"/>
      <c r="K268" s="283">
        <v>1</v>
      </c>
      <c r="L268" s="283" t="s">
        <v>823</v>
      </c>
      <c r="M268" s="283" t="s">
        <v>823</v>
      </c>
      <c r="N268" s="283">
        <v>1</v>
      </c>
      <c r="O268" s="283"/>
      <c r="P268" s="283" t="s">
        <v>823</v>
      </c>
      <c r="Q268" s="283">
        <v>1</v>
      </c>
      <c r="R268" s="283"/>
      <c r="S268" s="283"/>
      <c r="T268" s="283">
        <v>1</v>
      </c>
      <c r="U268" s="283"/>
      <c r="V268" s="235">
        <f>SUM('Formulario PPGR2'!$J268:$U268)</f>
        <v>4</v>
      </c>
      <c r="W268" s="255" t="s">
        <v>246</v>
      </c>
      <c r="X268" s="255" t="s">
        <v>247</v>
      </c>
      <c r="Y268" s="231"/>
      <c r="Z268" s="231" t="s">
        <v>186</v>
      </c>
      <c r="AA268" s="251"/>
      <c r="AB268" s="251"/>
      <c r="AC268" s="251"/>
      <c r="AD268" s="251"/>
      <c r="AE268" s="251"/>
      <c r="AF268" s="251"/>
      <c r="AG268" s="251"/>
      <c r="AH268" s="251"/>
      <c r="AI268" s="251"/>
      <c r="AJ268" s="251"/>
      <c r="AK268" s="251"/>
      <c r="AL268" s="251"/>
      <c r="AM268" s="251"/>
      <c r="AN268" s="251"/>
      <c r="AO268" s="251"/>
      <c r="AP268" s="251"/>
      <c r="AQ268" s="251"/>
      <c r="AR268" s="251"/>
      <c r="AS268" s="251"/>
      <c r="AT268" s="251"/>
      <c r="AU268" s="251"/>
      <c r="AV268" s="251"/>
      <c r="AW268" s="251"/>
      <c r="AX268" s="251"/>
      <c r="AY268" s="251"/>
      <c r="AZ268" s="251"/>
      <c r="BA268" s="251"/>
      <c r="BB268" s="251"/>
    </row>
    <row r="269" spans="2:54" s="237" customFormat="1" ht="40.5" hidden="1" customHeight="1" x14ac:dyDescent="0.25">
      <c r="B269" s="259" t="e">
        <f>IF('Formulario PPGR2'!$G269="","",CONCATENATE('Formulario PPGR2'!$C269,".",'Formulario PPGR2'!$D269,".",'Formulario PPGR2'!$E269,".",'Formulario PPGR2'!$F269))</f>
        <v>#REF!</v>
      </c>
      <c r="C269" s="259" t="e">
        <f>IF('Formulario PPGR2'!$G269="","",'Formulario PPGR1'!#REF!)</f>
        <v>#REF!</v>
      </c>
      <c r="D269" s="259" t="e">
        <f>IF('Formulario PPGR2'!$G269="","",'Formulario PPGR1'!#REF!)</f>
        <v>#REF!</v>
      </c>
      <c r="E269" s="259" t="e">
        <f>IF('Formulario PPGR2'!$G269="","",'Formulario PPGR1'!#REF!)</f>
        <v>#REF!</v>
      </c>
      <c r="F269" s="259" t="e">
        <f>IF('Formulario PPGR2'!$G269="","",'Formulario PPGR1'!#REF!)</f>
        <v>#REF!</v>
      </c>
      <c r="G269" s="231" t="s">
        <v>217</v>
      </c>
      <c r="H269" s="287" t="s">
        <v>824</v>
      </c>
      <c r="I269" s="231" t="s">
        <v>825</v>
      </c>
      <c r="J269" s="230"/>
      <c r="K269" s="230"/>
      <c r="L269" s="230"/>
      <c r="M269" s="230"/>
      <c r="N269" s="230"/>
      <c r="O269" s="230"/>
      <c r="P269" s="230">
        <v>1</v>
      </c>
      <c r="Q269" s="230"/>
      <c r="R269" s="230"/>
      <c r="S269" s="230"/>
      <c r="T269" s="230"/>
      <c r="U269" s="230"/>
      <c r="V269" s="235">
        <f>SUM('Formulario PPGR2'!$J269:$U269)</f>
        <v>1</v>
      </c>
      <c r="W269" s="255" t="s">
        <v>517</v>
      </c>
      <c r="X269" s="255" t="s">
        <v>246</v>
      </c>
      <c r="Y269" s="231" t="s">
        <v>826</v>
      </c>
      <c r="Z269" s="231" t="s">
        <v>186</v>
      </c>
      <c r="AA269" s="251"/>
      <c r="AB269" s="251"/>
      <c r="AC269" s="251"/>
      <c r="AD269" s="251"/>
      <c r="AE269" s="251"/>
      <c r="AF269" s="251"/>
      <c r="AG269" s="251"/>
      <c r="AH269" s="251"/>
      <c r="AI269" s="251"/>
      <c r="AJ269" s="251"/>
      <c r="AK269" s="251"/>
      <c r="AL269" s="251"/>
      <c r="AM269" s="251"/>
      <c r="AN269" s="251"/>
      <c r="AO269" s="251"/>
      <c r="AP269" s="251"/>
      <c r="AQ269" s="251"/>
      <c r="AR269" s="251"/>
      <c r="AS269" s="251"/>
      <c r="AT269" s="251"/>
      <c r="AU269" s="251"/>
      <c r="AV269" s="251"/>
      <c r="AW269" s="251"/>
      <c r="AX269" s="251"/>
      <c r="AY269" s="251"/>
      <c r="AZ269" s="251"/>
      <c r="BA269" s="251"/>
      <c r="BB269" s="251"/>
    </row>
    <row r="270" spans="2:54" s="237" customFormat="1" ht="40.5" hidden="1" customHeight="1" x14ac:dyDescent="0.25">
      <c r="B270" s="259" t="e">
        <f>IF('Formulario PPGR2'!$G270="","",CONCATENATE('Formulario PPGR2'!$C270,".",'Formulario PPGR2'!$D270,".",'Formulario PPGR2'!$E270,".",'Formulario PPGR2'!$F270))</f>
        <v>#REF!</v>
      </c>
      <c r="C270" s="259" t="e">
        <f>IF('Formulario PPGR2'!$G270="","",'Formulario PPGR1'!#REF!)</f>
        <v>#REF!</v>
      </c>
      <c r="D270" s="259" t="e">
        <f>IF('Formulario PPGR2'!$G270="","",'Formulario PPGR1'!#REF!)</f>
        <v>#REF!</v>
      </c>
      <c r="E270" s="259" t="e">
        <f>IF('Formulario PPGR2'!$G270="","",'Formulario PPGR1'!#REF!)</f>
        <v>#REF!</v>
      </c>
      <c r="F270" s="259" t="e">
        <f>IF('Formulario PPGR2'!$G270="","",'Formulario PPGR1'!#REF!)</f>
        <v>#REF!</v>
      </c>
      <c r="G270" s="231" t="s">
        <v>218</v>
      </c>
      <c r="H270" s="287" t="s">
        <v>827</v>
      </c>
      <c r="I270" s="231" t="s">
        <v>828</v>
      </c>
      <c r="J270" s="230">
        <v>1</v>
      </c>
      <c r="K270" s="230"/>
      <c r="L270" s="230"/>
      <c r="M270" s="230">
        <v>1</v>
      </c>
      <c r="N270" s="230"/>
      <c r="O270" s="230"/>
      <c r="P270" s="230">
        <v>1</v>
      </c>
      <c r="Q270" s="230"/>
      <c r="R270" s="230"/>
      <c r="S270" s="230">
        <v>1</v>
      </c>
      <c r="T270" s="230"/>
      <c r="U270" s="230"/>
      <c r="V270" s="235">
        <f>SUM('Formulario PPGR2'!$J270:$U270)</f>
        <v>4</v>
      </c>
      <c r="W270" s="255" t="s">
        <v>258</v>
      </c>
      <c r="X270" s="255" t="s">
        <v>246</v>
      </c>
      <c r="Y270" s="231"/>
      <c r="Z270" s="231" t="s">
        <v>186</v>
      </c>
      <c r="AA270" s="251"/>
      <c r="AB270" s="251"/>
      <c r="AC270" s="251"/>
      <c r="AD270" s="251"/>
      <c r="AE270" s="251"/>
      <c r="AF270" s="251"/>
      <c r="AG270" s="251"/>
      <c r="AH270" s="251"/>
      <c r="AI270" s="251"/>
      <c r="AJ270" s="251"/>
      <c r="AK270" s="251"/>
      <c r="AL270" s="251"/>
      <c r="AM270" s="251"/>
      <c r="AN270" s="251"/>
      <c r="AO270" s="251"/>
      <c r="AP270" s="251"/>
      <c r="AQ270" s="251"/>
      <c r="AR270" s="251"/>
      <c r="AS270" s="251"/>
      <c r="AT270" s="251"/>
      <c r="AU270" s="251"/>
      <c r="AV270" s="251"/>
      <c r="AW270" s="251"/>
      <c r="AX270" s="251"/>
      <c r="AY270" s="251"/>
      <c r="AZ270" s="251"/>
      <c r="BA270" s="251"/>
      <c r="BB270" s="251"/>
    </row>
    <row r="271" spans="2:54" s="237" customFormat="1" ht="40.5" hidden="1" customHeight="1" x14ac:dyDescent="0.25">
      <c r="B271" s="259" t="e">
        <f>IF('Formulario PPGR2'!$G271="","",CONCATENATE('Formulario PPGR2'!$C271,".",'Formulario PPGR2'!$D271,".",'Formulario PPGR2'!$E271,".",'Formulario PPGR2'!$F271))</f>
        <v>#REF!</v>
      </c>
      <c r="C271" s="259" t="e">
        <f>IF('Formulario PPGR2'!$G271="","",'Formulario PPGR1'!#REF!)</f>
        <v>#REF!</v>
      </c>
      <c r="D271" s="259" t="e">
        <f>IF('Formulario PPGR2'!$G271="","",'Formulario PPGR1'!#REF!)</f>
        <v>#REF!</v>
      </c>
      <c r="E271" s="259" t="e">
        <f>IF('Formulario PPGR2'!$G271="","",'Formulario PPGR1'!#REF!)</f>
        <v>#REF!</v>
      </c>
      <c r="F271" s="259" t="e">
        <f>IF('Formulario PPGR2'!$G271="","",'Formulario PPGR1'!#REF!)</f>
        <v>#REF!</v>
      </c>
      <c r="G271" s="231" t="s">
        <v>218</v>
      </c>
      <c r="H271" s="287" t="s">
        <v>829</v>
      </c>
      <c r="I271" s="231" t="s">
        <v>830</v>
      </c>
      <c r="J271" s="230"/>
      <c r="K271" s="230"/>
      <c r="L271" s="230">
        <v>1</v>
      </c>
      <c r="M271" s="230"/>
      <c r="N271" s="230"/>
      <c r="O271" s="230">
        <v>1</v>
      </c>
      <c r="P271" s="230"/>
      <c r="Q271" s="230"/>
      <c r="R271" s="230">
        <v>1</v>
      </c>
      <c r="S271" s="230"/>
      <c r="T271" s="230"/>
      <c r="U271" s="230">
        <v>1</v>
      </c>
      <c r="V271" s="235">
        <f>SUM('Formulario PPGR2'!$J271:$U271)</f>
        <v>4</v>
      </c>
      <c r="W271" s="255" t="s">
        <v>246</v>
      </c>
      <c r="X271" s="255" t="s">
        <v>289</v>
      </c>
      <c r="Y271" s="231"/>
      <c r="Z271" s="231" t="s">
        <v>186</v>
      </c>
      <c r="AA271" s="251"/>
      <c r="AB271" s="251"/>
      <c r="AC271" s="251"/>
      <c r="AD271" s="251"/>
      <c r="AE271" s="251"/>
      <c r="AF271" s="251"/>
      <c r="AG271" s="251"/>
      <c r="AH271" s="251"/>
      <c r="AI271" s="251"/>
      <c r="AJ271" s="251"/>
      <c r="AK271" s="251"/>
      <c r="AL271" s="251"/>
      <c r="AM271" s="251"/>
      <c r="AN271" s="251"/>
      <c r="AO271" s="251"/>
      <c r="AP271" s="251"/>
      <c r="AQ271" s="251"/>
      <c r="AR271" s="251"/>
      <c r="AS271" s="251"/>
      <c r="AT271" s="251"/>
      <c r="AU271" s="251"/>
      <c r="AV271" s="251"/>
      <c r="AW271" s="251"/>
      <c r="AX271" s="251"/>
      <c r="AY271" s="251"/>
      <c r="AZ271" s="251"/>
      <c r="BA271" s="251"/>
      <c r="BB271" s="251"/>
    </row>
    <row r="272" spans="2:54" s="237" customFormat="1" ht="40.5" hidden="1" customHeight="1" x14ac:dyDescent="0.25">
      <c r="B272" s="259" t="e">
        <f>IF('Formulario PPGR2'!$G272="","",CONCATENATE('Formulario PPGR2'!$C272,".",'Formulario PPGR2'!$D272,".",'Formulario PPGR2'!$E272,".",'Formulario PPGR2'!$F272))</f>
        <v>#REF!</v>
      </c>
      <c r="C272" s="259" t="e">
        <f>IF('Formulario PPGR2'!$G272="","",'Formulario PPGR1'!#REF!)</f>
        <v>#REF!</v>
      </c>
      <c r="D272" s="259" t="e">
        <f>IF('Formulario PPGR2'!$G272="","",'Formulario PPGR1'!#REF!)</f>
        <v>#REF!</v>
      </c>
      <c r="E272" s="259" t="e">
        <f>IF('Formulario PPGR2'!$G272="","",'Formulario PPGR1'!#REF!)</f>
        <v>#REF!</v>
      </c>
      <c r="F272" s="259" t="e">
        <f>IF('Formulario PPGR2'!$G272="","",'Formulario PPGR1'!#REF!)</f>
        <v>#REF!</v>
      </c>
      <c r="G272" s="231" t="s">
        <v>218</v>
      </c>
      <c r="H272" s="287" t="s">
        <v>831</v>
      </c>
      <c r="I272" s="231" t="s">
        <v>832</v>
      </c>
      <c r="J272" s="230"/>
      <c r="K272" s="230"/>
      <c r="L272" s="230"/>
      <c r="M272" s="230"/>
      <c r="N272" s="230"/>
      <c r="O272" s="230">
        <v>1</v>
      </c>
      <c r="P272" s="230"/>
      <c r="Q272" s="230"/>
      <c r="R272" s="230"/>
      <c r="S272" s="230"/>
      <c r="T272" s="230"/>
      <c r="U272" s="230">
        <v>1</v>
      </c>
      <c r="V272" s="235">
        <f>SUM('Formulario PPGR2'!$J272:$U272)</f>
        <v>2</v>
      </c>
      <c r="W272" s="255" t="s">
        <v>250</v>
      </c>
      <c r="X272" s="255"/>
      <c r="Y272" s="231" t="s">
        <v>833</v>
      </c>
      <c r="Z272" s="231" t="s">
        <v>186</v>
      </c>
      <c r="AA272" s="251"/>
      <c r="AB272" s="251"/>
      <c r="AC272" s="251"/>
      <c r="AD272" s="251"/>
      <c r="AE272" s="251"/>
      <c r="AF272" s="251"/>
      <c r="AG272" s="251"/>
      <c r="AH272" s="251"/>
      <c r="AI272" s="251"/>
      <c r="AJ272" s="251"/>
      <c r="AK272" s="251"/>
      <c r="AL272" s="251"/>
      <c r="AM272" s="251"/>
      <c r="AN272" s="251"/>
      <c r="AO272" s="251"/>
      <c r="AP272" s="251"/>
      <c r="AQ272" s="251"/>
      <c r="AR272" s="251"/>
      <c r="AS272" s="251"/>
      <c r="AT272" s="251"/>
      <c r="AU272" s="251"/>
      <c r="AV272" s="251"/>
      <c r="AW272" s="251"/>
      <c r="AX272" s="251"/>
      <c r="AY272" s="251"/>
      <c r="AZ272" s="251"/>
      <c r="BA272" s="251"/>
      <c r="BB272" s="251"/>
    </row>
    <row r="273" spans="2:54" s="237" customFormat="1" ht="13.2" hidden="1" x14ac:dyDescent="0.25">
      <c r="B273" s="259" t="str">
        <f>IF('Formulario PPGR2'!$G273="","",CONCATENATE('Formulario PPGR2'!$C273,".",'Formulario PPGR2'!$D273,".",'Formulario PPGR2'!$E273,".",'Formulario PPGR2'!$F273))</f>
        <v/>
      </c>
      <c r="C273" s="259" t="str">
        <f>IF('Formulario PPGR2'!$G273="","",'Formulario PPGR1'!#REF!)</f>
        <v/>
      </c>
      <c r="D273" s="259" t="str">
        <f>IF('Formulario PPGR2'!$G273="","",'Formulario PPGR1'!#REF!)</f>
        <v/>
      </c>
      <c r="E273" s="259" t="str">
        <f>IF('Formulario PPGR2'!$G273="","",'Formulario PPGR1'!#REF!)</f>
        <v/>
      </c>
      <c r="F273" s="259" t="str">
        <f>IF('Formulario PPGR2'!$G273="","",'Formulario PPGR1'!#REF!)</f>
        <v/>
      </c>
      <c r="G273" s="231"/>
      <c r="H273" s="231"/>
      <c r="I273" s="234"/>
      <c r="J273" s="230"/>
      <c r="K273" s="230"/>
      <c r="L273" s="230"/>
      <c r="M273" s="230"/>
      <c r="N273" s="230"/>
      <c r="O273" s="230"/>
      <c r="P273" s="230"/>
      <c r="Q273" s="230"/>
      <c r="R273" s="230"/>
      <c r="S273" s="230"/>
      <c r="T273" s="230"/>
      <c r="U273" s="230"/>
      <c r="V273" s="235">
        <f>SUM('Formulario PPGR2'!$J273:$U273)</f>
        <v>0</v>
      </c>
      <c r="W273" s="255"/>
      <c r="X273" s="255"/>
      <c r="Y273" s="234"/>
      <c r="Z273" s="231"/>
      <c r="AA273" s="251"/>
      <c r="AB273" s="251"/>
      <c r="AC273" s="251"/>
      <c r="AD273" s="251"/>
      <c r="AE273" s="251"/>
      <c r="AF273" s="251"/>
      <c r="AG273" s="251"/>
      <c r="AH273" s="251"/>
      <c r="AI273" s="251"/>
      <c r="AJ273" s="251"/>
      <c r="AK273" s="251"/>
      <c r="AL273" s="251"/>
      <c r="AM273" s="251"/>
      <c r="AN273" s="251"/>
      <c r="AO273" s="251"/>
      <c r="AP273" s="251"/>
      <c r="AQ273" s="251"/>
      <c r="AR273" s="251"/>
      <c r="AS273" s="251"/>
      <c r="AT273" s="251"/>
      <c r="AU273" s="251"/>
      <c r="AV273" s="251"/>
      <c r="AW273" s="251"/>
      <c r="AX273" s="251"/>
      <c r="AY273" s="251"/>
      <c r="AZ273" s="251"/>
      <c r="BA273" s="251"/>
      <c r="BB273" s="251"/>
    </row>
    <row r="274" spans="2:54" s="237" customFormat="1" ht="13.2" hidden="1" x14ac:dyDescent="0.25">
      <c r="B274" s="259" t="str">
        <f>IF('Formulario PPGR2'!$G274="","",CONCATENATE('Formulario PPGR2'!$C274,".",'Formulario PPGR2'!$D274,".",'Formulario PPGR2'!$E274,".",'Formulario PPGR2'!$F274))</f>
        <v/>
      </c>
      <c r="C274" s="259" t="str">
        <f>IF('Formulario PPGR2'!$G274="","",'Formulario PPGR1'!#REF!)</f>
        <v/>
      </c>
      <c r="D274" s="259" t="str">
        <f>IF('Formulario PPGR2'!$G274="","",'Formulario PPGR1'!#REF!)</f>
        <v/>
      </c>
      <c r="E274" s="259" t="str">
        <f>IF('Formulario PPGR2'!$G274="","",'Formulario PPGR1'!#REF!)</f>
        <v/>
      </c>
      <c r="F274" s="259" t="str">
        <f>IF('Formulario PPGR2'!$G274="","",'Formulario PPGR1'!#REF!)</f>
        <v/>
      </c>
      <c r="G274" s="231"/>
      <c r="H274" s="231"/>
      <c r="I274" s="234"/>
      <c r="J274" s="230"/>
      <c r="K274" s="230"/>
      <c r="L274" s="230"/>
      <c r="M274" s="230"/>
      <c r="N274" s="230"/>
      <c r="O274" s="230"/>
      <c r="P274" s="230"/>
      <c r="Q274" s="230"/>
      <c r="R274" s="230"/>
      <c r="S274" s="230"/>
      <c r="T274" s="230"/>
      <c r="U274" s="230"/>
      <c r="V274" s="235">
        <f>SUM('Formulario PPGR2'!$J274:$U274)</f>
        <v>0</v>
      </c>
      <c r="W274" s="255"/>
      <c r="X274" s="255"/>
      <c r="Y274" s="234"/>
      <c r="Z274" s="231"/>
      <c r="AA274" s="251"/>
      <c r="AB274" s="251"/>
      <c r="AC274" s="251"/>
      <c r="AD274" s="251"/>
      <c r="AE274" s="251"/>
      <c r="AF274" s="251"/>
      <c r="AG274" s="251"/>
      <c r="AH274" s="251"/>
      <c r="AI274" s="251"/>
      <c r="AJ274" s="251"/>
      <c r="AK274" s="251"/>
      <c r="AL274" s="251"/>
      <c r="AM274" s="251"/>
      <c r="AN274" s="251"/>
      <c r="AO274" s="251"/>
      <c r="AP274" s="251"/>
      <c r="AQ274" s="251"/>
      <c r="AR274" s="251"/>
      <c r="AS274" s="251"/>
      <c r="AT274" s="251"/>
      <c r="AU274" s="251"/>
      <c r="AV274" s="251"/>
      <c r="AW274" s="251"/>
      <c r="AX274" s="251"/>
      <c r="AY274" s="251"/>
      <c r="AZ274" s="251"/>
      <c r="BA274" s="251"/>
      <c r="BB274" s="251"/>
    </row>
    <row r="275" spans="2:54" s="237" customFormat="1" ht="13.2" hidden="1" x14ac:dyDescent="0.25">
      <c r="B275" s="259" t="str">
        <f>IF('Formulario PPGR2'!$G275="","",CONCATENATE('Formulario PPGR2'!$C275,".",'Formulario PPGR2'!$D275,".",'Formulario PPGR2'!$E275,".",'Formulario PPGR2'!$F275))</f>
        <v/>
      </c>
      <c r="C275" s="259" t="str">
        <f>IF('Formulario PPGR2'!$G275="","",'Formulario PPGR1'!#REF!)</f>
        <v/>
      </c>
      <c r="D275" s="259" t="str">
        <f>IF('Formulario PPGR2'!$G275="","",'Formulario PPGR1'!#REF!)</f>
        <v/>
      </c>
      <c r="E275" s="259" t="str">
        <f>IF('Formulario PPGR2'!$G275="","",'Formulario PPGR1'!#REF!)</f>
        <v/>
      </c>
      <c r="F275" s="259" t="str">
        <f>IF('Formulario PPGR2'!$G275="","",'Formulario PPGR1'!#REF!)</f>
        <v/>
      </c>
      <c r="G275" s="231"/>
      <c r="H275" s="231"/>
      <c r="I275" s="637"/>
      <c r="J275" s="230"/>
      <c r="K275" s="230"/>
      <c r="L275" s="230"/>
      <c r="M275" s="230"/>
      <c r="N275" s="230"/>
      <c r="O275" s="230"/>
      <c r="P275" s="230"/>
      <c r="Q275" s="230"/>
      <c r="R275" s="230"/>
      <c r="S275" s="230"/>
      <c r="T275" s="230"/>
      <c r="U275" s="230"/>
      <c r="V275" s="235">
        <f>SUM('Formulario PPGR2'!$J275:$U275)</f>
        <v>0</v>
      </c>
      <c r="W275" s="255"/>
      <c r="X275" s="255"/>
      <c r="Y275" s="234"/>
      <c r="Z275" s="231"/>
    </row>
    <row r="276" spans="2:54" s="237" customFormat="1" ht="13.2" hidden="1" x14ac:dyDescent="0.25">
      <c r="B276" s="259" t="str">
        <f>IF('Formulario PPGR2'!$G276="","",CONCATENATE('Formulario PPGR2'!$C276,".",'Formulario PPGR2'!$D276,".",'Formulario PPGR2'!$E276,".",'Formulario PPGR2'!$F276))</f>
        <v/>
      </c>
      <c r="C276" s="259" t="str">
        <f>IF('Formulario PPGR2'!$G276="","",'Formulario PPGR1'!#REF!)</f>
        <v/>
      </c>
      <c r="D276" s="259" t="str">
        <f>IF('Formulario PPGR2'!$G276="","",'Formulario PPGR1'!#REF!)</f>
        <v/>
      </c>
      <c r="E276" s="259" t="str">
        <f>IF('Formulario PPGR2'!$G276="","",'Formulario PPGR1'!#REF!)</f>
        <v/>
      </c>
      <c r="F276" s="259" t="str">
        <f>IF('Formulario PPGR2'!$G276="","",'Formulario PPGR1'!#REF!)</f>
        <v/>
      </c>
      <c r="G276" s="231"/>
      <c r="H276" s="231"/>
      <c r="I276" s="234"/>
      <c r="J276" s="230"/>
      <c r="K276" s="230"/>
      <c r="L276" s="230"/>
      <c r="M276" s="230"/>
      <c r="N276" s="230"/>
      <c r="O276" s="230"/>
      <c r="P276" s="230"/>
      <c r="Q276" s="230"/>
      <c r="R276" s="230"/>
      <c r="S276" s="230"/>
      <c r="T276" s="230"/>
      <c r="U276" s="230"/>
      <c r="V276" s="235">
        <f>SUM('Formulario PPGR2'!$J276:$U276)</f>
        <v>0</v>
      </c>
      <c r="W276" s="255"/>
      <c r="X276" s="255"/>
      <c r="Y276" s="234"/>
      <c r="Z276" s="231"/>
    </row>
    <row r="277" spans="2:54" s="237" customFormat="1" ht="13.2" hidden="1" x14ac:dyDescent="0.25">
      <c r="B277" s="790" t="str">
        <f>IF('Formulario PPGR2'!$G277="","",CONCATENATE('Formulario PPGR2'!$C277,".",'Formulario PPGR2'!$D277,".",'Formulario PPGR2'!$E277,".",'Formulario PPGR2'!$F277))</f>
        <v/>
      </c>
      <c r="C277" s="790"/>
      <c r="D277" s="790" t="str">
        <f>IF('Formulario PPGR2'!$G277="","",'Formulario PPGR1'!#REF!)</f>
        <v/>
      </c>
      <c r="E277" s="790" t="str">
        <f>IF('Formulario PPGR2'!$G277="","",'Formulario PPGR1'!#REF!)</f>
        <v/>
      </c>
      <c r="F277" s="790" t="str">
        <f>IF('Formulario PPGR2'!$G277="","",'Formulario PPGR1'!#REF!)</f>
        <v/>
      </c>
      <c r="G277" s="791"/>
      <c r="H277" s="791"/>
      <c r="I277" s="792"/>
      <c r="J277" s="793"/>
      <c r="K277" s="793"/>
      <c r="L277" s="793"/>
      <c r="M277" s="793"/>
      <c r="N277" s="793"/>
      <c r="O277" s="793"/>
      <c r="P277" s="793"/>
      <c r="Q277" s="793"/>
      <c r="R277" s="793"/>
      <c r="S277" s="793"/>
      <c r="T277" s="793"/>
      <c r="U277" s="793"/>
      <c r="V277" s="794">
        <f>SUM('Formulario PPGR2'!$J277:$U277)</f>
        <v>0</v>
      </c>
      <c r="W277" s="795"/>
      <c r="X277" s="795"/>
      <c r="Y277" s="792"/>
      <c r="Z277" s="791"/>
    </row>
    <row r="278" spans="2:54" s="237" customFormat="1" ht="13.2" hidden="1" x14ac:dyDescent="0.25">
      <c r="B278" s="790" t="str">
        <f>IF('Formulario PPGR2'!$G278="","",CONCATENATE('Formulario PPGR2'!$C278,".",'Formulario PPGR2'!$D278,".",'Formulario PPGR2'!$E278,".",'Formulario PPGR2'!$F278))</f>
        <v/>
      </c>
      <c r="C278" s="790"/>
      <c r="D278" s="790" t="str">
        <f>IF('Formulario PPGR2'!$G278="","",'Formulario PPGR1'!#REF!)</f>
        <v/>
      </c>
      <c r="E278" s="790" t="str">
        <f>IF('Formulario PPGR2'!$G278="","",'Formulario PPGR1'!#REF!)</f>
        <v/>
      </c>
      <c r="F278" s="790" t="str">
        <f>IF('Formulario PPGR2'!$G278="","",'Formulario PPGR1'!#REF!)</f>
        <v/>
      </c>
      <c r="G278" s="791"/>
      <c r="H278" s="791"/>
      <c r="I278" s="792"/>
      <c r="J278" s="793"/>
      <c r="K278" s="793"/>
      <c r="L278" s="793"/>
      <c r="M278" s="793"/>
      <c r="N278" s="793"/>
      <c r="O278" s="793"/>
      <c r="P278" s="793"/>
      <c r="Q278" s="793"/>
      <c r="R278" s="793"/>
      <c r="S278" s="793"/>
      <c r="T278" s="793"/>
      <c r="U278" s="793"/>
      <c r="V278" s="794">
        <f>SUM('Formulario PPGR2'!$J278:$U278)</f>
        <v>0</v>
      </c>
      <c r="W278" s="795"/>
      <c r="X278" s="795"/>
      <c r="Y278" s="792"/>
      <c r="Z278" s="791"/>
    </row>
    <row r="279" spans="2:54" x14ac:dyDescent="0.3">
      <c r="B279" s="254"/>
      <c r="C279" s="254"/>
      <c r="D279" s="254"/>
      <c r="E279" s="254"/>
      <c r="F279" s="254"/>
      <c r="H279" s="236"/>
      <c r="J279" s="253">
        <f>SUBTOTAL(109,Tabla2[Ene])</f>
        <v>0</v>
      </c>
      <c r="K279" s="253">
        <f>SUBTOTAL(109,Tabla2[Feb])</f>
        <v>0</v>
      </c>
      <c r="L279" s="253">
        <f>SUBTOTAL(109,Tabla2[Mar])</f>
        <v>2</v>
      </c>
      <c r="M279" s="253">
        <f>SUBTOTAL(109,Tabla2[Abr])</f>
        <v>3</v>
      </c>
      <c r="N279" s="253">
        <f>SUBTOTAL(109,Tabla2[May])</f>
        <v>2</v>
      </c>
      <c r="O279" s="253">
        <f>SUBTOTAL(109,Tabla2[Jun])</f>
        <v>2</v>
      </c>
      <c r="P279" s="253">
        <f>SUBTOTAL(109,Tabla2[Jul])</f>
        <v>1</v>
      </c>
      <c r="Q279" s="253">
        <f>SUBTOTAL(109,Tabla2[Ago])</f>
        <v>1</v>
      </c>
      <c r="R279" s="253">
        <f>SUBTOTAL(109,Tabla2[Sep])</f>
        <v>3</v>
      </c>
      <c r="S279" s="253">
        <f>SUBTOTAL(109,Tabla2[Oct])</f>
        <v>2</v>
      </c>
      <c r="T279" s="253">
        <f>SUBTOTAL(109,Tabla2[Nov])</f>
        <v>1</v>
      </c>
      <c r="U279" s="253">
        <f>SUBTOTAL(109,Tabla2[Dic])</f>
        <v>3</v>
      </c>
      <c r="V279" s="253">
        <f>SUBTOTAL(109,Tabla2[[Total de Acciones ]])</f>
        <v>20</v>
      </c>
      <c r="Y279" s="264"/>
      <c r="Z279" s="355"/>
      <c r="BB279" s="250"/>
    </row>
    <row r="281" spans="2:54" x14ac:dyDescent="0.3">
      <c r="H281" s="262"/>
    </row>
  </sheetData>
  <protectedRanges>
    <protectedRange sqref="I245" name="Rango1_1_3"/>
    <protectedRange sqref="I148:I149 I113:I115" name="Rango1_2"/>
    <protectedRange sqref="I185:I204" name="Rango1_6"/>
    <protectedRange sqref="I205:I206" name="Rango1_8"/>
  </protectedRanges>
  <phoneticPr fontId="6" type="noConversion"/>
  <dataValidations count="3">
    <dataValidation type="whole" allowBlank="1" showInputMessage="1" showErrorMessage="1" sqref="L269:U272 J269:J272 J273:U277 J109:U267" xr:uid="{00000000-0002-0000-0200-000000000000}">
      <formula1>0</formula1>
      <formula2>100</formula2>
    </dataValidation>
    <dataValidation type="list" allowBlank="1" showInputMessage="1" showErrorMessage="1" sqref="G109:G277" xr:uid="{00000000-0002-0000-0200-000002000000}">
      <formula1>Productos</formula1>
    </dataValidation>
    <dataValidation type="list" allowBlank="1" showInputMessage="1" showErrorMessage="1" sqref="W9:X277" xr:uid="{00000000-0002-0000-0200-000001000000}">
      <formula1>Ls_Medio_Verificacion</formula1>
    </dataValidation>
  </dataValidations>
  <pageMargins left="0.65354330699999996" right="0" top="0.69488189" bottom="0.49803149600000002" header="0.31496062992126" footer="0.31496062992126"/>
  <pageSetup paperSize="5" scale="55" orientation="landscape" r:id="rId1"/>
  <ignoredErrors>
    <ignoredError sqref="V148 V113:V115"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99060</xdr:colOff>
                <xdr:row>5</xdr:row>
                <xdr:rowOff>60960</xdr:rowOff>
              </from>
              <to>
                <xdr:col>6</xdr:col>
                <xdr:colOff>1554480</xdr:colOff>
                <xdr:row>7</xdr:row>
                <xdr:rowOff>0</xdr:rowOff>
              </to>
            </anchor>
          </controlPr>
        </control>
      </mc:Choice>
      <mc:Fallback>
        <control shapeId="4121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3000000}">
          <x14:formula1>
            <xm:f>'Formulario PPGR1'!$K$9:$K$160</xm:f>
          </x14:formula1>
          <xm:sqref>G116:G150 G9:G108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6"/>
  <dimension ref="B1:AV1813"/>
  <sheetViews>
    <sheetView showGridLines="0" view="pageBreakPreview" topLeftCell="G246" zoomScaleNormal="100" zoomScaleSheetLayoutView="100" workbookViewId="0">
      <selection activeCell="L82" sqref="L82"/>
    </sheetView>
  </sheetViews>
  <sheetFormatPr baseColWidth="10" defaultColWidth="9.109375" defaultRowHeight="13.8" x14ac:dyDescent="0.3"/>
  <cols>
    <col min="1" max="1" width="2.5546875" style="680" customWidth="1"/>
    <col min="2" max="6" width="4.33203125" style="680" hidden="1" customWidth="1"/>
    <col min="7" max="7" width="22.109375" style="263" customWidth="1"/>
    <col min="8" max="8" width="45.33203125" style="263" customWidth="1"/>
    <col min="9" max="9" width="27.33203125" style="263" customWidth="1"/>
    <col min="10" max="10" width="44.109375" style="263" customWidth="1"/>
    <col min="11" max="11" width="31.6640625" style="263" hidden="1" customWidth="1"/>
    <col min="12" max="12" width="41.88671875" style="263" customWidth="1"/>
    <col min="13" max="13" width="16.44140625" style="263" customWidth="1"/>
    <col min="14" max="14" width="18.33203125" style="263" customWidth="1"/>
    <col min="15" max="15" width="14" style="744" customWidth="1"/>
    <col min="16" max="16" width="15.44140625" style="263" customWidth="1"/>
    <col min="17" max="17" width="13.6640625" style="263" customWidth="1"/>
    <col min="18" max="19" width="22.44140625" style="263" customWidth="1"/>
    <col min="20" max="48" width="9.109375" style="701" customWidth="1"/>
    <col min="49" max="16384" width="9.109375" style="680"/>
  </cols>
  <sheetData>
    <row r="1" spans="2:48" x14ac:dyDescent="0.3">
      <c r="G1" s="681"/>
      <c r="H1" s="682"/>
      <c r="I1" s="682"/>
      <c r="J1" s="682"/>
      <c r="K1" s="682"/>
      <c r="L1" s="682"/>
      <c r="M1" s="682"/>
      <c r="N1" s="682"/>
      <c r="O1" s="683"/>
      <c r="P1" s="682"/>
      <c r="Q1" s="682"/>
      <c r="R1" s="682"/>
      <c r="S1" s="682"/>
      <c r="T1" s="684" t="s">
        <v>2562</v>
      </c>
      <c r="U1" s="680"/>
      <c r="V1" s="680"/>
      <c r="W1" s="680"/>
      <c r="X1" s="680"/>
      <c r="Y1" s="680"/>
      <c r="Z1" s="680"/>
      <c r="AA1" s="680"/>
      <c r="AB1" s="680"/>
      <c r="AC1" s="680"/>
      <c r="AD1" s="680"/>
      <c r="AE1" s="680"/>
      <c r="AF1" s="680"/>
      <c r="AG1" s="680"/>
      <c r="AH1" s="680"/>
      <c r="AI1" s="680"/>
      <c r="AJ1" s="680"/>
      <c r="AK1" s="680"/>
      <c r="AL1" s="680"/>
      <c r="AM1" s="680"/>
      <c r="AN1" s="680"/>
      <c r="AO1" s="680"/>
      <c r="AP1" s="680"/>
      <c r="AQ1" s="680"/>
      <c r="AR1" s="680"/>
      <c r="AS1" s="680"/>
      <c r="AT1" s="680"/>
      <c r="AU1" s="680"/>
      <c r="AV1" s="680"/>
    </row>
    <row r="2" spans="2:48" x14ac:dyDescent="0.3">
      <c r="G2" s="680"/>
      <c r="I2" s="685" t="str">
        <f>'[1]Formulario PPGR1'!G2</f>
        <v>Servicio Nacional de Salud</v>
      </c>
      <c r="O2" s="263"/>
      <c r="T2" s="263"/>
      <c r="U2" s="263"/>
      <c r="V2" s="686"/>
      <c r="W2" s="264"/>
      <c r="X2" s="264"/>
      <c r="Y2" s="264"/>
      <c r="Z2" s="265"/>
      <c r="AA2" s="680"/>
      <c r="AB2" s="680"/>
      <c r="AC2" s="680"/>
      <c r="AD2" s="680"/>
      <c r="AE2" s="680"/>
      <c r="AF2" s="680"/>
      <c r="AG2" s="680"/>
      <c r="AH2" s="680"/>
      <c r="AI2" s="680"/>
      <c r="AJ2" s="680"/>
      <c r="AK2" s="680"/>
      <c r="AL2" s="680"/>
      <c r="AM2" s="680"/>
      <c r="AN2" s="680"/>
      <c r="AO2" s="680"/>
      <c r="AP2" s="680"/>
      <c r="AQ2" s="680"/>
      <c r="AR2" s="680"/>
      <c r="AS2" s="680"/>
      <c r="AT2" s="680"/>
      <c r="AU2" s="680"/>
      <c r="AV2" s="680"/>
    </row>
    <row r="3" spans="2:48" x14ac:dyDescent="0.3">
      <c r="G3" s="680"/>
      <c r="I3" s="685" t="str">
        <f>'[1]Formulario PPGR1'!G3</f>
        <v>Dirección de Planificación y Desarrollo</v>
      </c>
      <c r="O3" s="263"/>
      <c r="T3" s="263"/>
      <c r="U3" s="263"/>
      <c r="V3" s="686"/>
      <c r="W3" s="264"/>
      <c r="X3" s="264"/>
      <c r="Y3" s="264"/>
      <c r="Z3" s="265"/>
      <c r="AA3" s="680"/>
      <c r="AB3" s="680"/>
      <c r="AC3" s="680"/>
      <c r="AD3" s="680"/>
      <c r="AE3" s="680"/>
      <c r="AF3" s="680"/>
      <c r="AG3" s="680"/>
      <c r="AH3" s="680"/>
      <c r="AI3" s="680"/>
      <c r="AJ3" s="680"/>
      <c r="AK3" s="680"/>
      <c r="AL3" s="680"/>
      <c r="AM3" s="680"/>
      <c r="AN3" s="680"/>
      <c r="AO3" s="680"/>
      <c r="AP3" s="680"/>
      <c r="AQ3" s="680"/>
      <c r="AR3" s="680"/>
      <c r="AS3" s="680"/>
      <c r="AT3" s="680"/>
      <c r="AU3" s="680"/>
      <c r="AV3" s="680"/>
    </row>
    <row r="4" spans="2:48" x14ac:dyDescent="0.3">
      <c r="G4" s="680"/>
      <c r="I4" s="685" t="str">
        <f>'[1]Formulario PPGR1'!G4</f>
        <v xml:space="preserve">Plan Operativo Anual </v>
      </c>
      <c r="O4" s="263"/>
      <c r="T4" s="263"/>
      <c r="U4" s="263"/>
      <c r="V4" s="686"/>
      <c r="W4" s="264"/>
      <c r="X4" s="264"/>
      <c r="Y4" s="264"/>
      <c r="Z4" s="265"/>
      <c r="AA4" s="680"/>
      <c r="AB4" s="680"/>
      <c r="AC4" s="680"/>
      <c r="AD4" s="680"/>
      <c r="AE4" s="680"/>
      <c r="AF4" s="680"/>
      <c r="AG4" s="680"/>
      <c r="AH4" s="680"/>
      <c r="AI4" s="680"/>
      <c r="AJ4" s="680"/>
      <c r="AK4" s="680"/>
      <c r="AL4" s="680"/>
      <c r="AM4" s="680"/>
      <c r="AN4" s="680"/>
      <c r="AO4" s="680"/>
      <c r="AP4" s="680"/>
      <c r="AQ4" s="680"/>
      <c r="AR4" s="680"/>
      <c r="AS4" s="680"/>
      <c r="AT4" s="680"/>
      <c r="AU4" s="680"/>
      <c r="AV4" s="680"/>
    </row>
    <row r="5" spans="2:48" x14ac:dyDescent="0.3">
      <c r="G5" s="680"/>
      <c r="I5" s="685" t="s">
        <v>2563</v>
      </c>
      <c r="O5" s="263"/>
      <c r="T5" s="263"/>
      <c r="U5" s="263"/>
      <c r="V5" s="686"/>
      <c r="W5" s="264"/>
      <c r="X5" s="264"/>
      <c r="Y5" s="264"/>
      <c r="Z5" s="265"/>
      <c r="AA5" s="680"/>
      <c r="AB5" s="680"/>
      <c r="AC5" s="680"/>
      <c r="AD5" s="680"/>
      <c r="AE5" s="680"/>
      <c r="AF5" s="680"/>
      <c r="AG5" s="680"/>
      <c r="AH5" s="680"/>
      <c r="AI5" s="680"/>
      <c r="AJ5" s="680"/>
      <c r="AK5" s="680"/>
      <c r="AL5" s="680"/>
      <c r="AM5" s="680"/>
      <c r="AN5" s="680"/>
      <c r="AO5" s="680"/>
      <c r="AP5" s="680"/>
      <c r="AQ5" s="680"/>
      <c r="AR5" s="680"/>
      <c r="AS5" s="680"/>
      <c r="AT5" s="680"/>
      <c r="AU5" s="680"/>
      <c r="AV5" s="680"/>
    </row>
    <row r="6" spans="2:48" x14ac:dyDescent="0.3">
      <c r="G6" s="681"/>
      <c r="H6" s="682"/>
      <c r="I6" s="687" t="str">
        <f>'[1]Formulario PPGR1'!$M$3</f>
        <v>SNS - Dirección Central</v>
      </c>
      <c r="J6" s="682"/>
      <c r="K6" s="682"/>
      <c r="L6" s="682"/>
      <c r="M6" s="682"/>
      <c r="N6" s="682"/>
      <c r="O6" s="683"/>
      <c r="P6" s="682"/>
      <c r="Q6" s="682"/>
      <c r="R6" s="682"/>
      <c r="S6" s="682"/>
      <c r="T6" s="684"/>
      <c r="U6" s="680"/>
      <c r="V6" s="680"/>
      <c r="W6" s="680"/>
      <c r="X6" s="680"/>
      <c r="Y6" s="680"/>
      <c r="Z6" s="680"/>
      <c r="AA6" s="680"/>
      <c r="AB6" s="680"/>
      <c r="AC6" s="680"/>
      <c r="AD6" s="680"/>
      <c r="AE6" s="680"/>
      <c r="AF6" s="680"/>
      <c r="AG6" s="680"/>
      <c r="AH6" s="680"/>
      <c r="AI6" s="680"/>
      <c r="AJ6" s="680"/>
      <c r="AK6" s="680"/>
      <c r="AL6" s="680"/>
      <c r="AM6" s="680"/>
      <c r="AN6" s="680"/>
      <c r="AO6" s="680"/>
      <c r="AP6" s="680"/>
      <c r="AQ6" s="680"/>
      <c r="AR6" s="680"/>
      <c r="AS6" s="680"/>
      <c r="AT6" s="680"/>
      <c r="AU6" s="680"/>
      <c r="AV6" s="680"/>
    </row>
    <row r="7" spans="2:48" x14ac:dyDescent="0.3">
      <c r="G7" s="681"/>
      <c r="H7" s="682"/>
      <c r="I7" s="682"/>
      <c r="J7" s="682"/>
      <c r="K7" s="682"/>
      <c r="L7" s="682"/>
      <c r="M7" s="682"/>
      <c r="N7" s="682"/>
      <c r="O7" s="683"/>
      <c r="P7" s="682"/>
      <c r="Q7" s="682"/>
      <c r="R7" s="682"/>
      <c r="S7" s="682"/>
      <c r="T7" s="684"/>
      <c r="U7" s="680"/>
      <c r="V7" s="680"/>
      <c r="W7" s="680"/>
      <c r="X7" s="680"/>
      <c r="Y7" s="680"/>
      <c r="Z7" s="680"/>
      <c r="AA7" s="680"/>
      <c r="AB7" s="680"/>
      <c r="AC7" s="680"/>
      <c r="AD7" s="680"/>
      <c r="AE7" s="680"/>
      <c r="AF7" s="680"/>
      <c r="AG7" s="680"/>
      <c r="AH7" s="680"/>
      <c r="AI7" s="680"/>
      <c r="AJ7" s="680"/>
      <c r="AK7" s="680"/>
      <c r="AL7" s="680"/>
      <c r="AM7" s="680"/>
      <c r="AN7" s="680"/>
      <c r="AO7" s="680"/>
      <c r="AP7" s="680"/>
      <c r="AQ7" s="680"/>
      <c r="AR7" s="680"/>
      <c r="AS7" s="680"/>
      <c r="AT7" s="680"/>
      <c r="AU7" s="680"/>
      <c r="AV7" s="680"/>
    </row>
    <row r="8" spans="2:48" s="347" customFormat="1" ht="33" customHeight="1" x14ac:dyDescent="0.3">
      <c r="B8" s="688" t="s">
        <v>94</v>
      </c>
      <c r="C8" s="689" t="s">
        <v>95</v>
      </c>
      <c r="D8" s="689" t="s">
        <v>96</v>
      </c>
      <c r="E8" s="689" t="s">
        <v>97</v>
      </c>
      <c r="F8" s="690" t="s">
        <v>223</v>
      </c>
      <c r="G8" s="149" t="s">
        <v>2564</v>
      </c>
      <c r="H8" s="149" t="s">
        <v>2565</v>
      </c>
      <c r="I8" s="149" t="s">
        <v>2566</v>
      </c>
      <c r="J8" s="188" t="s">
        <v>2567</v>
      </c>
      <c r="K8" s="188" t="s">
        <v>834</v>
      </c>
      <c r="L8" s="188" t="s">
        <v>835</v>
      </c>
      <c r="M8" s="188" t="s">
        <v>836</v>
      </c>
      <c r="N8" s="188" t="s">
        <v>837</v>
      </c>
      <c r="O8" s="691" t="s">
        <v>838</v>
      </c>
      <c r="P8" s="188" t="s">
        <v>2568</v>
      </c>
      <c r="Q8" s="188" t="s">
        <v>839</v>
      </c>
      <c r="R8" s="188" t="s">
        <v>840</v>
      </c>
      <c r="S8" s="188"/>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row>
    <row r="9" spans="2:48" ht="44.4" customHeight="1" x14ac:dyDescent="0.3">
      <c r="B9" s="692" t="e">
        <f>IF('Formulario PPGR3 '!$G9="","",CONCATENATE('Formulario PPGR3 '!$C9,".",'Formulario PPGR3 '!$D9,".",'Formulario PPGR3 '!$E9,".",'Formulario PPGR3 '!$F9))</f>
        <v>#REF!</v>
      </c>
      <c r="C9" s="692" t="e">
        <f>IF('Formulario PPGR3 '!$G9="","",'[1]Formulario PPGR1'!#REF!)</f>
        <v>#REF!</v>
      </c>
      <c r="D9" s="692" t="e">
        <f>IF('Formulario PPGR3 '!$G9="","",'[1]Formulario PPGR1'!#REF!)</f>
        <v>#REF!</v>
      </c>
      <c r="E9" s="692" t="e">
        <f>IF('Formulario PPGR3 '!$G9="","",'[1]Formulario PPGR1'!#REF!)</f>
        <v>#REF!</v>
      </c>
      <c r="F9" s="692" t="e">
        <f>IF('Formulario PPGR3 '!$G9="","",'[1]Formulario PPGR1'!#REF!)</f>
        <v>#REF!</v>
      </c>
      <c r="G9" s="693" t="s">
        <v>726</v>
      </c>
      <c r="H9" s="694" t="e">
        <f>IF(Tabla112[[#This Row],[Código_Actividad]]="","",_xlfn.XLOOKUP(Tabla112[[#This Row],[Código_Actividad]],[1]!Tabla2[Código],[1]!Tabla2[Actividades Programables Presupuestables],"",0))</f>
        <v>#REF!</v>
      </c>
      <c r="I9" s="695">
        <f>IFERROR(VLOOKUP('Formulario PPGR3 '!$G9,'[1]Formulario PPGR2'!$H$9:$V$272,15,FALSE),"")</f>
        <v>1</v>
      </c>
      <c r="J9" s="696" t="s">
        <v>841</v>
      </c>
      <c r="K9" s="696" t="e">
        <f>IF(Tabla112[[#This Row],[Insumos]]="","",_xlfn.XLOOKUP(Tabla112[[#This Row],[Insumos]],[1]!Tabla10[Insumo],[1]!Tabla10[InsumoAbrev],"",0))</f>
        <v>#REF!</v>
      </c>
      <c r="L9" s="697" t="s">
        <v>1529</v>
      </c>
      <c r="M9" s="698" t="e">
        <f>IF(Tabla112[[#This Row],[Descripción]]="","",_xlfn.XLOOKUP(Tabla112[[#This Row],[Descripción]],[1]!Tabla10[Descripción],[1]!Tabla10[Unidad de Medida],"",0))</f>
        <v>#REF!</v>
      </c>
      <c r="N9" s="699">
        <v>1</v>
      </c>
      <c r="O9" s="698" t="e">
        <f>IF(Tabla112[[#This Row],[Descripción]]="","",_xlfn.XLOOKUP(Tabla112[[#This Row],[Descripción]],[1]!Tabla10[Descripción],[1]!Tabla10[Precio Unitario],0))</f>
        <v>#REF!</v>
      </c>
      <c r="P9" s="700" t="e">
        <f>IF(Tabla112[[#This Row],[Cantidad de Insumos]]="","",Tabla112[[#This Row],[Precio Unitario]]*Tabla112[[#This Row],[Cantidad de Insumos]])</f>
        <v>#REF!</v>
      </c>
      <c r="Q9" s="698" t="e">
        <f>IF(Tabla112[[#This Row],[Descripción]]="","",_xlfn.XLOOKUP(Tabla112[[#This Row],[Descripción]],[1]!Tabla10[Descripción],[1]!Tabla10[CODIGO PRESUPUESTARIO],0))</f>
        <v>#REF!</v>
      </c>
      <c r="R9" s="696"/>
      <c r="S9" s="696"/>
    </row>
    <row r="10" spans="2:48" ht="49.95" customHeight="1" x14ac:dyDescent="0.3">
      <c r="B10" s="692" t="e">
        <f>IF('Formulario PPGR3 '!$G10="","",CONCATENATE('Formulario PPGR3 '!$C10,".",'Formulario PPGR3 '!$D10,".",'Formulario PPGR3 '!$E10,".",'Formulario PPGR3 '!$F10))</f>
        <v>#REF!</v>
      </c>
      <c r="C10" s="692" t="e">
        <f>IF('Formulario PPGR3 '!$G10="","",'[1]Formulario PPGR1'!#REF!)</f>
        <v>#REF!</v>
      </c>
      <c r="D10" s="692" t="e">
        <f>IF('Formulario PPGR3 '!$G10="","",'[1]Formulario PPGR1'!#REF!)</f>
        <v>#REF!</v>
      </c>
      <c r="E10" s="692" t="e">
        <f>IF('Formulario PPGR3 '!$G10="","",'[1]Formulario PPGR1'!#REF!)</f>
        <v>#REF!</v>
      </c>
      <c r="F10" s="692" t="e">
        <f>IF('Formulario PPGR3 '!$G10="","",'[1]Formulario PPGR1'!#REF!)</f>
        <v>#REF!</v>
      </c>
      <c r="G10" s="693" t="s">
        <v>732</v>
      </c>
      <c r="H10" s="694" t="e">
        <f>IF(Tabla112[[#This Row],[Código_Actividad]]="","",_xlfn.XLOOKUP(Tabla112[[#This Row],[Código_Actividad]],[1]!Tabla2[Código],[1]!Tabla2[Actividades Programables Presupuestables],"",0))</f>
        <v>#REF!</v>
      </c>
      <c r="I10" s="695">
        <f>IFERROR(VLOOKUP('Formulario PPGR3 '!$G10,'[1]Formulario PPGR2'!$H$9:$V$272,15,FALSE),"")</f>
        <v>3</v>
      </c>
      <c r="J10" s="702" t="s">
        <v>841</v>
      </c>
      <c r="K10" s="696" t="e">
        <f>IF(Tabla112[[#This Row],[Insumos]]="","",_xlfn.XLOOKUP(Tabla112[[#This Row],[Insumos]],[1]!Tabla10[Insumo],[1]!Tabla10[InsumoAbrev],"",0))</f>
        <v>#REF!</v>
      </c>
      <c r="L10" s="697" t="s">
        <v>1533</v>
      </c>
      <c r="M10" s="698" t="e">
        <f>IF(Tabla112[[#This Row],[Descripción]]="","",_xlfn.XLOOKUP(Tabla112[[#This Row],[Descripción]],[1]!Tabla10[Descripción],[1]!Tabla10[Unidad de Medida],"",0))</f>
        <v>#REF!</v>
      </c>
      <c r="N10" s="703">
        <v>2</v>
      </c>
      <c r="O10" s="700" t="e">
        <f>IF(Tabla112[[#This Row],[Descripción]]="","",_xlfn.XLOOKUP(Tabla112[[#This Row],[Descripción]],[1]!Tabla10[Descripción],[1]!Tabla10[Precio Unitario],0))</f>
        <v>#REF!</v>
      </c>
      <c r="P10" s="700" t="e">
        <f>IF(Tabla112[[#This Row],[Cantidad de Insumos]]="","",Tabla112[[#This Row],[Precio Unitario]]*Tabla112[[#This Row],[Cantidad de Insumos]])</f>
        <v>#REF!</v>
      </c>
      <c r="Q10" s="700" t="e">
        <f>IF(Tabla112[[#This Row],[Descripción]]="","",_xlfn.XLOOKUP(Tabla112[[#This Row],[Descripción]],[1]!Tabla10[Descripción],[1]!Tabla10[CODIGO PRESUPUESTARIO],0))</f>
        <v>#REF!</v>
      </c>
      <c r="R10" s="696"/>
      <c r="S10" s="696"/>
    </row>
    <row r="11" spans="2:48" ht="53.4" customHeight="1" x14ac:dyDescent="0.3">
      <c r="B11" s="692" t="e">
        <f>IF('Formulario PPGR3 '!$G11="","",CONCATENATE('Formulario PPGR3 '!$C11,".",'Formulario PPGR3 '!$D11,".",'Formulario PPGR3 '!$E11,".",'Formulario PPGR3 '!$F11))</f>
        <v>#REF!</v>
      </c>
      <c r="C11" s="692" t="e">
        <f>IF('Formulario PPGR3 '!$G11="","",'[1]Formulario PPGR1'!#REF!)</f>
        <v>#REF!</v>
      </c>
      <c r="D11" s="692" t="e">
        <f>IF('Formulario PPGR3 '!$G11="","",'[1]Formulario PPGR1'!#REF!)</f>
        <v>#REF!</v>
      </c>
      <c r="E11" s="692" t="e">
        <f>IF('Formulario PPGR3 '!$G11="","",'[1]Formulario PPGR1'!#REF!)</f>
        <v>#REF!</v>
      </c>
      <c r="F11" s="692" t="e">
        <f>IF('Formulario PPGR3 '!$G11="","",'[1]Formulario PPGR1'!#REF!)</f>
        <v>#REF!</v>
      </c>
      <c r="G11" s="693" t="s">
        <v>793</v>
      </c>
      <c r="H11" s="694" t="e">
        <f>IF(Tabla112[[#This Row],[Código_Actividad]]="","",_xlfn.XLOOKUP(Tabla112[[#This Row],[Código_Actividad]],[1]!Tabla2[Código],[1]!Tabla2[Actividades Programables Presupuestables],"",0))</f>
        <v>#REF!</v>
      </c>
      <c r="I11" s="695">
        <f>IFERROR(VLOOKUP('Formulario PPGR3 '!$G11,'[1]Formulario PPGR2'!$H$9:$V$272,15,FALSE),"")</f>
        <v>3</v>
      </c>
      <c r="J11" s="702" t="s">
        <v>974</v>
      </c>
      <c r="K11" s="696" t="e">
        <f>IF(Tabla112[[#This Row],[Insumos]]="","",_xlfn.XLOOKUP(Tabla112[[#This Row],[Insumos]],[1]!Tabla10[Insumo],[1]!Tabla10[InsumoAbrev],"",0))</f>
        <v>#REF!</v>
      </c>
      <c r="L11" s="697" t="s">
        <v>2133</v>
      </c>
      <c r="M11" s="698" t="e">
        <f>IF(Tabla112[[#This Row],[Descripción]]="","",_xlfn.XLOOKUP(Tabla112[[#This Row],[Descripción]],[1]!Tabla10[Descripción],[1]!Tabla10[Unidad de Medida],"",0))</f>
        <v>#REF!</v>
      </c>
      <c r="N11" s="699">
        <v>9</v>
      </c>
      <c r="O11" s="700" t="e">
        <f>IF(Tabla112[[#This Row],[Descripción]]="","",_xlfn.XLOOKUP(Tabla112[[#This Row],[Descripción]],[1]!Tabla10[Descripción],[1]!Tabla10[Precio Unitario],0))</f>
        <v>#REF!</v>
      </c>
      <c r="P11" s="700" t="e">
        <f>IF(Tabla112[[#This Row],[Cantidad de Insumos]]="","",Tabla112[[#This Row],[Precio Unitario]]*Tabla112[[#This Row],[Cantidad de Insumos]])</f>
        <v>#REF!</v>
      </c>
      <c r="Q11" s="700" t="e">
        <f>IF(Tabla112[[#This Row],[Descripción]]="","",_xlfn.XLOOKUP(Tabla112[[#This Row],[Descripción]],[1]!Tabla10[Descripción],[1]!Tabla10[CODIGO PRESUPUESTARIO],0))</f>
        <v>#REF!</v>
      </c>
      <c r="R11" s="696"/>
      <c r="S11" s="696"/>
    </row>
    <row r="12" spans="2:48" ht="27" customHeight="1" x14ac:dyDescent="0.3">
      <c r="B12" s="692" t="str">
        <f>IF('Formulario PPGR3 '!$G12="","",CONCATENATE('Formulario PPGR3 '!$C12,".",'Formulario PPGR3 '!$D12,".",'Formulario PPGR3 '!$E12,".",'Formulario PPGR3 '!$F12))</f>
        <v/>
      </c>
      <c r="C12" s="692" t="str">
        <f>IF('Formulario PPGR3 '!$G12="","",'[1]Formulario PPGR1'!#REF!)</f>
        <v/>
      </c>
      <c r="D12" s="692" t="str">
        <f>IF('Formulario PPGR3 '!$G12="","",'[1]Formulario PPGR1'!#REF!)</f>
        <v/>
      </c>
      <c r="E12" s="692" t="str">
        <f>IF('Formulario PPGR3 '!$G12="","",'[1]Formulario PPGR1'!#REF!)</f>
        <v/>
      </c>
      <c r="F12" s="692" t="str">
        <f>IF('Formulario PPGR3 '!$G12="","",'[1]Formulario PPGR1'!#REF!)</f>
        <v/>
      </c>
      <c r="G12" s="693"/>
      <c r="H12" s="694" t="str">
        <f>IF(Tabla112[[#This Row],[Código_Actividad]]="","",_xlfn.XLOOKUP(Tabla112[[#This Row],[Código_Actividad]],[1]!Tabla2[Código],[1]!Tabla2[Actividades Programables Presupuestables],"",0))</f>
        <v/>
      </c>
      <c r="I12" s="695" t="str">
        <f>IFERROR(VLOOKUP('Formulario PPGR3 '!$G12,'[1]Formulario PPGR2'!$H$9:$V$272,15,FALSE),"")</f>
        <v/>
      </c>
      <c r="J12" s="702" t="s">
        <v>974</v>
      </c>
      <c r="K12" s="696" t="e">
        <f>IF(Tabla112[[#This Row],[Insumos]]="","",_xlfn.XLOOKUP(Tabla112[[#This Row],[Insumos]],[1]!Tabla10[Insumo],[1]!Tabla10[InsumoAbrev],"",0))</f>
        <v>#REF!</v>
      </c>
      <c r="L12" s="697" t="s">
        <v>2129</v>
      </c>
      <c r="M12" s="698" t="e">
        <f>IF(Tabla112[[#This Row],[Descripción]]="","",_xlfn.XLOOKUP(Tabla112[[#This Row],[Descripción]],[1]!Tabla10[Descripción],[1]!Tabla10[Unidad de Medida],"",0))</f>
        <v>#REF!</v>
      </c>
      <c r="N12" s="699">
        <v>9</v>
      </c>
      <c r="O12" s="700" t="e">
        <f>IF(Tabla112[[#This Row],[Descripción]]="","",_xlfn.XLOOKUP(Tabla112[[#This Row],[Descripción]],[1]!Tabla10[Descripción],[1]!Tabla10[Precio Unitario],0))</f>
        <v>#REF!</v>
      </c>
      <c r="P12" s="700" t="e">
        <f>IF(Tabla112[[#This Row],[Cantidad de Insumos]]="","",Tabla112[[#This Row],[Precio Unitario]]*Tabla112[[#This Row],[Cantidad de Insumos]])</f>
        <v>#REF!</v>
      </c>
      <c r="Q12" s="700" t="e">
        <f>IF(Tabla112[[#This Row],[Descripción]]="","",_xlfn.XLOOKUP(Tabla112[[#This Row],[Descripción]],[1]!Tabla10[Descripción],[1]!Tabla10[CODIGO PRESUPUESTARIO],0))</f>
        <v>#REF!</v>
      </c>
      <c r="R12" s="696"/>
      <c r="S12" s="696"/>
    </row>
    <row r="13" spans="2:48" ht="39" customHeight="1" x14ac:dyDescent="0.3">
      <c r="B13" s="692" t="e">
        <f>IF('Formulario PPGR3 '!$G13="","",CONCATENATE('Formulario PPGR3 '!$C13,".",'Formulario PPGR3 '!$D13,".",'Formulario PPGR3 '!$E13,".",'Formulario PPGR3 '!$F13))</f>
        <v>#REF!</v>
      </c>
      <c r="C13" s="692" t="e">
        <f>IF('Formulario PPGR3 '!$G13="","",'[1]Formulario PPGR1'!#REF!)</f>
        <v>#REF!</v>
      </c>
      <c r="D13" s="692" t="e">
        <f>IF('Formulario PPGR3 '!$G13="","",'[1]Formulario PPGR1'!#REF!)</f>
        <v>#REF!</v>
      </c>
      <c r="E13" s="692" t="e">
        <f>IF('Formulario PPGR3 '!$G13="","",'[1]Formulario PPGR1'!#REF!)</f>
        <v>#REF!</v>
      </c>
      <c r="F13" s="692" t="e">
        <f>IF('Formulario PPGR3 '!$G13="","",'[1]Formulario PPGR1'!#REF!)</f>
        <v>#REF!</v>
      </c>
      <c r="G13" s="693" t="s">
        <v>795</v>
      </c>
      <c r="H13" s="694" t="e">
        <f>IF(Tabla112[[#This Row],[Código_Actividad]]="","",_xlfn.XLOOKUP(Tabla112[[#This Row],[Código_Actividad]],[1]!Tabla2[Código],[1]!Tabla2[Actividades Programables Presupuestables],"",0))</f>
        <v>#REF!</v>
      </c>
      <c r="I13" s="695">
        <f>IFERROR(VLOOKUP('Formulario PPGR3 '!$G13,'[1]Formulario PPGR2'!$H$9:$V$272,15,FALSE),"")</f>
        <v>2</v>
      </c>
      <c r="J13" s="702" t="s">
        <v>974</v>
      </c>
      <c r="K13" s="696" t="e">
        <f>IF(Tabla112[[#This Row],[Insumos]]="","",_xlfn.XLOOKUP(Tabla112[[#This Row],[Insumos]],[1]!Tabla10[Insumo],[1]!Tabla10[InsumoAbrev],"",0))</f>
        <v>#REF!</v>
      </c>
      <c r="L13" s="697" t="s">
        <v>2129</v>
      </c>
      <c r="M13" s="698" t="e">
        <f>IF(Tabla112[[#This Row],[Descripción]]="","",_xlfn.XLOOKUP(Tabla112[[#This Row],[Descripción]],[1]!Tabla10[Descripción],[1]!Tabla10[Unidad de Medida],"",0))</f>
        <v>#REF!</v>
      </c>
      <c r="N13" s="699">
        <v>10</v>
      </c>
      <c r="O13" s="700" t="e">
        <f>IF(Tabla112[[#This Row],[Descripción]]="","",_xlfn.XLOOKUP(Tabla112[[#This Row],[Descripción]],[1]!Tabla10[Descripción],[1]!Tabla10[Precio Unitario],0))</f>
        <v>#REF!</v>
      </c>
      <c r="P13" s="700" t="e">
        <f>IF(Tabla112[[#This Row],[Cantidad de Insumos]]="","",Tabla112[[#This Row],[Precio Unitario]]*Tabla112[[#This Row],[Cantidad de Insumos]])</f>
        <v>#REF!</v>
      </c>
      <c r="Q13" s="700" t="e">
        <f>IF(Tabla112[[#This Row],[Descripción]]="","",_xlfn.XLOOKUP(Tabla112[[#This Row],[Descripción]],[1]!Tabla10[Descripción],[1]!Tabla10[CODIGO PRESUPUESTARIO],0))</f>
        <v>#REF!</v>
      </c>
      <c r="R13" s="696"/>
      <c r="S13" s="696"/>
    </row>
    <row r="14" spans="2:48" ht="73.2" customHeight="1" x14ac:dyDescent="0.3">
      <c r="B14" s="692" t="str">
        <f>IF('Formulario PPGR3 '!$G14="","",CONCATENATE('Formulario PPGR3 '!$C14,".",'Formulario PPGR3 '!$D14,".",'Formulario PPGR3 '!$E14,".",'Formulario PPGR3 '!$F14))</f>
        <v/>
      </c>
      <c r="C14" s="692" t="str">
        <f>IF('Formulario PPGR3 '!$G14="","",'[1]Formulario PPGR1'!#REF!)</f>
        <v/>
      </c>
      <c r="D14" s="692" t="str">
        <f>IF('Formulario PPGR3 '!$G14="","",'[1]Formulario PPGR1'!#REF!)</f>
        <v/>
      </c>
      <c r="E14" s="692" t="str">
        <f>IF('Formulario PPGR3 '!$G14="","",'[1]Formulario PPGR1'!#REF!)</f>
        <v/>
      </c>
      <c r="F14" s="692" t="str">
        <f>IF('Formulario PPGR3 '!$G14="","",'[1]Formulario PPGR1'!#REF!)</f>
        <v/>
      </c>
      <c r="G14" s="693"/>
      <c r="H14" s="694" t="str">
        <f>IF(Tabla112[[#This Row],[Código_Actividad]]="","",_xlfn.XLOOKUP(Tabla112[[#This Row],[Código_Actividad]],[1]!Tabla2[Código],[1]!Tabla2[Actividades Programables Presupuestables],"",0))</f>
        <v/>
      </c>
      <c r="I14" s="695" t="str">
        <f>IFERROR(VLOOKUP('Formulario PPGR3 '!$G14,'[1]Formulario PPGR2'!$H$9:$V$272,15,FALSE),"")</f>
        <v/>
      </c>
      <c r="J14" s="702" t="s">
        <v>974</v>
      </c>
      <c r="K14" s="696" t="e">
        <f>IF(Tabla112[[#This Row],[Insumos]]="","",_xlfn.XLOOKUP(Tabla112[[#This Row],[Insumos]],[1]!Tabla10[Insumo],[1]!Tabla10[InsumoAbrev],"",0))</f>
        <v>#REF!</v>
      </c>
      <c r="L14" s="697" t="s">
        <v>2133</v>
      </c>
      <c r="M14" s="698" t="e">
        <f>IF(Tabla112[[#This Row],[Descripción]]="","",_xlfn.XLOOKUP(Tabla112[[#This Row],[Descripción]],[1]!Tabla10[Descripción],[1]!Tabla10[Unidad de Medida],"",0))</f>
        <v>#REF!</v>
      </c>
      <c r="N14" s="699">
        <v>10</v>
      </c>
      <c r="O14" s="700" t="e">
        <f>IF(Tabla112[[#This Row],[Descripción]]="","",_xlfn.XLOOKUP(Tabla112[[#This Row],[Descripción]],[1]!Tabla10[Descripción],[1]!Tabla10[Precio Unitario],0))</f>
        <v>#REF!</v>
      </c>
      <c r="P14" s="700" t="e">
        <f>IF(Tabla112[[#This Row],[Cantidad de Insumos]]="","",Tabla112[[#This Row],[Precio Unitario]]*Tabla112[[#This Row],[Cantidad de Insumos]])</f>
        <v>#REF!</v>
      </c>
      <c r="Q14" s="700" t="e">
        <f>IF(Tabla112[[#This Row],[Descripción]]="","",_xlfn.XLOOKUP(Tabla112[[#This Row],[Descripción]],[1]!Tabla10[Descripción],[1]!Tabla10[CODIGO PRESUPUESTARIO],0))</f>
        <v>#REF!</v>
      </c>
      <c r="R14" s="696"/>
      <c r="S14" s="696"/>
    </row>
    <row r="15" spans="2:48" ht="39.6" customHeight="1" x14ac:dyDescent="0.3">
      <c r="B15" s="692" t="e">
        <f>IF('Formulario PPGR3 '!$G15="","",CONCATENATE('Formulario PPGR3 '!$C15,".",'Formulario PPGR3 '!$D15,".",'Formulario PPGR3 '!$E15,".",'Formulario PPGR3 '!$F15))</f>
        <v>#REF!</v>
      </c>
      <c r="C15" s="692" t="e">
        <f>IF('Formulario PPGR3 '!$G15="","",'[1]Formulario PPGR1'!#REF!)</f>
        <v>#REF!</v>
      </c>
      <c r="D15" s="692" t="e">
        <f>IF('Formulario PPGR3 '!$G15="","",'[1]Formulario PPGR1'!#REF!)</f>
        <v>#REF!</v>
      </c>
      <c r="E15" s="692" t="e">
        <f>IF('Formulario PPGR3 '!$G15="","",'[1]Formulario PPGR1'!#REF!)</f>
        <v>#REF!</v>
      </c>
      <c r="F15" s="692" t="e">
        <f>IF('Formulario PPGR3 '!$G15="","",'[1]Formulario PPGR1'!#REF!)</f>
        <v>#REF!</v>
      </c>
      <c r="G15" s="693" t="s">
        <v>804</v>
      </c>
      <c r="H15" s="694" t="e">
        <f>IF(Tabla112[[#This Row],[Código_Actividad]]="","",_xlfn.XLOOKUP(Tabla112[[#This Row],[Código_Actividad]],[1]!Tabla2[Código],[1]!Tabla2[Actividades Programables Presupuestables],"",0))</f>
        <v>#REF!</v>
      </c>
      <c r="I15" s="695">
        <f>IFERROR(VLOOKUP('Formulario PPGR3 '!$G15,'[1]Formulario PPGR2'!$H$9:$V$272,15,FALSE),"")</f>
        <v>1</v>
      </c>
      <c r="J15" s="702" t="s">
        <v>974</v>
      </c>
      <c r="K15" s="696" t="e">
        <f>IF(Tabla112[[#This Row],[Insumos]]="","",_xlfn.XLOOKUP(Tabla112[[#This Row],[Insumos]],[1]!Tabla10[Insumo],[1]!Tabla10[InsumoAbrev],"",0))</f>
        <v>#REF!</v>
      </c>
      <c r="L15" s="697" t="s">
        <v>2129</v>
      </c>
      <c r="M15" s="698" t="e">
        <f>IF(Tabla112[[#This Row],[Descripción]]="","",_xlfn.XLOOKUP(Tabla112[[#This Row],[Descripción]],[1]!Tabla10[Descripción],[1]!Tabla10[Unidad de Medida],"",0))</f>
        <v>#REF!</v>
      </c>
      <c r="N15" s="699">
        <v>1</v>
      </c>
      <c r="O15" s="700" t="e">
        <f>IF(Tabla112[[#This Row],[Descripción]]="","",_xlfn.XLOOKUP(Tabla112[[#This Row],[Descripción]],[1]!Tabla10[Descripción],[1]!Tabla10[Precio Unitario],0))</f>
        <v>#REF!</v>
      </c>
      <c r="P15" s="700" t="e">
        <f>IF(Tabla112[[#This Row],[Cantidad de Insumos]]="","",Tabla112[[#This Row],[Precio Unitario]]*Tabla112[[#This Row],[Cantidad de Insumos]])</f>
        <v>#REF!</v>
      </c>
      <c r="Q15" s="700" t="e">
        <f>IF(Tabla112[[#This Row],[Descripción]]="","",_xlfn.XLOOKUP(Tabla112[[#This Row],[Descripción]],[1]!Tabla10[Descripción],[1]!Tabla10[CODIGO PRESUPUESTARIO],0))</f>
        <v>#REF!</v>
      </c>
      <c r="R15" s="696"/>
      <c r="S15" s="696"/>
    </row>
    <row r="16" spans="2:48" ht="22.2" customHeight="1" x14ac:dyDescent="0.3">
      <c r="B16" s="692" t="str">
        <f>IF('Formulario PPGR3 '!$G16="","",CONCATENATE('Formulario PPGR3 '!$C16,".",'Formulario PPGR3 '!$D16,".",'Formulario PPGR3 '!$E16,".",'Formulario PPGR3 '!$F16))</f>
        <v/>
      </c>
      <c r="C16" s="692" t="str">
        <f>IF('Formulario PPGR3 '!$G16="","",'[1]Formulario PPGR1'!#REF!)</f>
        <v/>
      </c>
      <c r="D16" s="692" t="str">
        <f>IF('Formulario PPGR3 '!$G16="","",'[1]Formulario PPGR1'!#REF!)</f>
        <v/>
      </c>
      <c r="E16" s="692" t="str">
        <f>IF('Formulario PPGR3 '!$G16="","",'[1]Formulario PPGR1'!#REF!)</f>
        <v/>
      </c>
      <c r="F16" s="692" t="str">
        <f>IF('Formulario PPGR3 '!$G16="","",'[1]Formulario PPGR1'!#REF!)</f>
        <v/>
      </c>
      <c r="G16" s="693"/>
      <c r="H16" s="694" t="str">
        <f>IF(Tabla112[[#This Row],[Código_Actividad]]="","",_xlfn.XLOOKUP(Tabla112[[#This Row],[Código_Actividad]],[1]!Tabla2[Código],[1]!Tabla2[Actividades Programables Presupuestables],"",0))</f>
        <v/>
      </c>
      <c r="I16" s="695" t="str">
        <f>IFERROR(VLOOKUP('Formulario PPGR3 '!$G16,'[1]Formulario PPGR2'!$H$9:$V$272,15,FALSE),"")</f>
        <v/>
      </c>
      <c r="J16" s="702" t="s">
        <v>974</v>
      </c>
      <c r="K16" s="696" t="e">
        <f>IF(Tabla112[[#This Row],[Insumos]]="","",_xlfn.XLOOKUP(Tabla112[[#This Row],[Insumos]],[1]!Tabla10[Insumo],[1]!Tabla10[InsumoAbrev],"",0))</f>
        <v>#REF!</v>
      </c>
      <c r="L16" s="697" t="s">
        <v>2133</v>
      </c>
      <c r="M16" s="698" t="e">
        <f>IF(Tabla112[[#This Row],[Descripción]]="","",_xlfn.XLOOKUP(Tabla112[[#This Row],[Descripción]],[1]!Tabla10[Descripción],[1]!Tabla10[Unidad de Medida],"",0))</f>
        <v>#REF!</v>
      </c>
      <c r="N16" s="699">
        <v>1</v>
      </c>
      <c r="O16" s="700" t="e">
        <f>IF(Tabla112[[#This Row],[Descripción]]="","",_xlfn.XLOOKUP(Tabla112[[#This Row],[Descripción]],[1]!Tabla10[Descripción],[1]!Tabla10[Precio Unitario],0))</f>
        <v>#REF!</v>
      </c>
      <c r="P16" s="700" t="e">
        <f>IF(Tabla112[[#This Row],[Cantidad de Insumos]]="","",Tabla112[[#This Row],[Precio Unitario]]*Tabla112[[#This Row],[Cantidad de Insumos]])</f>
        <v>#REF!</v>
      </c>
      <c r="Q16" s="700" t="e">
        <f>IF(Tabla112[[#This Row],[Descripción]]="","",_xlfn.XLOOKUP(Tabla112[[#This Row],[Descripción]],[1]!Tabla10[Descripción],[1]!Tabla10[CODIGO PRESUPUESTARIO],0))</f>
        <v>#REF!</v>
      </c>
      <c r="R16" s="696"/>
      <c r="S16" s="696"/>
    </row>
    <row r="17" spans="2:19" ht="50.4" customHeight="1" x14ac:dyDescent="0.3">
      <c r="B17" s="692" t="e">
        <f>IF('Formulario PPGR3 '!$G17="","",CONCATENATE('Formulario PPGR3 '!$C17,".",'Formulario PPGR3 '!$D17,".",'Formulario PPGR3 '!$E17,".",'Formulario PPGR3 '!$F17))</f>
        <v>#REF!</v>
      </c>
      <c r="C17" s="692" t="e">
        <f>IF('Formulario PPGR3 '!$G17="","",'[1]Formulario PPGR1'!#REF!)</f>
        <v>#REF!</v>
      </c>
      <c r="D17" s="692" t="e">
        <f>IF('Formulario PPGR3 '!$G17="","",'[1]Formulario PPGR1'!#REF!)</f>
        <v>#REF!</v>
      </c>
      <c r="E17" s="692" t="e">
        <f>IF('Formulario PPGR3 '!$G17="","",'[1]Formulario PPGR1'!#REF!)</f>
        <v>#REF!</v>
      </c>
      <c r="F17" s="692" t="e">
        <f>IF('Formulario PPGR3 '!$G17="","",'[1]Formulario PPGR1'!#REF!)</f>
        <v>#REF!</v>
      </c>
      <c r="G17" s="693" t="s">
        <v>807</v>
      </c>
      <c r="H17" s="694" t="e">
        <f>IF(Tabla112[[#This Row],[Código_Actividad]]="","",_xlfn.XLOOKUP(Tabla112[[#This Row],[Código_Actividad]],[1]!Tabla2[Código],[1]!Tabla2[Actividades Programables Presupuestables],"",0))</f>
        <v>#REF!</v>
      </c>
      <c r="I17" s="695">
        <f>IFERROR(VLOOKUP('Formulario PPGR3 '!$G17,'[1]Formulario PPGR2'!$H$9:$V$272,15,FALSE),"")</f>
        <v>1</v>
      </c>
      <c r="J17" s="702" t="s">
        <v>974</v>
      </c>
      <c r="K17" s="696" t="e">
        <f>IF(Tabla112[[#This Row],[Insumos]]="","",_xlfn.XLOOKUP(Tabla112[[#This Row],[Insumos]],[1]!Tabla10[Insumo],[1]!Tabla10[InsumoAbrev],"",0))</f>
        <v>#REF!</v>
      </c>
      <c r="L17" s="697" t="s">
        <v>2129</v>
      </c>
      <c r="M17" s="698" t="e">
        <f>IF(Tabla112[[#This Row],[Descripción]]="","",_xlfn.XLOOKUP(Tabla112[[#This Row],[Descripción]],[1]!Tabla10[Descripción],[1]!Tabla10[Unidad de Medida],"",0))</f>
        <v>#REF!</v>
      </c>
      <c r="N17" s="699">
        <v>10</v>
      </c>
      <c r="O17" s="700" t="e">
        <f>IF(Tabla112[[#This Row],[Descripción]]="","",_xlfn.XLOOKUP(Tabla112[[#This Row],[Descripción]],[1]!Tabla10[Descripción],[1]!Tabla10[Precio Unitario],0))</f>
        <v>#REF!</v>
      </c>
      <c r="P17" s="700" t="e">
        <f>IF(Tabla112[[#This Row],[Cantidad de Insumos]]="","",Tabla112[[#This Row],[Precio Unitario]]*Tabla112[[#This Row],[Cantidad de Insumos]])</f>
        <v>#REF!</v>
      </c>
      <c r="Q17" s="700" t="e">
        <f>IF(Tabla112[[#This Row],[Descripción]]="","",_xlfn.XLOOKUP(Tabla112[[#This Row],[Descripción]],[1]!Tabla10[Descripción],[1]!Tabla10[CODIGO PRESUPUESTARIO],0))</f>
        <v>#REF!</v>
      </c>
      <c r="R17" s="696"/>
      <c r="S17" s="696"/>
    </row>
    <row r="18" spans="2:19" ht="22.5" customHeight="1" x14ac:dyDescent="0.3">
      <c r="B18" s="692" t="str">
        <f>IF('Formulario PPGR3 '!$G18="","",CONCATENATE('Formulario PPGR3 '!$C18,".",'Formulario PPGR3 '!$D18,".",'Formulario PPGR3 '!$E18,".",'Formulario PPGR3 '!$F18))</f>
        <v/>
      </c>
      <c r="C18" s="692" t="str">
        <f>IF('Formulario PPGR3 '!$G18="","",'[1]Formulario PPGR1'!#REF!)</f>
        <v/>
      </c>
      <c r="D18" s="692" t="str">
        <f>IF('Formulario PPGR3 '!$G18="","",'[1]Formulario PPGR1'!#REF!)</f>
        <v/>
      </c>
      <c r="E18" s="692" t="str">
        <f>IF('Formulario PPGR3 '!$G18="","",'[1]Formulario PPGR1'!#REF!)</f>
        <v/>
      </c>
      <c r="F18" s="692" t="str">
        <f>IF('Formulario PPGR3 '!$G18="","",'[1]Formulario PPGR1'!#REF!)</f>
        <v/>
      </c>
      <c r="G18" s="693"/>
      <c r="H18" s="694" t="str">
        <f>IF(Tabla112[[#This Row],[Código_Actividad]]="","",_xlfn.XLOOKUP(Tabla112[[#This Row],[Código_Actividad]],[1]!Tabla2[Código],[1]!Tabla2[Actividades Programables Presupuestables],"",0))</f>
        <v/>
      </c>
      <c r="I18" s="695" t="str">
        <f>IFERROR(VLOOKUP('Formulario PPGR3 '!$G18,'[1]Formulario PPGR2'!$H$9:$V$272,15,FALSE),"")</f>
        <v/>
      </c>
      <c r="J18" s="702" t="s">
        <v>974</v>
      </c>
      <c r="K18" s="696" t="e">
        <f>IF(Tabla112[[#This Row],[Insumos]]="","",_xlfn.XLOOKUP(Tabla112[[#This Row],[Insumos]],[1]!Tabla10[Insumo],[1]!Tabla10[InsumoAbrev],"",0))</f>
        <v>#REF!</v>
      </c>
      <c r="L18" s="697" t="s">
        <v>2133</v>
      </c>
      <c r="M18" s="698" t="e">
        <f>IF(Tabla112[[#This Row],[Descripción]]="","",_xlfn.XLOOKUP(Tabla112[[#This Row],[Descripción]],[1]!Tabla10[Descripción],[1]!Tabla10[Unidad de Medida],"",0))</f>
        <v>#REF!</v>
      </c>
      <c r="N18" s="699">
        <v>10</v>
      </c>
      <c r="O18" s="700" t="e">
        <f>IF(Tabla112[[#This Row],[Descripción]]="","",_xlfn.XLOOKUP(Tabla112[[#This Row],[Descripción]],[1]!Tabla10[Descripción],[1]!Tabla10[Precio Unitario],0))</f>
        <v>#REF!</v>
      </c>
      <c r="P18" s="700" t="e">
        <f>IF(Tabla112[[#This Row],[Cantidad de Insumos]]="","",Tabla112[[#This Row],[Precio Unitario]]*Tabla112[[#This Row],[Cantidad de Insumos]])</f>
        <v>#REF!</v>
      </c>
      <c r="Q18" s="700" t="e">
        <f>IF(Tabla112[[#This Row],[Descripción]]="","",_xlfn.XLOOKUP(Tabla112[[#This Row],[Descripción]],[1]!Tabla10[Descripción],[1]!Tabla10[CODIGO PRESUPUESTARIO],0))</f>
        <v>#REF!</v>
      </c>
      <c r="R18" s="696"/>
      <c r="S18" s="696"/>
    </row>
    <row r="19" spans="2:19" ht="22.5" customHeight="1" x14ac:dyDescent="0.3">
      <c r="B19" s="692" t="str">
        <f>IF('Formulario PPGR3 '!$G19="","",CONCATENATE('Formulario PPGR3 '!$C19,".",'Formulario PPGR3 '!$D19,".",'Formulario PPGR3 '!$E19,".",'Formulario PPGR3 '!$F19))</f>
        <v/>
      </c>
      <c r="C19" s="692" t="str">
        <f>IF('Formulario PPGR3 '!$G19="","",'[1]Formulario PPGR1'!#REF!)</f>
        <v/>
      </c>
      <c r="D19" s="692" t="str">
        <f>IF('Formulario PPGR3 '!$G19="","",'[1]Formulario PPGR1'!#REF!)</f>
        <v/>
      </c>
      <c r="E19" s="692" t="str">
        <f>IF('Formulario PPGR3 '!$G19="","",'[1]Formulario PPGR1'!#REF!)</f>
        <v/>
      </c>
      <c r="F19" s="692" t="str">
        <f>IF('Formulario PPGR3 '!$G19="","",'[1]Formulario PPGR1'!#REF!)</f>
        <v/>
      </c>
      <c r="G19" s="693"/>
      <c r="H19" s="694" t="str">
        <f>IF(Tabla112[[#This Row],[Código_Actividad]]="","",_xlfn.XLOOKUP(Tabla112[[#This Row],[Código_Actividad]],[1]!Tabla2[Código],[1]!Tabla2[Actividades Programables Presupuestables],"",0))</f>
        <v/>
      </c>
      <c r="I19" s="695" t="str">
        <f>IFERROR(VLOOKUP('Formulario PPGR3 '!$G19,'[1]Formulario PPGR2'!$H$9:$V$272,15,FALSE),"")</f>
        <v/>
      </c>
      <c r="J19" s="702" t="s">
        <v>1081</v>
      </c>
      <c r="K19" s="696" t="e">
        <f>IF(Tabla112[[#This Row],[Insumos]]="","",_xlfn.XLOOKUP(Tabla112[[#This Row],[Insumos]],[1]!Tabla10[Insumo],[1]!Tabla10[InsumoAbrev],"",0))</f>
        <v>#REF!</v>
      </c>
      <c r="L19" s="697" t="s">
        <v>1679</v>
      </c>
      <c r="M19" s="698" t="e">
        <f>IF(Tabla112[[#This Row],[Descripción]]="","",_xlfn.XLOOKUP(Tabla112[[#This Row],[Descripción]],[1]!Tabla10[Descripción],[1]!Tabla10[Unidad de Medida],"",0))</f>
        <v>#REF!</v>
      </c>
      <c r="N19" s="699">
        <v>290</v>
      </c>
      <c r="O19" s="700" t="e">
        <f>IF(Tabla112[[#This Row],[Descripción]]="","",_xlfn.XLOOKUP(Tabla112[[#This Row],[Descripción]],[1]!Tabla10[Descripción],[1]!Tabla10[Precio Unitario],0))</f>
        <v>#REF!</v>
      </c>
      <c r="P19" s="700" t="e">
        <f>IF(Tabla112[[#This Row],[Cantidad de Insumos]]="","",Tabla112[[#This Row],[Precio Unitario]]*Tabla112[[#This Row],[Cantidad de Insumos]])</f>
        <v>#REF!</v>
      </c>
      <c r="Q19" s="700" t="e">
        <f>IF(Tabla112[[#This Row],[Descripción]]="","",_xlfn.XLOOKUP(Tabla112[[#This Row],[Descripción]],[1]!Tabla10[Descripción],[1]!Tabla10[CODIGO PRESUPUESTARIO],0))</f>
        <v>#REF!</v>
      </c>
      <c r="R19" s="696"/>
      <c r="S19" s="696"/>
    </row>
    <row r="20" spans="2:19" ht="62.4" customHeight="1" x14ac:dyDescent="0.3">
      <c r="B20" s="692" t="e">
        <f>IF('Formulario PPGR3 '!$G20="","",CONCATENATE('Formulario PPGR3 '!$C20,".",'Formulario PPGR3 '!$D20,".",'Formulario PPGR3 '!$E20,".",'Formulario PPGR3 '!$F20))</f>
        <v>#REF!</v>
      </c>
      <c r="C20" s="692" t="e">
        <f>IF('Formulario PPGR3 '!$G20="","",'[1]Formulario PPGR1'!#REF!)</f>
        <v>#REF!</v>
      </c>
      <c r="D20" s="692" t="e">
        <f>IF('Formulario PPGR3 '!$G20="","",'[1]Formulario PPGR1'!#REF!)</f>
        <v>#REF!</v>
      </c>
      <c r="E20" s="692" t="e">
        <f>IF('Formulario PPGR3 '!$G20="","",'[1]Formulario PPGR1'!#REF!)</f>
        <v>#REF!</v>
      </c>
      <c r="F20" s="692" t="e">
        <f>IF('Formulario PPGR3 '!$G20="","",'[1]Formulario PPGR1'!#REF!)</f>
        <v>#REF!</v>
      </c>
      <c r="G20" s="693" t="s">
        <v>738</v>
      </c>
      <c r="H20" s="694" t="e">
        <f>IF(Tabla112[[#This Row],[Código_Actividad]]="","",_xlfn.XLOOKUP(Tabla112[[#This Row],[Código_Actividad]],[1]!Tabla2[Código],[1]!Tabla2[Actividades Programables Presupuestables],"",0))</f>
        <v>#REF!</v>
      </c>
      <c r="I20" s="695">
        <f>IFERROR(VLOOKUP('Formulario PPGR3 '!$G20,'[1]Formulario PPGR2'!$H$9:$V$272,15,FALSE),"")</f>
        <v>1</v>
      </c>
      <c r="J20" s="702" t="s">
        <v>1081</v>
      </c>
      <c r="K20" s="696" t="e">
        <f>IF(Tabla112[[#This Row],[Insumos]]="","",_xlfn.XLOOKUP(Tabla112[[#This Row],[Insumos]],[1]!Tabla10[Insumo],[1]!Tabla10[InsumoAbrev],"",0))</f>
        <v>#REF!</v>
      </c>
      <c r="L20" s="697" t="s">
        <v>1679</v>
      </c>
      <c r="M20" s="698" t="e">
        <f>IF(Tabla112[[#This Row],[Descripción]]="","",_xlfn.XLOOKUP(Tabla112[[#This Row],[Descripción]],[1]!Tabla10[Descripción],[1]!Tabla10[Unidad de Medida],"",0))</f>
        <v>#REF!</v>
      </c>
      <c r="N20" s="699">
        <v>40</v>
      </c>
      <c r="O20" s="700" t="e">
        <f>IF(Tabla112[[#This Row],[Descripción]]="","",_xlfn.XLOOKUP(Tabla112[[#This Row],[Descripción]],[1]!Tabla10[Descripción],[1]!Tabla10[Precio Unitario],0))</f>
        <v>#REF!</v>
      </c>
      <c r="P20" s="700" t="e">
        <f>IF(Tabla112[[#This Row],[Cantidad de Insumos]]="","",Tabla112[[#This Row],[Precio Unitario]]*Tabla112[[#This Row],[Cantidad de Insumos]])</f>
        <v>#REF!</v>
      </c>
      <c r="Q20" s="700" t="e">
        <f>IF(Tabla112[[#This Row],[Descripción]]="","",_xlfn.XLOOKUP(Tabla112[[#This Row],[Descripción]],[1]!Tabla10[Descripción],[1]!Tabla10[CODIGO PRESUPUESTARIO],0))</f>
        <v>#REF!</v>
      </c>
      <c r="R20" s="696"/>
      <c r="S20" s="696"/>
    </row>
    <row r="21" spans="2:19" ht="22.5" customHeight="1" x14ac:dyDescent="0.3">
      <c r="B21" s="692" t="str">
        <f>IF('Formulario PPGR3 '!$G21="","",CONCATENATE('Formulario PPGR3 '!$C21,".",'Formulario PPGR3 '!$D21,".",'Formulario PPGR3 '!$E21,".",'Formulario PPGR3 '!$F21))</f>
        <v/>
      </c>
      <c r="C21" s="692" t="str">
        <f>IF('Formulario PPGR3 '!$G21="","",'[1]Formulario PPGR1'!#REF!)</f>
        <v/>
      </c>
      <c r="D21" s="692" t="str">
        <f>IF('Formulario PPGR3 '!$G21="","",'[1]Formulario PPGR1'!#REF!)</f>
        <v/>
      </c>
      <c r="E21" s="692" t="str">
        <f>IF('Formulario PPGR3 '!$G21="","",'[1]Formulario PPGR1'!#REF!)</f>
        <v/>
      </c>
      <c r="F21" s="692" t="str">
        <f>IF('Formulario PPGR3 '!$G21="","",'[1]Formulario PPGR1'!#REF!)</f>
        <v/>
      </c>
      <c r="G21" s="693"/>
      <c r="H21" s="694" t="str">
        <f>IF(Tabla112[[#This Row],[Código_Actividad]]="","",_xlfn.XLOOKUP(Tabla112[[#This Row],[Código_Actividad]],[1]!Tabla2[Código],[1]!Tabla2[Actividades Programables Presupuestables],"",0))</f>
        <v/>
      </c>
      <c r="I21" s="695" t="str">
        <f>IFERROR(VLOOKUP('Formulario PPGR3 '!$G21,'[1]Formulario PPGR2'!$H$9:$V$272,15,FALSE),"")</f>
        <v/>
      </c>
      <c r="J21" s="702" t="s">
        <v>974</v>
      </c>
      <c r="K21" s="696" t="e">
        <f>IF(Tabla112[[#This Row],[Insumos]]="","",_xlfn.XLOOKUP(Tabla112[[#This Row],[Insumos]],[1]!Tabla10[Insumo],[1]!Tabla10[InsumoAbrev],"",0))</f>
        <v>#REF!</v>
      </c>
      <c r="L21" s="697" t="s">
        <v>2129</v>
      </c>
      <c r="M21" s="698" t="e">
        <f>IF(Tabla112[[#This Row],[Descripción]]="","",_xlfn.XLOOKUP(Tabla112[[#This Row],[Descripción]],[1]!Tabla10[Descripción],[1]!Tabla10[Unidad de Medida],"",0))</f>
        <v>#REF!</v>
      </c>
      <c r="N21" s="699">
        <v>2</v>
      </c>
      <c r="O21" s="700" t="e">
        <f>IF(Tabla112[[#This Row],[Descripción]]="","",_xlfn.XLOOKUP(Tabla112[[#This Row],[Descripción]],[1]!Tabla10[Descripción],[1]!Tabla10[Precio Unitario],0))</f>
        <v>#REF!</v>
      </c>
      <c r="P21" s="700" t="e">
        <f>IF(Tabla112[[#This Row],[Cantidad de Insumos]]="","",Tabla112[[#This Row],[Precio Unitario]]*Tabla112[[#This Row],[Cantidad de Insumos]])</f>
        <v>#REF!</v>
      </c>
      <c r="Q21" s="700" t="e">
        <f>IF(Tabla112[[#This Row],[Descripción]]="","",_xlfn.XLOOKUP(Tabla112[[#This Row],[Descripción]],[1]!Tabla10[Descripción],[1]!Tabla10[CODIGO PRESUPUESTARIO],0))</f>
        <v>#REF!</v>
      </c>
      <c r="R21" s="696"/>
      <c r="S21" s="696"/>
    </row>
    <row r="22" spans="2:19" ht="22.5" customHeight="1" x14ac:dyDescent="0.3">
      <c r="B22" s="692" t="str">
        <f>IF('Formulario PPGR3 '!$G22="","",CONCATENATE('Formulario PPGR3 '!$C22,".",'Formulario PPGR3 '!$D22,".",'Formulario PPGR3 '!$E22,".",'Formulario PPGR3 '!$F22))</f>
        <v/>
      </c>
      <c r="C22" s="692" t="str">
        <f>IF('Formulario PPGR3 '!$G22="","",'[1]Formulario PPGR1'!#REF!)</f>
        <v/>
      </c>
      <c r="D22" s="692" t="str">
        <f>IF('Formulario PPGR3 '!$G22="","",'[1]Formulario PPGR1'!#REF!)</f>
        <v/>
      </c>
      <c r="E22" s="692" t="str">
        <f>IF('Formulario PPGR3 '!$G22="","",'[1]Formulario PPGR1'!#REF!)</f>
        <v/>
      </c>
      <c r="F22" s="692" t="str">
        <f>IF('Formulario PPGR3 '!$G22="","",'[1]Formulario PPGR1'!#REF!)</f>
        <v/>
      </c>
      <c r="G22" s="693"/>
      <c r="H22" s="694" t="str">
        <f>IF(Tabla112[[#This Row],[Código_Actividad]]="","",_xlfn.XLOOKUP(Tabla112[[#This Row],[Código_Actividad]],[1]!Tabla2[Código],[1]!Tabla2[Actividades Programables Presupuestables],"",0))</f>
        <v/>
      </c>
      <c r="I22" s="695" t="str">
        <f>IFERROR(VLOOKUP('Formulario PPGR3 '!$G22,'[1]Formulario PPGR2'!$H$9:$V$272,15,FALSE),"")</f>
        <v/>
      </c>
      <c r="J22" s="702" t="s">
        <v>974</v>
      </c>
      <c r="K22" s="696" t="e">
        <f>IF(Tabla112[[#This Row],[Insumos]]="","",_xlfn.XLOOKUP(Tabla112[[#This Row],[Insumos]],[1]!Tabla10[Insumo],[1]!Tabla10[InsumoAbrev],"",0))</f>
        <v>#REF!</v>
      </c>
      <c r="L22" s="697" t="s">
        <v>2131</v>
      </c>
      <c r="M22" s="698" t="e">
        <f>IF(Tabla112[[#This Row],[Descripción]]="","",_xlfn.XLOOKUP(Tabla112[[#This Row],[Descripción]],[1]!Tabla10[Descripción],[1]!Tabla10[Unidad de Medida],"",0))</f>
        <v>#REF!</v>
      </c>
      <c r="N22" s="699">
        <v>2</v>
      </c>
      <c r="O22" s="700" t="e">
        <f>IF(Tabla112[[#This Row],[Descripción]]="","",_xlfn.XLOOKUP(Tabla112[[#This Row],[Descripción]],[1]!Tabla10[Descripción],[1]!Tabla10[Precio Unitario],0))</f>
        <v>#REF!</v>
      </c>
      <c r="P22" s="700" t="e">
        <f>IF(Tabla112[[#This Row],[Cantidad de Insumos]]="","",Tabla112[[#This Row],[Precio Unitario]]*Tabla112[[#This Row],[Cantidad de Insumos]])</f>
        <v>#REF!</v>
      </c>
      <c r="Q22" s="700" t="e">
        <f>IF(Tabla112[[#This Row],[Descripción]]="","",_xlfn.XLOOKUP(Tabla112[[#This Row],[Descripción]],[1]!Tabla10[Descripción],[1]!Tabla10[CODIGO PRESUPUESTARIO],0))</f>
        <v>#REF!</v>
      </c>
      <c r="R22" s="696"/>
      <c r="S22" s="696"/>
    </row>
    <row r="23" spans="2:19" ht="22.5" customHeight="1" x14ac:dyDescent="0.3">
      <c r="B23" s="692" t="str">
        <f>IF('Formulario PPGR3 '!$G23="","",CONCATENATE('Formulario PPGR3 '!$C23,".",'Formulario PPGR3 '!$D23,".",'Formulario PPGR3 '!$E23,".",'Formulario PPGR3 '!$F23))</f>
        <v/>
      </c>
      <c r="C23" s="692" t="str">
        <f>IF('Formulario PPGR3 '!$G23="","",'[1]Formulario PPGR1'!#REF!)</f>
        <v/>
      </c>
      <c r="D23" s="692" t="str">
        <f>IF('Formulario PPGR3 '!$G23="","",'[1]Formulario PPGR1'!#REF!)</f>
        <v/>
      </c>
      <c r="E23" s="692" t="str">
        <f>IF('Formulario PPGR3 '!$G23="","",'[1]Formulario PPGR1'!#REF!)</f>
        <v/>
      </c>
      <c r="F23" s="692" t="str">
        <f>IF('Formulario PPGR3 '!$G23="","",'[1]Formulario PPGR1'!#REF!)</f>
        <v/>
      </c>
      <c r="G23" s="693"/>
      <c r="H23" s="694" t="str">
        <f>IF(Tabla112[[#This Row],[Código_Actividad]]="","",_xlfn.XLOOKUP(Tabla112[[#This Row],[Código_Actividad]],[1]!Tabla2[Código],[1]!Tabla2[Actividades Programables Presupuestables],"",0))</f>
        <v/>
      </c>
      <c r="I23" s="695" t="str">
        <f>IFERROR(VLOOKUP('Formulario PPGR3 '!$G23,'[1]Formulario PPGR2'!$H$9:$V$272,15,FALSE),"")</f>
        <v/>
      </c>
      <c r="J23" s="702" t="s">
        <v>974</v>
      </c>
      <c r="K23" s="696" t="e">
        <f>IF(Tabla112[[#This Row],[Insumos]]="","",_xlfn.XLOOKUP(Tabla112[[#This Row],[Insumos]],[1]!Tabla10[Insumo],[1]!Tabla10[InsumoAbrev],"",0))</f>
        <v>#REF!</v>
      </c>
      <c r="L23" s="697" t="s">
        <v>2133</v>
      </c>
      <c r="M23" s="698" t="e">
        <f>IF(Tabla112[[#This Row],[Descripción]]="","",_xlfn.XLOOKUP(Tabla112[[#This Row],[Descripción]],[1]!Tabla10[Descripción],[1]!Tabla10[Unidad de Medida],"",0))</f>
        <v>#REF!</v>
      </c>
      <c r="N23" s="699">
        <v>2</v>
      </c>
      <c r="O23" s="700" t="e">
        <f>IF(Tabla112[[#This Row],[Descripción]]="","",_xlfn.XLOOKUP(Tabla112[[#This Row],[Descripción]],[1]!Tabla10[Descripción],[1]!Tabla10[Precio Unitario],0))</f>
        <v>#REF!</v>
      </c>
      <c r="P23" s="700" t="e">
        <f>IF(Tabla112[[#This Row],[Cantidad de Insumos]]="","",Tabla112[[#This Row],[Precio Unitario]]*Tabla112[[#This Row],[Cantidad de Insumos]])</f>
        <v>#REF!</v>
      </c>
      <c r="Q23" s="700" t="e">
        <f>IF(Tabla112[[#This Row],[Descripción]]="","",_xlfn.XLOOKUP(Tabla112[[#This Row],[Descripción]],[1]!Tabla10[Descripción],[1]!Tabla10[CODIGO PRESUPUESTARIO],0))</f>
        <v>#REF!</v>
      </c>
      <c r="R23" s="696"/>
      <c r="S23" s="696"/>
    </row>
    <row r="24" spans="2:19" ht="45" customHeight="1" x14ac:dyDescent="0.3">
      <c r="B24" s="692" t="str">
        <f>IF('Formulario PPGR3 '!$G24="","",CONCATENATE('Formulario PPGR3 '!$C24,".",'Formulario PPGR3 '!$D24,".",'Formulario PPGR3 '!$E24,".",'Formulario PPGR3 '!$F24))</f>
        <v/>
      </c>
      <c r="C24" s="692" t="str">
        <f>IF('Formulario PPGR3 '!$G24="","",'[1]Formulario PPGR1'!#REF!)</f>
        <v/>
      </c>
      <c r="D24" s="692" t="str">
        <f>IF('Formulario PPGR3 '!$G24="","",'[1]Formulario PPGR1'!#REF!)</f>
        <v/>
      </c>
      <c r="E24" s="692" t="str">
        <f>IF('Formulario PPGR3 '!$G24="","",'[1]Formulario PPGR1'!#REF!)</f>
        <v/>
      </c>
      <c r="F24" s="692" t="str">
        <f>IF('Formulario PPGR3 '!$G24="","",'[1]Formulario PPGR1'!#REF!)</f>
        <v/>
      </c>
      <c r="G24" s="693"/>
      <c r="H24" s="694" t="str">
        <f>IF(Tabla112[[#This Row],[Código_Actividad]]="","",_xlfn.XLOOKUP(Tabla112[[#This Row],[Código_Actividad]],[1]!Tabla2[Código],[1]!Tabla2[Actividades Programables Presupuestables],"",0))</f>
        <v/>
      </c>
      <c r="I24" s="695" t="str">
        <f>IFERROR(VLOOKUP('Formulario PPGR3 '!$G24,'[1]Formulario PPGR2'!$H$9:$V$272,15,FALSE),"")</f>
        <v/>
      </c>
      <c r="J24" s="702" t="s">
        <v>841</v>
      </c>
      <c r="K24" s="696" t="e">
        <f>IF(Tabla112[[#This Row],[Insumos]]="","",_xlfn.XLOOKUP(Tabla112[[#This Row],[Insumos]],[1]!Tabla10[Insumo],[1]!Tabla10[InsumoAbrev],"",0))</f>
        <v>#REF!</v>
      </c>
      <c r="L24" s="697" t="s">
        <v>1519</v>
      </c>
      <c r="M24" s="698" t="e">
        <f>IF(Tabla112[[#This Row],[Descripción]]="","",_xlfn.XLOOKUP(Tabla112[[#This Row],[Descripción]],[1]!Tabla10[Descripción],[1]!Tabla10[Unidad de Medida],"",0))</f>
        <v>#REF!</v>
      </c>
      <c r="N24" s="699">
        <v>2</v>
      </c>
      <c r="O24" s="700" t="e">
        <f>IF(Tabla112[[#This Row],[Descripción]]="","",_xlfn.XLOOKUP(Tabla112[[#This Row],[Descripción]],[1]!Tabla10[Descripción],[1]!Tabla10[Precio Unitario],0))</f>
        <v>#REF!</v>
      </c>
      <c r="P24" s="700" t="e">
        <f>IF(Tabla112[[#This Row],[Cantidad de Insumos]]="","",Tabla112[[#This Row],[Precio Unitario]]*Tabla112[[#This Row],[Cantidad de Insumos]])</f>
        <v>#REF!</v>
      </c>
      <c r="Q24" s="700" t="e">
        <f>IF(Tabla112[[#This Row],[Descripción]]="","",_xlfn.XLOOKUP(Tabla112[[#This Row],[Descripción]],[1]!Tabla10[Descripción],[1]!Tabla10[CODIGO PRESUPUESTARIO],0))</f>
        <v>#REF!</v>
      </c>
      <c r="R24" s="696"/>
      <c r="S24" s="696"/>
    </row>
    <row r="25" spans="2:19" ht="46.95" customHeight="1" x14ac:dyDescent="0.3">
      <c r="B25" s="692" t="e">
        <f>IF('Formulario PPGR3 '!$G25="","",CONCATENATE('Formulario PPGR3 '!$C25,".",'Formulario PPGR3 '!$D25,".",'Formulario PPGR3 '!$E25,".",'Formulario PPGR3 '!$F25))</f>
        <v>#REF!</v>
      </c>
      <c r="C25" s="692" t="e">
        <f>IF('Formulario PPGR3 '!$G25="","",'[1]Formulario PPGR1'!#REF!)</f>
        <v>#REF!</v>
      </c>
      <c r="D25" s="692" t="e">
        <f>IF('Formulario PPGR3 '!$G25="","",'[1]Formulario PPGR1'!#REF!)</f>
        <v>#REF!</v>
      </c>
      <c r="E25" s="692" t="e">
        <f>IF('Formulario PPGR3 '!$G25="","",'[1]Formulario PPGR1'!#REF!)</f>
        <v>#REF!</v>
      </c>
      <c r="F25" s="692" t="e">
        <f>IF('Formulario PPGR3 '!$G25="","",'[1]Formulario PPGR1'!#REF!)</f>
        <v>#REF!</v>
      </c>
      <c r="G25" s="693" t="s">
        <v>811</v>
      </c>
      <c r="H25" s="694" t="e">
        <f>IF(Tabla112[[#This Row],[Código_Actividad]]="","",_xlfn.XLOOKUP(Tabla112[[#This Row],[Código_Actividad]],[1]!Tabla2[Código],[1]!Tabla2[Actividades Programables Presupuestables],"",0))</f>
        <v>#REF!</v>
      </c>
      <c r="I25" s="695">
        <f>IFERROR(VLOOKUP('Formulario PPGR3 '!$G25,'[1]Formulario PPGR2'!$H$9:$V$272,15,FALSE),"")</f>
        <v>2</v>
      </c>
      <c r="J25" s="702" t="s">
        <v>1081</v>
      </c>
      <c r="K25" s="696" t="e">
        <f>IF(Tabla112[[#This Row],[Insumos]]="","",_xlfn.XLOOKUP(Tabla112[[#This Row],[Insumos]],[1]!Tabla10[Insumo],[1]!Tabla10[InsumoAbrev],"",0))</f>
        <v>#REF!</v>
      </c>
      <c r="L25" s="697" t="s">
        <v>1679</v>
      </c>
      <c r="M25" s="698" t="e">
        <f>IF(Tabla112[[#This Row],[Descripción]]="","",_xlfn.XLOOKUP(Tabla112[[#This Row],[Descripción]],[1]!Tabla10[Descripción],[1]!Tabla10[Unidad de Medida],"",0))</f>
        <v>#REF!</v>
      </c>
      <c r="N25" s="699">
        <v>40</v>
      </c>
      <c r="O25" s="700" t="e">
        <f>IF(Tabla112[[#This Row],[Descripción]]="","",_xlfn.XLOOKUP(Tabla112[[#This Row],[Descripción]],[1]!Tabla10[Descripción],[1]!Tabla10[Precio Unitario],0))</f>
        <v>#REF!</v>
      </c>
      <c r="P25" s="700" t="e">
        <f>IF(Tabla112[[#This Row],[Cantidad de Insumos]]="","",Tabla112[[#This Row],[Precio Unitario]]*Tabla112[[#This Row],[Cantidad de Insumos]])</f>
        <v>#REF!</v>
      </c>
      <c r="Q25" s="700" t="e">
        <f>IF(Tabla112[[#This Row],[Descripción]]="","",_xlfn.XLOOKUP(Tabla112[[#This Row],[Descripción]],[1]!Tabla10[Descripción],[1]!Tabla10[CODIGO PRESUPUESTARIO],0))</f>
        <v>#REF!</v>
      </c>
      <c r="R25" s="696"/>
      <c r="S25" s="696"/>
    </row>
    <row r="26" spans="2:19" ht="22.5" customHeight="1" x14ac:dyDescent="0.3">
      <c r="B26" s="692" t="str">
        <f>IF('Formulario PPGR3 '!$G26="","",CONCATENATE('Formulario PPGR3 '!$C26,".",'Formulario PPGR3 '!$D26,".",'Formulario PPGR3 '!$E26,".",'Formulario PPGR3 '!$F26))</f>
        <v/>
      </c>
      <c r="C26" s="692" t="str">
        <f>IF('Formulario PPGR3 '!$G26="","",'[1]Formulario PPGR1'!#REF!)</f>
        <v/>
      </c>
      <c r="D26" s="692" t="str">
        <f>IF('Formulario PPGR3 '!$G26="","",'[1]Formulario PPGR1'!#REF!)</f>
        <v/>
      </c>
      <c r="E26" s="692" t="str">
        <f>IF('Formulario PPGR3 '!$G26="","",'[1]Formulario PPGR1'!#REF!)</f>
        <v/>
      </c>
      <c r="F26" s="692" t="str">
        <f>IF('Formulario PPGR3 '!$G26="","",'[1]Formulario PPGR1'!#REF!)</f>
        <v/>
      </c>
      <c r="G26" s="693"/>
      <c r="H26" s="694" t="str">
        <f>IF(Tabla112[[#This Row],[Código_Actividad]]="","",_xlfn.XLOOKUP(Tabla112[[#This Row],[Código_Actividad]],[1]!Tabla2[Código],[1]!Tabla2[Actividades Programables Presupuestables],"",0))</f>
        <v/>
      </c>
      <c r="I26" s="695" t="str">
        <f>IFERROR(VLOOKUP('Formulario PPGR3 '!$G26,'[1]Formulario PPGR2'!$H$9:$V$272,15,FALSE),"")</f>
        <v/>
      </c>
      <c r="J26" s="702" t="s">
        <v>974</v>
      </c>
      <c r="K26" s="696" t="e">
        <f>IF(Tabla112[[#This Row],[Insumos]]="","",_xlfn.XLOOKUP(Tabla112[[#This Row],[Insumos]],[1]!Tabla10[Insumo],[1]!Tabla10[InsumoAbrev],"",0))</f>
        <v>#REF!</v>
      </c>
      <c r="L26" s="697" t="s">
        <v>2129</v>
      </c>
      <c r="M26" s="698" t="e">
        <f>IF(Tabla112[[#This Row],[Descripción]]="","",_xlfn.XLOOKUP(Tabla112[[#This Row],[Descripción]],[1]!Tabla10[Descripción],[1]!Tabla10[Unidad de Medida],"",0))</f>
        <v>#REF!</v>
      </c>
      <c r="N26" s="704">
        <v>4</v>
      </c>
      <c r="O26" s="700" t="e">
        <f>IF(Tabla112[[#This Row],[Descripción]]="","",_xlfn.XLOOKUP(Tabla112[[#This Row],[Descripción]],[1]!Tabla10[Descripción],[1]!Tabla10[Precio Unitario],0))</f>
        <v>#REF!</v>
      </c>
      <c r="P26" s="700" t="e">
        <f>IF(Tabla112[[#This Row],[Cantidad de Insumos]]="","",Tabla112[[#This Row],[Precio Unitario]]*Tabla112[[#This Row],[Cantidad de Insumos]])</f>
        <v>#REF!</v>
      </c>
      <c r="Q26" s="700" t="e">
        <f>IF(Tabla112[[#This Row],[Descripción]]="","",_xlfn.XLOOKUP(Tabla112[[#This Row],[Descripción]],[1]!Tabla10[Descripción],[1]!Tabla10[CODIGO PRESUPUESTARIO],0))</f>
        <v>#REF!</v>
      </c>
      <c r="R26" s="696"/>
      <c r="S26" s="696"/>
    </row>
    <row r="27" spans="2:19" ht="36" customHeight="1" x14ac:dyDescent="0.3">
      <c r="B27" s="692" t="str">
        <f>IF('Formulario PPGR3 '!$G27="","",CONCATENATE('Formulario PPGR3 '!$C27,".",'Formulario PPGR3 '!$D27,".",'Formulario PPGR3 '!$E27,".",'Formulario PPGR3 '!$F27))</f>
        <v/>
      </c>
      <c r="C27" s="692" t="str">
        <f>IF('Formulario PPGR3 '!$G27="","",'[1]Formulario PPGR1'!#REF!)</f>
        <v/>
      </c>
      <c r="D27" s="692" t="str">
        <f>IF('Formulario PPGR3 '!$G27="","",'[1]Formulario PPGR1'!#REF!)</f>
        <v/>
      </c>
      <c r="E27" s="692" t="str">
        <f>IF('Formulario PPGR3 '!$G27="","",'[1]Formulario PPGR1'!#REF!)</f>
        <v/>
      </c>
      <c r="F27" s="692" t="str">
        <f>IF('Formulario PPGR3 '!$G27="","",'[1]Formulario PPGR1'!#REF!)</f>
        <v/>
      </c>
      <c r="G27" s="693"/>
      <c r="H27" s="694" t="str">
        <f>IF(Tabla112[[#This Row],[Código_Actividad]]="","",_xlfn.XLOOKUP(Tabla112[[#This Row],[Código_Actividad]],[1]!Tabla2[Código],[1]!Tabla2[Actividades Programables Presupuestables],"",0))</f>
        <v/>
      </c>
      <c r="I27" s="695" t="str">
        <f>IFERROR(VLOOKUP('Formulario PPGR3 '!$G27,'[1]Formulario PPGR2'!$H$9:$V$272,15,FALSE),"")</f>
        <v/>
      </c>
      <c r="J27" s="702" t="s">
        <v>974</v>
      </c>
      <c r="K27" s="696" t="e">
        <f>IF(Tabla112[[#This Row],[Insumos]]="","",_xlfn.XLOOKUP(Tabla112[[#This Row],[Insumos]],[1]!Tabla10[Insumo],[1]!Tabla10[InsumoAbrev],"",0))</f>
        <v>#REF!</v>
      </c>
      <c r="L27" s="697" t="s">
        <v>2134</v>
      </c>
      <c r="M27" s="698" t="e">
        <f>IF(Tabla112[[#This Row],[Descripción]]="","",_xlfn.XLOOKUP(Tabla112[[#This Row],[Descripción]],[1]!Tabla10[Descripción],[1]!Tabla10[Unidad de Medida],"",0))</f>
        <v>#REF!</v>
      </c>
      <c r="N27" s="704">
        <v>40</v>
      </c>
      <c r="O27" s="700" t="e">
        <f>IF(Tabla112[[#This Row],[Descripción]]="","",_xlfn.XLOOKUP(Tabla112[[#This Row],[Descripción]],[1]!Tabla10[Descripción],[1]!Tabla10[Precio Unitario],0))</f>
        <v>#REF!</v>
      </c>
      <c r="P27" s="700" t="e">
        <f>IF(Tabla112[[#This Row],[Cantidad de Insumos]]="","",Tabla112[[#This Row],[Precio Unitario]]*Tabla112[[#This Row],[Cantidad de Insumos]])</f>
        <v>#REF!</v>
      </c>
      <c r="Q27" s="700" t="e">
        <f>IF(Tabla112[[#This Row],[Descripción]]="","",_xlfn.XLOOKUP(Tabla112[[#This Row],[Descripción]],[1]!Tabla10[Descripción],[1]!Tabla10[CODIGO PRESUPUESTARIO],0))</f>
        <v>#REF!</v>
      </c>
      <c r="R27" s="696"/>
      <c r="S27" s="696"/>
    </row>
    <row r="28" spans="2:19" ht="41.4" x14ac:dyDescent="0.3">
      <c r="B28" s="692" t="str">
        <f>IF('Formulario PPGR3 '!$G28="","",CONCATENATE('Formulario PPGR3 '!$C28,".",'Formulario PPGR3 '!$D28,".",'Formulario PPGR3 '!$E28,".",'Formulario PPGR3 '!$F28))</f>
        <v/>
      </c>
      <c r="C28" s="692"/>
      <c r="D28" s="692"/>
      <c r="E28" s="692" t="str">
        <f>IF('Formulario PPGR3 '!$G28="","",'[1]Formulario PPGR1'!#REF!)</f>
        <v/>
      </c>
      <c r="F28" s="692" t="str">
        <f>IF('Formulario PPGR3 '!$G28="","",'[1]Formulario PPGR1'!#REF!)</f>
        <v/>
      </c>
      <c r="G28" s="705"/>
      <c r="H28" s="694" t="str">
        <f>IF(Tabla112[[#This Row],[Código_Actividad]]="","",_xlfn.XLOOKUP(Tabla112[[#This Row],[Código_Actividad]],[1]!Tabla2[Código],[1]!Tabla2[Actividades Programables Presupuestables],"",0))</f>
        <v/>
      </c>
      <c r="I28" s="695" t="str">
        <f>IFERROR(VLOOKUP('Formulario PPGR3 '!$G28,'[1]Formulario PPGR2'!$H$9:$V$272,15,FALSE),"")</f>
        <v/>
      </c>
      <c r="J28" s="702" t="s">
        <v>841</v>
      </c>
      <c r="K28" s="702" t="e">
        <f>IF(Tabla112[[#This Row],[Insumos]]="","",_xlfn.XLOOKUP(Tabla112[[#This Row],[Insumos]],[1]!Tabla10[Insumo],[1]!Tabla10[InsumoAbrev],"",0))</f>
        <v>#REF!</v>
      </c>
      <c r="L28" s="706" t="s">
        <v>1523</v>
      </c>
      <c r="M28" s="692" t="e">
        <f>IF(Tabla112[[#This Row],[Descripción]]="","",_xlfn.XLOOKUP(Tabla112[[#This Row],[Descripción]],[1]!Tabla10[Descripción],[1]!Tabla10[Unidad de Medida],"",0))</f>
        <v>#REF!</v>
      </c>
      <c r="N28" s="707">
        <v>4</v>
      </c>
      <c r="O28" s="708" t="e">
        <f>IF(Tabla112[[#This Row],[Descripción]]="","",_xlfn.XLOOKUP(Tabla112[[#This Row],[Descripción]],[1]!Tabla10[Descripción],[1]!Tabla10[Precio Unitario],0))</f>
        <v>#REF!</v>
      </c>
      <c r="P28" s="709" t="e">
        <f>IF(Tabla112[[#This Row],[Cantidad de Insumos]]="","",Tabla112[[#This Row],[Precio Unitario]]*Tabla112[[#This Row],[Cantidad de Insumos]])</f>
        <v>#REF!</v>
      </c>
      <c r="Q28" s="695" t="e">
        <f>IF(Tabla112[[#This Row],[Descripción]]="","",_xlfn.XLOOKUP(Tabla112[[#This Row],[Descripción]],[1]!Tabla10[Descripción],[1]!Tabla10[CODIGO PRESUPUESTARIO],0))</f>
        <v>#REF!</v>
      </c>
      <c r="R28" s="702"/>
      <c r="S28" s="702"/>
    </row>
    <row r="29" spans="2:19" ht="44.4" customHeight="1" x14ac:dyDescent="0.3">
      <c r="B29" s="692" t="str">
        <f>IF('Formulario PPGR3 '!$G29="","",CONCATENATE('Formulario PPGR3 '!$C29,".",'Formulario PPGR3 '!$D29,".",'Formulario PPGR3 '!$E29,".",'Formulario PPGR3 '!$F29))</f>
        <v/>
      </c>
      <c r="C29" s="692" t="str">
        <f>IF('Formulario PPGR3 '!$G29="","",'[1]Formulario PPGR1'!#REF!)</f>
        <v/>
      </c>
      <c r="D29" s="692" t="str">
        <f>IF('Formulario PPGR3 '!$G29="","",'[1]Formulario PPGR1'!#REF!)</f>
        <v/>
      </c>
      <c r="E29" s="692" t="str">
        <f>IF('Formulario PPGR3 '!$G29="","",'[1]Formulario PPGR1'!#REF!)</f>
        <v/>
      </c>
      <c r="F29" s="692" t="str">
        <f>IF('Formulario PPGR3 '!$G29="","",'[1]Formulario PPGR1'!#REF!)</f>
        <v/>
      </c>
      <c r="G29" s="693"/>
      <c r="H29" s="694" t="str">
        <f>IF(Tabla112[[#This Row],[Código_Actividad]]="","",_xlfn.XLOOKUP(Tabla112[[#This Row],[Código_Actividad]],[1]!Tabla2[Código],[1]!Tabla2[Actividades Programables Presupuestables],"",0))</f>
        <v/>
      </c>
      <c r="I29" s="695" t="str">
        <f>IFERROR(VLOOKUP('Formulario PPGR3 '!$G29,'[1]Formulario PPGR2'!$H$9:$V$272,15,FALSE),"")</f>
        <v/>
      </c>
      <c r="J29" s="702"/>
      <c r="K29" s="696" t="str">
        <f>IF(Tabla112[[#This Row],[Insumos]]="","",_xlfn.XLOOKUP(Tabla112[[#This Row],[Insumos]],[1]!Tabla10[Insumo],[1]!Tabla10[InsumoAbrev],"",0))</f>
        <v/>
      </c>
      <c r="L29" s="697" t="s">
        <v>1519</v>
      </c>
      <c r="M29" s="698" t="e">
        <f>IF(Tabla112[[#This Row],[Descripción]]="","",_xlfn.XLOOKUP(Tabla112[[#This Row],[Descripción]],[1]!Tabla10[Descripción],[1]!Tabla10[Unidad de Medida],"",0))</f>
        <v>#REF!</v>
      </c>
      <c r="N29" s="699">
        <v>2</v>
      </c>
      <c r="O29" s="700" t="e">
        <f>IF(Tabla112[[#This Row],[Descripción]]="","",_xlfn.XLOOKUP(Tabla112[[#This Row],[Descripción]],[1]!Tabla10[Descripción],[1]!Tabla10[Precio Unitario],0))</f>
        <v>#REF!</v>
      </c>
      <c r="P29" s="700" t="e">
        <f>IF(Tabla112[[#This Row],[Cantidad de Insumos]]="","",Tabla112[[#This Row],[Precio Unitario]]*Tabla112[[#This Row],[Cantidad de Insumos]])</f>
        <v>#REF!</v>
      </c>
      <c r="Q29" s="700" t="e">
        <f>IF(Tabla112[[#This Row],[Descripción]]="","",_xlfn.XLOOKUP(Tabla112[[#This Row],[Descripción]],[1]!Tabla10[Descripción],[1]!Tabla10[CODIGO PRESUPUESTARIO],0))</f>
        <v>#REF!</v>
      </c>
      <c r="R29" s="696"/>
      <c r="S29" s="696"/>
    </row>
    <row r="30" spans="2:19" ht="55.2" customHeight="1" x14ac:dyDescent="0.3">
      <c r="B30" s="692" t="e">
        <f>IF('Formulario PPGR3 '!$G30="","",CONCATENATE('Formulario PPGR3 '!$C30,".",'Formulario PPGR3 '!$D30,".",'Formulario PPGR3 '!$E30,".",'Formulario PPGR3 '!$F30))</f>
        <v>#REF!</v>
      </c>
      <c r="C30" s="692" t="e">
        <f>IF('Formulario PPGR3 '!$G30="","",'[1]Formulario PPGR1'!#REF!)</f>
        <v>#REF!</v>
      </c>
      <c r="D30" s="692" t="e">
        <f>IF('Formulario PPGR3 '!$G30="","",'[1]Formulario PPGR1'!#REF!)</f>
        <v>#REF!</v>
      </c>
      <c r="E30" s="692" t="e">
        <f>IF('Formulario PPGR3 '!$G30="","",'[1]Formulario PPGR1'!#REF!)</f>
        <v>#REF!</v>
      </c>
      <c r="F30" s="692" t="e">
        <f>IF('Formulario PPGR3 '!$G30="","",'[1]Formulario PPGR1'!#REF!)</f>
        <v>#REF!</v>
      </c>
      <c r="G30" s="693" t="s">
        <v>818</v>
      </c>
      <c r="H30" s="694" t="e">
        <f>IF(Tabla112[[#This Row],[Código_Actividad]]="","",_xlfn.XLOOKUP(Tabla112[[#This Row],[Código_Actividad]],[1]!Tabla2[Código],[1]!Tabla2[Actividades Programables Presupuestables],"",0))</f>
        <v>#REF!</v>
      </c>
      <c r="I30" s="695">
        <f>IFERROR(VLOOKUP('Formulario PPGR3 '!$G30,'[1]Formulario PPGR2'!$H$9:$V$272,15,FALSE),"")</f>
        <v>4</v>
      </c>
      <c r="J30" s="702" t="s">
        <v>1081</v>
      </c>
      <c r="K30" s="696" t="e">
        <f>IF(Tabla112[[#This Row],[Insumos]]="","",_xlfn.XLOOKUP(Tabla112[[#This Row],[Insumos]],[1]!Tabla10[Insumo],[1]!Tabla10[InsumoAbrev],"",0))</f>
        <v>#REF!</v>
      </c>
      <c r="L30" s="697" t="s">
        <v>1679</v>
      </c>
      <c r="M30" s="698" t="e">
        <f>IF(Tabla112[[#This Row],[Descripción]]="","",_xlfn.XLOOKUP(Tabla112[[#This Row],[Descripción]],[1]!Tabla10[Descripción],[1]!Tabla10[Unidad de Medida],"",0))</f>
        <v>#REF!</v>
      </c>
      <c r="N30" s="699">
        <v>80</v>
      </c>
      <c r="O30" s="700" t="e">
        <f>IF(Tabla112[[#This Row],[Descripción]]="","",_xlfn.XLOOKUP(Tabla112[[#This Row],[Descripción]],[1]!Tabla10[Descripción],[1]!Tabla10[Precio Unitario],0))</f>
        <v>#REF!</v>
      </c>
      <c r="P30" s="700" t="e">
        <f>IF(Tabla112[[#This Row],[Cantidad de Insumos]]="","",Tabla112[[#This Row],[Precio Unitario]]*Tabla112[[#This Row],[Cantidad de Insumos]])</f>
        <v>#REF!</v>
      </c>
      <c r="Q30" s="700" t="e">
        <f>IF(Tabla112[[#This Row],[Descripción]]="","",_xlfn.XLOOKUP(Tabla112[[#This Row],[Descripción]],[1]!Tabla10[Descripción],[1]!Tabla10[CODIGO PRESUPUESTARIO],0))</f>
        <v>#REF!</v>
      </c>
      <c r="R30" s="696"/>
      <c r="S30" s="696"/>
    </row>
    <row r="31" spans="2:19" ht="22.5" customHeight="1" x14ac:dyDescent="0.3">
      <c r="B31" s="692" t="str">
        <f>IF('Formulario PPGR3 '!$G31="","",CONCATENATE('Formulario PPGR3 '!$C31,".",'Formulario PPGR3 '!$D31,".",'Formulario PPGR3 '!$E31,".",'Formulario PPGR3 '!$F31))</f>
        <v/>
      </c>
      <c r="C31" s="692" t="str">
        <f>IF('Formulario PPGR3 '!$G31="","",'[1]Formulario PPGR1'!#REF!)</f>
        <v/>
      </c>
      <c r="D31" s="692" t="str">
        <f>IF('Formulario PPGR3 '!$G31="","",'[1]Formulario PPGR1'!#REF!)</f>
        <v/>
      </c>
      <c r="E31" s="692" t="str">
        <f>IF('Formulario PPGR3 '!$G31="","",'[1]Formulario PPGR1'!#REF!)</f>
        <v/>
      </c>
      <c r="F31" s="692" t="str">
        <f>IF('Formulario PPGR3 '!$G31="","",'[1]Formulario PPGR1'!#REF!)</f>
        <v/>
      </c>
      <c r="G31" s="693"/>
      <c r="H31" s="694" t="str">
        <f>IF(Tabla112[[#This Row],[Código_Actividad]]="","",_xlfn.XLOOKUP(Tabla112[[#This Row],[Código_Actividad]],[1]!Tabla2[Código],[1]!Tabla2[Actividades Programables Presupuestables],"",0))</f>
        <v/>
      </c>
      <c r="I31" s="695" t="str">
        <f>IFERROR(VLOOKUP('Formulario PPGR3 '!$G31,'[1]Formulario PPGR2'!$H$9:$V$272,15,FALSE),"")</f>
        <v/>
      </c>
      <c r="J31" s="702" t="s">
        <v>974</v>
      </c>
      <c r="K31" s="696" t="e">
        <f>IF(Tabla112[[#This Row],[Insumos]]="","",_xlfn.XLOOKUP(Tabla112[[#This Row],[Insumos]],[1]!Tabla10[Insumo],[1]!Tabla10[InsumoAbrev],"",0))</f>
        <v>#REF!</v>
      </c>
      <c r="L31" s="697" t="s">
        <v>2129</v>
      </c>
      <c r="M31" s="698" t="e">
        <f>IF(Tabla112[[#This Row],[Descripción]]="","",_xlfn.XLOOKUP(Tabla112[[#This Row],[Descripción]],[1]!Tabla10[Descripción],[1]!Tabla10[Unidad de Medida],"",0))</f>
        <v>#REF!</v>
      </c>
      <c r="N31" s="699">
        <v>4</v>
      </c>
      <c r="O31" s="700" t="e">
        <f>IF(Tabla112[[#This Row],[Descripción]]="","",_xlfn.XLOOKUP(Tabla112[[#This Row],[Descripción]],[1]!Tabla10[Descripción],[1]!Tabla10[Precio Unitario],0))</f>
        <v>#REF!</v>
      </c>
      <c r="P31" s="700" t="e">
        <f>IF(Tabla112[[#This Row],[Cantidad de Insumos]]="","",Tabla112[[#This Row],[Precio Unitario]]*Tabla112[[#This Row],[Cantidad de Insumos]])</f>
        <v>#REF!</v>
      </c>
      <c r="Q31" s="700" t="e">
        <f>IF(Tabla112[[#This Row],[Descripción]]="","",_xlfn.XLOOKUP(Tabla112[[#This Row],[Descripción]],[1]!Tabla10[Descripción],[1]!Tabla10[CODIGO PRESUPUESTARIO],0))</f>
        <v>#REF!</v>
      </c>
      <c r="R31" s="696"/>
      <c r="S31" s="696"/>
    </row>
    <row r="32" spans="2:19" ht="22.5" customHeight="1" x14ac:dyDescent="0.3">
      <c r="B32" s="692" t="str">
        <f>IF('Formulario PPGR3 '!$G32="","",CONCATENATE('Formulario PPGR3 '!$C32,".",'Formulario PPGR3 '!$D32,".",'Formulario PPGR3 '!$E32,".",'Formulario PPGR3 '!$F32))</f>
        <v/>
      </c>
      <c r="C32" s="692" t="str">
        <f>IF('Formulario PPGR3 '!$G32="","",'[1]Formulario PPGR1'!#REF!)</f>
        <v/>
      </c>
      <c r="D32" s="692" t="str">
        <f>IF('Formulario PPGR3 '!$G32="","",'[1]Formulario PPGR1'!#REF!)</f>
        <v/>
      </c>
      <c r="E32" s="692" t="str">
        <f>IF('Formulario PPGR3 '!$G32="","",'[1]Formulario PPGR1'!#REF!)</f>
        <v/>
      </c>
      <c r="F32" s="692" t="str">
        <f>IF('Formulario PPGR3 '!$G32="","",'[1]Formulario PPGR1'!#REF!)</f>
        <v/>
      </c>
      <c r="G32" s="693"/>
      <c r="H32" s="694" t="str">
        <f>IF(Tabla112[[#This Row],[Código_Actividad]]="","",_xlfn.XLOOKUP(Tabla112[[#This Row],[Código_Actividad]],[1]!Tabla2[Código],[1]!Tabla2[Actividades Programables Presupuestables],"",0))</f>
        <v/>
      </c>
      <c r="I32" s="695" t="str">
        <f>IFERROR(VLOOKUP('Formulario PPGR3 '!$G32,'[1]Formulario PPGR2'!$H$9:$V$272,15,FALSE),"")</f>
        <v/>
      </c>
      <c r="J32" s="702" t="s">
        <v>974</v>
      </c>
      <c r="K32" s="696" t="e">
        <f>IF(Tabla112[[#This Row],[Insumos]]="","",_xlfn.XLOOKUP(Tabla112[[#This Row],[Insumos]],[1]!Tabla10[Insumo],[1]!Tabla10[InsumoAbrev],"",0))</f>
        <v>#REF!</v>
      </c>
      <c r="L32" s="697" t="s">
        <v>2131</v>
      </c>
      <c r="M32" s="698" t="e">
        <f>IF(Tabla112[[#This Row],[Descripción]]="","",_xlfn.XLOOKUP(Tabla112[[#This Row],[Descripción]],[1]!Tabla10[Descripción],[1]!Tabla10[Unidad de Medida],"",0))</f>
        <v>#REF!</v>
      </c>
      <c r="N32" s="699">
        <v>4</v>
      </c>
      <c r="O32" s="700" t="e">
        <f>IF(Tabla112[[#This Row],[Descripción]]="","",_xlfn.XLOOKUP(Tabla112[[#This Row],[Descripción]],[1]!Tabla10[Descripción],[1]!Tabla10[Precio Unitario],0))</f>
        <v>#REF!</v>
      </c>
      <c r="P32" s="700" t="e">
        <f>IF(Tabla112[[#This Row],[Cantidad de Insumos]]="","",Tabla112[[#This Row],[Precio Unitario]]*Tabla112[[#This Row],[Cantidad de Insumos]])</f>
        <v>#REF!</v>
      </c>
      <c r="Q32" s="700" t="e">
        <f>IF(Tabla112[[#This Row],[Descripción]]="","",_xlfn.XLOOKUP(Tabla112[[#This Row],[Descripción]],[1]!Tabla10[Descripción],[1]!Tabla10[CODIGO PRESUPUESTARIO],0))</f>
        <v>#REF!</v>
      </c>
      <c r="R32" s="696"/>
      <c r="S32" s="696"/>
    </row>
    <row r="33" spans="2:19" ht="22.5" customHeight="1" x14ac:dyDescent="0.3">
      <c r="B33" s="692" t="str">
        <f>IF('Formulario PPGR3 '!$G33="","",CONCATENATE('Formulario PPGR3 '!$C33,".",'Formulario PPGR3 '!$D33,".",'Formulario PPGR3 '!$E33,".",'Formulario PPGR3 '!$F33))</f>
        <v/>
      </c>
      <c r="C33" s="692" t="str">
        <f>IF('Formulario PPGR3 '!$G33="","",'[1]Formulario PPGR1'!#REF!)</f>
        <v/>
      </c>
      <c r="D33" s="692" t="str">
        <f>IF('Formulario PPGR3 '!$G33="","",'[1]Formulario PPGR1'!#REF!)</f>
        <v/>
      </c>
      <c r="E33" s="692" t="str">
        <f>IF('Formulario PPGR3 '!$G33="","",'[1]Formulario PPGR1'!#REF!)</f>
        <v/>
      </c>
      <c r="F33" s="692" t="str">
        <f>IF('Formulario PPGR3 '!$G33="","",'[1]Formulario PPGR1'!#REF!)</f>
        <v/>
      </c>
      <c r="G33" s="693"/>
      <c r="H33" s="694" t="str">
        <f>IF(Tabla112[[#This Row],[Código_Actividad]]="","",_xlfn.XLOOKUP(Tabla112[[#This Row],[Código_Actividad]],[1]!Tabla2[Código],[1]!Tabla2[Actividades Programables Presupuestables],"",0))</f>
        <v/>
      </c>
      <c r="I33" s="695" t="str">
        <f>IFERROR(VLOOKUP('Formulario PPGR3 '!$G33,'[1]Formulario PPGR2'!$H$9:$V$272,15,FALSE),"")</f>
        <v/>
      </c>
      <c r="J33" s="702" t="s">
        <v>974</v>
      </c>
      <c r="K33" s="696" t="e">
        <f>IF(Tabla112[[#This Row],[Insumos]]="","",_xlfn.XLOOKUP(Tabla112[[#This Row],[Insumos]],[1]!Tabla10[Insumo],[1]!Tabla10[InsumoAbrev],"",0))</f>
        <v>#REF!</v>
      </c>
      <c r="L33" s="697" t="s">
        <v>2131</v>
      </c>
      <c r="M33" s="698" t="e">
        <f>IF(Tabla112[[#This Row],[Descripción]]="","",_xlfn.XLOOKUP(Tabla112[[#This Row],[Descripción]],[1]!Tabla10[Descripción],[1]!Tabla10[Unidad de Medida],"",0))</f>
        <v>#REF!</v>
      </c>
      <c r="N33" s="699">
        <v>4</v>
      </c>
      <c r="O33" s="700" t="e">
        <f>IF(Tabla112[[#This Row],[Descripción]]="","",_xlfn.XLOOKUP(Tabla112[[#This Row],[Descripción]],[1]!Tabla10[Descripción],[1]!Tabla10[Precio Unitario],0))</f>
        <v>#REF!</v>
      </c>
      <c r="P33" s="700" t="e">
        <f>IF(Tabla112[[#This Row],[Cantidad de Insumos]]="","",Tabla112[[#This Row],[Precio Unitario]]*Tabla112[[#This Row],[Cantidad de Insumos]])</f>
        <v>#REF!</v>
      </c>
      <c r="Q33" s="700" t="e">
        <f>IF(Tabla112[[#This Row],[Descripción]]="","",_xlfn.XLOOKUP(Tabla112[[#This Row],[Descripción]],[1]!Tabla10[Descripción],[1]!Tabla10[CODIGO PRESUPUESTARIO],0))</f>
        <v>#REF!</v>
      </c>
      <c r="R33" s="696"/>
      <c r="S33" s="696"/>
    </row>
    <row r="34" spans="2:19" ht="44.4" customHeight="1" x14ac:dyDescent="0.3">
      <c r="B34" s="692" t="e">
        <f>IF('Formulario PPGR3 '!$G34="","",CONCATENATE('Formulario PPGR3 '!$C34,".",'Formulario PPGR3 '!$D34,".",'Formulario PPGR3 '!$E34,".",'Formulario PPGR3 '!$F34))</f>
        <v>#REF!</v>
      </c>
      <c r="C34" s="692" t="e">
        <f>IF('Formulario PPGR3 '!$G34="","",'[1]Formulario PPGR1'!#REF!)</f>
        <v>#REF!</v>
      </c>
      <c r="D34" s="692" t="e">
        <f>IF('Formulario PPGR3 '!$G34="","",'[1]Formulario PPGR1'!#REF!)</f>
        <v>#REF!</v>
      </c>
      <c r="E34" s="692" t="e">
        <f>IF('Formulario PPGR3 '!$G34="","",'[1]Formulario PPGR1'!#REF!)</f>
        <v>#REF!</v>
      </c>
      <c r="F34" s="692" t="e">
        <f>IF('Formulario PPGR3 '!$G34="","",'[1]Formulario PPGR1'!#REF!)</f>
        <v>#REF!</v>
      </c>
      <c r="G34" s="693" t="s">
        <v>821</v>
      </c>
      <c r="H34" s="694" t="e">
        <f>IF(Tabla112[[#This Row],[Código_Actividad]]="","",_xlfn.XLOOKUP(Tabla112[[#This Row],[Código_Actividad]],[1]!Tabla2[Código],[1]!Tabla2[Actividades Programables Presupuestables],"",0))</f>
        <v>#REF!</v>
      </c>
      <c r="I34" s="695">
        <f>IFERROR(VLOOKUP('Formulario PPGR3 '!$G34,'[1]Formulario PPGR2'!$H$9:$V$272,15,FALSE),"")</f>
        <v>4</v>
      </c>
      <c r="J34" s="702" t="s">
        <v>841</v>
      </c>
      <c r="K34" s="696" t="e">
        <f>IF(Tabla112[[#This Row],[Insumos]]="","",_xlfn.XLOOKUP(Tabla112[[#This Row],[Insumos]],[1]!Tabla10[Insumo],[1]!Tabla10[InsumoAbrev],"",0))</f>
        <v>#REF!</v>
      </c>
      <c r="L34" s="697" t="s">
        <v>1519</v>
      </c>
      <c r="M34" s="698" t="e">
        <f>IF(Tabla112[[#This Row],[Descripción]]="","",_xlfn.XLOOKUP(Tabla112[[#This Row],[Descripción]],[1]!Tabla10[Descripción],[1]!Tabla10[Unidad de Medida],"",0))</f>
        <v>#REF!</v>
      </c>
      <c r="N34" s="699">
        <v>2</v>
      </c>
      <c r="O34" s="700" t="e">
        <f>IF(Tabla112[[#This Row],[Descripción]]="","",_xlfn.XLOOKUP(Tabla112[[#This Row],[Descripción]],[1]!Tabla10[Descripción],[1]!Tabla10[Precio Unitario],0))</f>
        <v>#REF!</v>
      </c>
      <c r="P34" s="700" t="e">
        <f>IF(Tabla112[[#This Row],[Cantidad de Insumos]]="","",Tabla112[[#This Row],[Precio Unitario]]*Tabla112[[#This Row],[Cantidad de Insumos]])</f>
        <v>#REF!</v>
      </c>
      <c r="Q34" s="700" t="e">
        <f>IF(Tabla112[[#This Row],[Descripción]]="","",_xlfn.XLOOKUP(Tabla112[[#This Row],[Descripción]],[1]!Tabla10[Descripción],[1]!Tabla10[CODIGO PRESUPUESTARIO],0))</f>
        <v>#REF!</v>
      </c>
      <c r="R34" s="696"/>
      <c r="S34" s="696"/>
    </row>
    <row r="35" spans="2:19" ht="22.5" customHeight="1" x14ac:dyDescent="0.3">
      <c r="B35" s="692" t="str">
        <f>IF('Formulario PPGR3 '!$G35="","",CONCATENATE('Formulario PPGR3 '!$C35,".",'Formulario PPGR3 '!$D35,".",'Formulario PPGR3 '!$E35,".",'Formulario PPGR3 '!$F35))</f>
        <v/>
      </c>
      <c r="C35" s="692" t="str">
        <f>IF('Formulario PPGR3 '!$G35="","",'[1]Formulario PPGR1'!#REF!)</f>
        <v/>
      </c>
      <c r="D35" s="692" t="str">
        <f>IF('Formulario PPGR3 '!$G35="","",'[1]Formulario PPGR1'!#REF!)</f>
        <v/>
      </c>
      <c r="E35" s="692" t="str">
        <f>IF('Formulario PPGR3 '!$G35="","",'[1]Formulario PPGR1'!#REF!)</f>
        <v/>
      </c>
      <c r="F35" s="692" t="str">
        <f>IF('Formulario PPGR3 '!$G35="","",'[1]Formulario PPGR1'!#REF!)</f>
        <v/>
      </c>
      <c r="G35" s="693"/>
      <c r="H35" s="694" t="str">
        <f>IF(Tabla112[[#This Row],[Código_Actividad]]="","",_xlfn.XLOOKUP(Tabla112[[#This Row],[Código_Actividad]],[1]!Tabla2[Código],[1]!Tabla2[Actividades Programables Presupuestables],"",0))</f>
        <v/>
      </c>
      <c r="I35" s="695" t="str">
        <f>IFERROR(VLOOKUP('Formulario PPGR3 '!$G35,'[1]Formulario PPGR2'!$H$9:$V$272,15,FALSE),"")</f>
        <v/>
      </c>
      <c r="J35" s="702" t="s">
        <v>1081</v>
      </c>
      <c r="K35" s="696" t="e">
        <f>IF(Tabla112[[#This Row],[Insumos]]="","",_xlfn.XLOOKUP(Tabla112[[#This Row],[Insumos]],[1]!Tabla10[Insumo],[1]!Tabla10[InsumoAbrev],"",0))</f>
        <v>#REF!</v>
      </c>
      <c r="L35" s="697" t="s">
        <v>1679</v>
      </c>
      <c r="M35" s="698" t="e">
        <f>IF(Tabla112[[#This Row],[Descripción]]="","",_xlfn.XLOOKUP(Tabla112[[#This Row],[Descripción]],[1]!Tabla10[Descripción],[1]!Tabla10[Unidad de Medida],"",0))</f>
        <v>#REF!</v>
      </c>
      <c r="N35" s="699">
        <v>80</v>
      </c>
      <c r="O35" s="700" t="e">
        <f>IF(Tabla112[[#This Row],[Descripción]]="","",_xlfn.XLOOKUP(Tabla112[[#This Row],[Descripción]],[1]!Tabla10[Descripción],[1]!Tabla10[Precio Unitario],0))</f>
        <v>#REF!</v>
      </c>
      <c r="P35" s="700" t="e">
        <f>IF(Tabla112[[#This Row],[Cantidad de Insumos]]="","",Tabla112[[#This Row],[Precio Unitario]]*Tabla112[[#This Row],[Cantidad de Insumos]])</f>
        <v>#REF!</v>
      </c>
      <c r="Q35" s="700" t="e">
        <f>IF(Tabla112[[#This Row],[Descripción]]="","",_xlfn.XLOOKUP(Tabla112[[#This Row],[Descripción]],[1]!Tabla10[Descripción],[1]!Tabla10[CODIGO PRESUPUESTARIO],0))</f>
        <v>#REF!</v>
      </c>
      <c r="R35" s="696"/>
      <c r="S35" s="696"/>
    </row>
    <row r="36" spans="2:19" ht="22.5" customHeight="1" x14ac:dyDescent="0.3">
      <c r="B36" s="692" t="str">
        <f>IF('Formulario PPGR3 '!$G36="","",CONCATENATE('Formulario PPGR3 '!$C36,".",'Formulario PPGR3 '!$D36,".",'Formulario PPGR3 '!$E36,".",'Formulario PPGR3 '!$F36))</f>
        <v/>
      </c>
      <c r="C36" s="692" t="str">
        <f>IF('Formulario PPGR3 '!$G36="","",'[1]Formulario PPGR1'!#REF!)</f>
        <v/>
      </c>
      <c r="D36" s="692" t="str">
        <f>IF('Formulario PPGR3 '!$G36="","",'[1]Formulario PPGR1'!#REF!)</f>
        <v/>
      </c>
      <c r="E36" s="692" t="str">
        <f>IF('Formulario PPGR3 '!$G36="","",'[1]Formulario PPGR1'!#REF!)</f>
        <v/>
      </c>
      <c r="F36" s="692" t="str">
        <f>IF('Formulario PPGR3 '!$G36="","",'[1]Formulario PPGR1'!#REF!)</f>
        <v/>
      </c>
      <c r="G36" s="693"/>
      <c r="H36" s="694" t="str">
        <f>IF(Tabla112[[#This Row],[Código_Actividad]]="","",_xlfn.XLOOKUP(Tabla112[[#This Row],[Código_Actividad]],[1]!Tabla2[Código],[1]!Tabla2[Actividades Programables Presupuestables],"",0))</f>
        <v/>
      </c>
      <c r="I36" s="695" t="str">
        <f>IFERROR(VLOOKUP('Formulario PPGR3 '!$G36,'[1]Formulario PPGR2'!$H$9:$V$272,15,FALSE),"")</f>
        <v/>
      </c>
      <c r="J36" s="702" t="s">
        <v>974</v>
      </c>
      <c r="K36" s="696" t="e">
        <f>IF(Tabla112[[#This Row],[Insumos]]="","",_xlfn.XLOOKUP(Tabla112[[#This Row],[Insumos]],[1]!Tabla10[Insumo],[1]!Tabla10[InsumoAbrev],"",0))</f>
        <v>#REF!</v>
      </c>
      <c r="L36" s="697" t="s">
        <v>2129</v>
      </c>
      <c r="M36" s="698" t="e">
        <f>IF(Tabla112[[#This Row],[Descripción]]="","",_xlfn.XLOOKUP(Tabla112[[#This Row],[Descripción]],[1]!Tabla10[Descripción],[1]!Tabla10[Unidad de Medida],"",0))</f>
        <v>#REF!</v>
      </c>
      <c r="N36" s="699">
        <v>2</v>
      </c>
      <c r="O36" s="700" t="e">
        <f>IF(Tabla112[[#This Row],[Descripción]]="","",_xlfn.XLOOKUP(Tabla112[[#This Row],[Descripción]],[1]!Tabla10[Descripción],[1]!Tabla10[Precio Unitario],0))</f>
        <v>#REF!</v>
      </c>
      <c r="P36" s="700" t="e">
        <f>IF(Tabla112[[#This Row],[Cantidad de Insumos]]="","",Tabla112[[#This Row],[Precio Unitario]]*Tabla112[[#This Row],[Cantidad de Insumos]])</f>
        <v>#REF!</v>
      </c>
      <c r="Q36" s="700" t="e">
        <f>IF(Tabla112[[#This Row],[Descripción]]="","",_xlfn.XLOOKUP(Tabla112[[#This Row],[Descripción]],[1]!Tabla10[Descripción],[1]!Tabla10[CODIGO PRESUPUESTARIO],0))</f>
        <v>#REF!</v>
      </c>
      <c r="R36" s="696"/>
      <c r="S36" s="696"/>
    </row>
    <row r="37" spans="2:19" ht="22.5" customHeight="1" x14ac:dyDescent="0.3">
      <c r="B37" s="692" t="str">
        <f>IF('Formulario PPGR3 '!$G37="","",CONCATENATE('Formulario PPGR3 '!$C37,".",'Formulario PPGR3 '!$D37,".",'Formulario PPGR3 '!$E37,".",'Formulario PPGR3 '!$F37))</f>
        <v/>
      </c>
      <c r="C37" s="692" t="str">
        <f>IF('Formulario PPGR3 '!$G37="","",'[1]Formulario PPGR1'!#REF!)</f>
        <v/>
      </c>
      <c r="D37" s="692" t="str">
        <f>IF('Formulario PPGR3 '!$G37="","",'[1]Formulario PPGR1'!#REF!)</f>
        <v/>
      </c>
      <c r="E37" s="692" t="str">
        <f>IF('Formulario PPGR3 '!$G37="","",'[1]Formulario PPGR1'!#REF!)</f>
        <v/>
      </c>
      <c r="F37" s="692" t="str">
        <f>IF('Formulario PPGR3 '!$G37="","",'[1]Formulario PPGR1'!#REF!)</f>
        <v/>
      </c>
      <c r="G37" s="693"/>
      <c r="H37" s="694" t="str">
        <f>IF(Tabla112[[#This Row],[Código_Actividad]]="","",_xlfn.XLOOKUP(Tabla112[[#This Row],[Código_Actividad]],[1]!Tabla2[Código],[1]!Tabla2[Actividades Programables Presupuestables],"",0))</f>
        <v/>
      </c>
      <c r="I37" s="695" t="str">
        <f>IFERROR(VLOOKUP('Formulario PPGR3 '!$G37,'[1]Formulario PPGR2'!$H$9:$V$272,15,FALSE),"")</f>
        <v/>
      </c>
      <c r="J37" s="702" t="s">
        <v>974</v>
      </c>
      <c r="K37" s="696" t="e">
        <f>IF(Tabla112[[#This Row],[Insumos]]="","",_xlfn.XLOOKUP(Tabla112[[#This Row],[Insumos]],[1]!Tabla10[Insumo],[1]!Tabla10[InsumoAbrev],"",0))</f>
        <v>#REF!</v>
      </c>
      <c r="L37" s="697" t="s">
        <v>2131</v>
      </c>
      <c r="M37" s="698" t="e">
        <f>IF(Tabla112[[#This Row],[Descripción]]="","",_xlfn.XLOOKUP(Tabla112[[#This Row],[Descripción]],[1]!Tabla10[Descripción],[1]!Tabla10[Unidad de Medida],"",0))</f>
        <v>#REF!</v>
      </c>
      <c r="N37" s="699">
        <v>2</v>
      </c>
      <c r="O37" s="700" t="e">
        <f>IF(Tabla112[[#This Row],[Descripción]]="","",_xlfn.XLOOKUP(Tabla112[[#This Row],[Descripción]],[1]!Tabla10[Descripción],[1]!Tabla10[Precio Unitario],0))</f>
        <v>#REF!</v>
      </c>
      <c r="P37" s="700" t="e">
        <f>IF(Tabla112[[#This Row],[Cantidad de Insumos]]="","",Tabla112[[#This Row],[Precio Unitario]]*Tabla112[[#This Row],[Cantidad de Insumos]])</f>
        <v>#REF!</v>
      </c>
      <c r="Q37" s="700" t="e">
        <f>IF(Tabla112[[#This Row],[Descripción]]="","",_xlfn.XLOOKUP(Tabla112[[#This Row],[Descripción]],[1]!Tabla10[Descripción],[1]!Tabla10[CODIGO PRESUPUESTARIO],0))</f>
        <v>#REF!</v>
      </c>
      <c r="R37" s="696"/>
      <c r="S37" s="696"/>
    </row>
    <row r="38" spans="2:19" ht="22.5" customHeight="1" x14ac:dyDescent="0.3">
      <c r="B38" s="692" t="str">
        <f>IF('Formulario PPGR3 '!$G38="","",CONCATENATE('Formulario PPGR3 '!$C38,".",'Formulario PPGR3 '!$D38,".",'Formulario PPGR3 '!$E38,".",'Formulario PPGR3 '!$F38))</f>
        <v/>
      </c>
      <c r="C38" s="692" t="str">
        <f>IF('Formulario PPGR3 '!$G38="","",'[1]Formulario PPGR1'!#REF!)</f>
        <v/>
      </c>
      <c r="D38" s="692" t="str">
        <f>IF('Formulario PPGR3 '!$G38="","",'[1]Formulario PPGR1'!#REF!)</f>
        <v/>
      </c>
      <c r="E38" s="692" t="str">
        <f>IF('Formulario PPGR3 '!$G38="","",'[1]Formulario PPGR1'!#REF!)</f>
        <v/>
      </c>
      <c r="F38" s="692" t="str">
        <f>IF('Formulario PPGR3 '!$G38="","",'[1]Formulario PPGR1'!#REF!)</f>
        <v/>
      </c>
      <c r="G38" s="693"/>
      <c r="H38" s="694" t="str">
        <f>IF(Tabla112[[#This Row],[Código_Actividad]]="","",_xlfn.XLOOKUP(Tabla112[[#This Row],[Código_Actividad]],[1]!Tabla2[Código],[1]!Tabla2[Actividades Programables Presupuestables],"",0))</f>
        <v/>
      </c>
      <c r="I38" s="695" t="str">
        <f>IFERROR(VLOOKUP('Formulario PPGR3 '!$G38,'[1]Formulario PPGR2'!$H$9:$V$272,15,FALSE),"")</f>
        <v/>
      </c>
      <c r="J38" s="702" t="s">
        <v>974</v>
      </c>
      <c r="K38" s="696" t="e">
        <f>IF(Tabla112[[#This Row],[Insumos]]="","",_xlfn.XLOOKUP(Tabla112[[#This Row],[Insumos]],[1]!Tabla10[Insumo],[1]!Tabla10[InsumoAbrev],"",0))</f>
        <v>#REF!</v>
      </c>
      <c r="L38" s="697" t="s">
        <v>2131</v>
      </c>
      <c r="M38" s="698" t="e">
        <f>IF(Tabla112[[#This Row],[Descripción]]="","",_xlfn.XLOOKUP(Tabla112[[#This Row],[Descripción]],[1]!Tabla10[Descripción],[1]!Tabla10[Unidad de Medida],"",0))</f>
        <v>#REF!</v>
      </c>
      <c r="N38" s="699">
        <v>2</v>
      </c>
      <c r="O38" s="700" t="e">
        <f>IF(Tabla112[[#This Row],[Descripción]]="","",_xlfn.XLOOKUP(Tabla112[[#This Row],[Descripción]],[1]!Tabla10[Descripción],[1]!Tabla10[Precio Unitario],0))</f>
        <v>#REF!</v>
      </c>
      <c r="P38" s="700" t="e">
        <f>IF(Tabla112[[#This Row],[Cantidad de Insumos]]="","",Tabla112[[#This Row],[Precio Unitario]]*Tabla112[[#This Row],[Cantidad de Insumos]])</f>
        <v>#REF!</v>
      </c>
      <c r="Q38" s="700" t="e">
        <f>IF(Tabla112[[#This Row],[Descripción]]="","",_xlfn.XLOOKUP(Tabla112[[#This Row],[Descripción]],[1]!Tabla10[Descripción],[1]!Tabla10[CODIGO PRESUPUESTARIO],0))</f>
        <v>#REF!</v>
      </c>
      <c r="R38" s="696"/>
      <c r="S38" s="696"/>
    </row>
    <row r="39" spans="2:19" ht="22.5" customHeight="1" x14ac:dyDescent="0.3">
      <c r="B39" s="692" t="e">
        <f>IF('Formulario PPGR3 '!$G39="","",CONCATENATE('Formulario PPGR3 '!$C39,".",'Formulario PPGR3 '!$D39,".",'Formulario PPGR3 '!$E39,".",'Formulario PPGR3 '!$F39))</f>
        <v>#REF!</v>
      </c>
      <c r="C39" s="692" t="e">
        <f>IF('Formulario PPGR3 '!$G39="","",'[1]Formulario PPGR1'!#REF!)</f>
        <v>#REF!</v>
      </c>
      <c r="D39" s="692" t="e">
        <f>IF('Formulario PPGR3 '!$G39="","",'[1]Formulario PPGR1'!#REF!)</f>
        <v>#REF!</v>
      </c>
      <c r="E39" s="692" t="e">
        <f>IF('Formulario PPGR3 '!$G39="","",'[1]Formulario PPGR1'!#REF!)</f>
        <v>#REF!</v>
      </c>
      <c r="F39" s="692" t="e">
        <f>IF('Formulario PPGR3 '!$G39="","",'[1]Formulario PPGR1'!#REF!)</f>
        <v>#REF!</v>
      </c>
      <c r="G39" s="693" t="s">
        <v>824</v>
      </c>
      <c r="H39" s="694" t="e">
        <f>IF(Tabla112[[#This Row],[Código_Actividad]]="","",_xlfn.XLOOKUP(Tabla112[[#This Row],[Código_Actividad]],[1]!Tabla2[Código],[1]!Tabla2[Actividades Programables Presupuestables],"",0))</f>
        <v>#REF!</v>
      </c>
      <c r="I39" s="695">
        <f>IFERROR(VLOOKUP('Formulario PPGR3 '!$G39,'[1]Formulario PPGR2'!$H$9:$V$272,15,FALSE),"")</f>
        <v>1</v>
      </c>
      <c r="J39" s="702" t="s">
        <v>1081</v>
      </c>
      <c r="K39" s="696" t="e">
        <f>IF(Tabla112[[#This Row],[Insumos]]="","",_xlfn.XLOOKUP(Tabla112[[#This Row],[Insumos]],[1]!Tabla10[Insumo],[1]!Tabla10[InsumoAbrev],"",0))</f>
        <v>#REF!</v>
      </c>
      <c r="L39" s="697" t="s">
        <v>1679</v>
      </c>
      <c r="M39" s="698" t="e">
        <f>IF(Tabla112[[#This Row],[Descripción]]="","",_xlfn.XLOOKUP(Tabla112[[#This Row],[Descripción]],[1]!Tabla10[Descripción],[1]!Tabla10[Unidad de Medida],"",0))</f>
        <v>#REF!</v>
      </c>
      <c r="N39" s="699">
        <v>40</v>
      </c>
      <c r="O39" s="700" t="e">
        <f>IF(Tabla112[[#This Row],[Descripción]]="","",_xlfn.XLOOKUP(Tabla112[[#This Row],[Descripción]],[1]!Tabla10[Descripción],[1]!Tabla10[Precio Unitario],0))</f>
        <v>#REF!</v>
      </c>
      <c r="P39" s="700" t="e">
        <f>IF(Tabla112[[#This Row],[Cantidad de Insumos]]="","",Tabla112[[#This Row],[Precio Unitario]]*Tabla112[[#This Row],[Cantidad de Insumos]])</f>
        <v>#REF!</v>
      </c>
      <c r="Q39" s="700" t="e">
        <f>IF(Tabla112[[#This Row],[Descripción]]="","",_xlfn.XLOOKUP(Tabla112[[#This Row],[Descripción]],[1]!Tabla10[Descripción],[1]!Tabla10[CODIGO PRESUPUESTARIO],0))</f>
        <v>#REF!</v>
      </c>
      <c r="R39" s="696"/>
      <c r="S39" s="696"/>
    </row>
    <row r="40" spans="2:19" ht="22.5" customHeight="1" x14ac:dyDescent="0.3">
      <c r="B40" s="692" t="str">
        <f>IF('Formulario PPGR3 '!$G40="","",CONCATENATE('Formulario PPGR3 '!$C40,".",'Formulario PPGR3 '!$D40,".",'Formulario PPGR3 '!$E40,".",'Formulario PPGR3 '!$F40))</f>
        <v/>
      </c>
      <c r="C40" s="692" t="str">
        <f>IF('Formulario PPGR3 '!$G40="","",'[1]Formulario PPGR1'!#REF!)</f>
        <v/>
      </c>
      <c r="D40" s="692" t="str">
        <f>IF('Formulario PPGR3 '!$G40="","",'[1]Formulario PPGR1'!#REF!)</f>
        <v/>
      </c>
      <c r="E40" s="692" t="str">
        <f>IF('Formulario PPGR3 '!$G40="","",'[1]Formulario PPGR1'!#REF!)</f>
        <v/>
      </c>
      <c r="F40" s="692" t="str">
        <f>IF('Formulario PPGR3 '!$G40="","",'[1]Formulario PPGR1'!#REF!)</f>
        <v/>
      </c>
      <c r="G40" s="693"/>
      <c r="H40" s="694" t="str">
        <f>IF(Tabla112[[#This Row],[Código_Actividad]]="","",_xlfn.XLOOKUP(Tabla112[[#This Row],[Código_Actividad]],[1]!Tabla2[Código],[1]!Tabla2[Actividades Programables Presupuestables],"",0))</f>
        <v/>
      </c>
      <c r="I40" s="695" t="str">
        <f>IFERROR(VLOOKUP('Formulario PPGR3 '!$G40,'[1]Formulario PPGR2'!$H$9:$V$272,15,FALSE),"")</f>
        <v/>
      </c>
      <c r="J40" s="702" t="s">
        <v>974</v>
      </c>
      <c r="K40" s="696" t="e">
        <f>IF(Tabla112[[#This Row],[Insumos]]="","",_xlfn.XLOOKUP(Tabla112[[#This Row],[Insumos]],[1]!Tabla10[Insumo],[1]!Tabla10[InsumoAbrev],"",0))</f>
        <v>#REF!</v>
      </c>
      <c r="L40" s="697" t="s">
        <v>2129</v>
      </c>
      <c r="M40" s="698" t="e">
        <f>IF(Tabla112[[#This Row],[Descripción]]="","",_xlfn.XLOOKUP(Tabla112[[#This Row],[Descripción]],[1]!Tabla10[Descripción],[1]!Tabla10[Unidad de Medida],"",0))</f>
        <v>#REF!</v>
      </c>
      <c r="N40" s="699">
        <v>4</v>
      </c>
      <c r="O40" s="700" t="e">
        <f>IF(Tabla112[[#This Row],[Descripción]]="","",_xlfn.XLOOKUP(Tabla112[[#This Row],[Descripción]],[1]!Tabla10[Descripción],[1]!Tabla10[Precio Unitario],0))</f>
        <v>#REF!</v>
      </c>
      <c r="P40" s="700" t="e">
        <f>IF(Tabla112[[#This Row],[Cantidad de Insumos]]="","",Tabla112[[#This Row],[Precio Unitario]]*Tabla112[[#This Row],[Cantidad de Insumos]])</f>
        <v>#REF!</v>
      </c>
      <c r="Q40" s="700" t="e">
        <f>IF(Tabla112[[#This Row],[Descripción]]="","",_xlfn.XLOOKUP(Tabla112[[#This Row],[Descripción]],[1]!Tabla10[Descripción],[1]!Tabla10[CODIGO PRESUPUESTARIO],0))</f>
        <v>#REF!</v>
      </c>
      <c r="R40" s="696"/>
      <c r="S40" s="696"/>
    </row>
    <row r="41" spans="2:19" ht="22.5" customHeight="1" x14ac:dyDescent="0.3">
      <c r="B41" s="692" t="str">
        <f>IF('Formulario PPGR3 '!$G41="","",CONCATENATE('Formulario PPGR3 '!$C41,".",'Formulario PPGR3 '!$D41,".",'Formulario PPGR3 '!$E41,".",'Formulario PPGR3 '!$F41))</f>
        <v/>
      </c>
      <c r="C41" s="692" t="str">
        <f>IF('Formulario PPGR3 '!$G41="","",'[1]Formulario PPGR1'!#REF!)</f>
        <v/>
      </c>
      <c r="D41" s="692" t="str">
        <f>IF('Formulario PPGR3 '!$G41="","",'[1]Formulario PPGR1'!#REF!)</f>
        <v/>
      </c>
      <c r="E41" s="692" t="str">
        <f>IF('Formulario PPGR3 '!$G41="","",'[1]Formulario PPGR1'!#REF!)</f>
        <v/>
      </c>
      <c r="F41" s="692" t="str">
        <f>IF('Formulario PPGR3 '!$G41="","",'[1]Formulario PPGR1'!#REF!)</f>
        <v/>
      </c>
      <c r="G41" s="693"/>
      <c r="H41" s="694" t="str">
        <f>IF(Tabla112[[#This Row],[Código_Actividad]]="","",_xlfn.XLOOKUP(Tabla112[[#This Row],[Código_Actividad]],[1]!Tabla2[Código],[1]!Tabla2[Actividades Programables Presupuestables],"",0))</f>
        <v/>
      </c>
      <c r="I41" s="695" t="str">
        <f>IFERROR(VLOOKUP('Formulario PPGR3 '!$G41,'[1]Formulario PPGR2'!$H$9:$V$272,15,FALSE),"")</f>
        <v/>
      </c>
      <c r="J41" s="702" t="s">
        <v>974</v>
      </c>
      <c r="K41" s="696" t="e">
        <f>IF(Tabla112[[#This Row],[Insumos]]="","",_xlfn.XLOOKUP(Tabla112[[#This Row],[Insumos]],[1]!Tabla10[Insumo],[1]!Tabla10[InsumoAbrev],"",0))</f>
        <v>#REF!</v>
      </c>
      <c r="L41" s="697" t="s">
        <v>2131</v>
      </c>
      <c r="M41" s="698" t="e">
        <f>IF(Tabla112[[#This Row],[Descripción]]="","",_xlfn.XLOOKUP(Tabla112[[#This Row],[Descripción]],[1]!Tabla10[Descripción],[1]!Tabla10[Unidad de Medida],"",0))</f>
        <v>#REF!</v>
      </c>
      <c r="N41" s="699">
        <v>4</v>
      </c>
      <c r="O41" s="700" t="e">
        <f>IF(Tabla112[[#This Row],[Descripción]]="","",_xlfn.XLOOKUP(Tabla112[[#This Row],[Descripción]],[1]!Tabla10[Descripción],[1]!Tabla10[Precio Unitario],0))</f>
        <v>#REF!</v>
      </c>
      <c r="P41" s="700" t="e">
        <f>IF(Tabla112[[#This Row],[Cantidad de Insumos]]="","",Tabla112[[#This Row],[Precio Unitario]]*Tabla112[[#This Row],[Cantidad de Insumos]])</f>
        <v>#REF!</v>
      </c>
      <c r="Q41" s="700" t="e">
        <f>IF(Tabla112[[#This Row],[Descripción]]="","",_xlfn.XLOOKUP(Tabla112[[#This Row],[Descripción]],[1]!Tabla10[Descripción],[1]!Tabla10[CODIGO PRESUPUESTARIO],0))</f>
        <v>#REF!</v>
      </c>
      <c r="R41" s="696"/>
      <c r="S41" s="696"/>
    </row>
    <row r="42" spans="2:19" ht="22.5" customHeight="1" x14ac:dyDescent="0.3">
      <c r="B42" s="692" t="str">
        <f>IF('Formulario PPGR3 '!$G42="","",CONCATENATE('Formulario PPGR3 '!$C42,".",'Formulario PPGR3 '!$D42,".",'Formulario PPGR3 '!$E42,".",'Formulario PPGR3 '!$F42))</f>
        <v/>
      </c>
      <c r="C42" s="692" t="str">
        <f>IF('Formulario PPGR3 '!$G42="","",'[1]Formulario PPGR1'!#REF!)</f>
        <v/>
      </c>
      <c r="D42" s="692" t="str">
        <f>IF('Formulario PPGR3 '!$G42="","",'[1]Formulario PPGR1'!#REF!)</f>
        <v/>
      </c>
      <c r="E42" s="692" t="str">
        <f>IF('Formulario PPGR3 '!$G42="","",'[1]Formulario PPGR1'!#REF!)</f>
        <v/>
      </c>
      <c r="F42" s="692" t="str">
        <f>IF('Formulario PPGR3 '!$G42="","",'[1]Formulario PPGR1'!#REF!)</f>
        <v/>
      </c>
      <c r="G42" s="693"/>
      <c r="H42" s="694" t="str">
        <f>IF(Tabla112[[#This Row],[Código_Actividad]]="","",_xlfn.XLOOKUP(Tabla112[[#This Row],[Código_Actividad]],[1]!Tabla2[Código],[1]!Tabla2[Actividades Programables Presupuestables],"",0))</f>
        <v/>
      </c>
      <c r="I42" s="695" t="str">
        <f>IFERROR(VLOOKUP('Formulario PPGR3 '!$G42,'[1]Formulario PPGR2'!$H$9:$V$272,15,FALSE),"")</f>
        <v/>
      </c>
      <c r="J42" s="702" t="s">
        <v>974</v>
      </c>
      <c r="K42" s="696" t="e">
        <f>IF(Tabla112[[#This Row],[Insumos]]="","",_xlfn.XLOOKUP(Tabla112[[#This Row],[Insumos]],[1]!Tabla10[Insumo],[1]!Tabla10[InsumoAbrev],"",0))</f>
        <v>#REF!</v>
      </c>
      <c r="L42" s="697" t="s">
        <v>2131</v>
      </c>
      <c r="M42" s="698" t="e">
        <f>IF(Tabla112[[#This Row],[Descripción]]="","",_xlfn.XLOOKUP(Tabla112[[#This Row],[Descripción]],[1]!Tabla10[Descripción],[1]!Tabla10[Unidad de Medida],"",0))</f>
        <v>#REF!</v>
      </c>
      <c r="N42" s="699">
        <v>4</v>
      </c>
      <c r="O42" s="700" t="e">
        <f>IF(Tabla112[[#This Row],[Descripción]]="","",_xlfn.XLOOKUP(Tabla112[[#This Row],[Descripción]],[1]!Tabla10[Descripción],[1]!Tabla10[Precio Unitario],0))</f>
        <v>#REF!</v>
      </c>
      <c r="P42" s="700" t="e">
        <f>IF(Tabla112[[#This Row],[Cantidad de Insumos]]="","",Tabla112[[#This Row],[Precio Unitario]]*Tabla112[[#This Row],[Cantidad de Insumos]])</f>
        <v>#REF!</v>
      </c>
      <c r="Q42" s="700" t="e">
        <f>IF(Tabla112[[#This Row],[Descripción]]="","",_xlfn.XLOOKUP(Tabla112[[#This Row],[Descripción]],[1]!Tabla10[Descripción],[1]!Tabla10[CODIGO PRESUPUESTARIO],0))</f>
        <v>#REF!</v>
      </c>
      <c r="R42" s="696"/>
      <c r="S42" s="696"/>
    </row>
    <row r="43" spans="2:19" ht="57" customHeight="1" x14ac:dyDescent="0.3">
      <c r="B43" s="692" t="str">
        <f>IF('Formulario PPGR3 '!$G43="","",CONCATENATE('Formulario PPGR3 '!$C43,".",'Formulario PPGR3 '!$D43,".",'Formulario PPGR3 '!$E43,".",'Formulario PPGR3 '!$F43))</f>
        <v/>
      </c>
      <c r="C43" s="692" t="str">
        <f>IF('Formulario PPGR3 '!$G43="","",'[1]Formulario PPGR1'!#REF!)</f>
        <v/>
      </c>
      <c r="D43" s="692" t="str">
        <f>IF('Formulario PPGR3 '!$G43="","",'[1]Formulario PPGR1'!#REF!)</f>
        <v/>
      </c>
      <c r="E43" s="692" t="str">
        <f>IF('Formulario PPGR3 '!$G43="","",'[1]Formulario PPGR1'!#REF!)</f>
        <v/>
      </c>
      <c r="F43" s="692" t="str">
        <f>IF('Formulario PPGR3 '!$G43="","",'[1]Formulario PPGR1'!#REF!)</f>
        <v/>
      </c>
      <c r="G43" s="693"/>
      <c r="H43" s="694" t="str">
        <f>IF(Tabla112[[#This Row],[Código_Actividad]]="","",_xlfn.XLOOKUP(Tabla112[[#This Row],[Código_Actividad]],[1]!Tabla2[Código],[1]!Tabla2[Actividades Programables Presupuestables],"",0))</f>
        <v/>
      </c>
      <c r="I43" s="695" t="str">
        <f>IFERROR(VLOOKUP('Formulario PPGR3 '!$G43,'[1]Formulario PPGR2'!$H$9:$V$272,15,FALSE),"")</f>
        <v/>
      </c>
      <c r="J43" s="702" t="s">
        <v>841</v>
      </c>
      <c r="K43" s="696" t="e">
        <f>IF(Tabla112[[#This Row],[Insumos]]="","",_xlfn.XLOOKUP(Tabla112[[#This Row],[Insumos]],[1]!Tabla10[Insumo],[1]!Tabla10[InsumoAbrev],"",0))</f>
        <v>#REF!</v>
      </c>
      <c r="L43" s="697" t="s">
        <v>1519</v>
      </c>
      <c r="M43" s="698" t="e">
        <f>IF(Tabla112[[#This Row],[Descripción]]="","",_xlfn.XLOOKUP(Tabla112[[#This Row],[Descripción]],[1]!Tabla10[Descripción],[1]!Tabla10[Unidad de Medida],"",0))</f>
        <v>#REF!</v>
      </c>
      <c r="N43" s="699">
        <v>3</v>
      </c>
      <c r="O43" s="700" t="e">
        <f>IF(Tabla112[[#This Row],[Descripción]]="","",_xlfn.XLOOKUP(Tabla112[[#This Row],[Descripción]],[1]!Tabla10[Descripción],[1]!Tabla10[Precio Unitario],0))</f>
        <v>#REF!</v>
      </c>
      <c r="P43" s="700" t="e">
        <f>IF(Tabla112[[#This Row],[Cantidad de Insumos]]="","",Tabla112[[#This Row],[Precio Unitario]]*Tabla112[[#This Row],[Cantidad de Insumos]])</f>
        <v>#REF!</v>
      </c>
      <c r="Q43" s="700" t="e">
        <f>IF(Tabla112[[#This Row],[Descripción]]="","",_xlfn.XLOOKUP(Tabla112[[#This Row],[Descripción]],[1]!Tabla10[Descripción],[1]!Tabla10[CODIGO PRESUPUESTARIO],0))</f>
        <v>#REF!</v>
      </c>
      <c r="R43" s="696"/>
      <c r="S43" s="696"/>
    </row>
    <row r="44" spans="2:19" ht="32.4" customHeight="1" x14ac:dyDescent="0.3">
      <c r="B44" s="692" t="e">
        <f>IF('Formulario PPGR3 '!$G44="","",CONCATENATE('Formulario PPGR3 '!$C44,".",'Formulario PPGR3 '!$D44,".",'Formulario PPGR3 '!$E44,".",'Formulario PPGR3 '!$F44))</f>
        <v>#REF!</v>
      </c>
      <c r="C44" s="692" t="e">
        <f>IF('Formulario PPGR3 '!$G44="","",'[1]Formulario PPGR1'!#REF!)</f>
        <v>#REF!</v>
      </c>
      <c r="D44" s="692" t="e">
        <f>IF('Formulario PPGR3 '!$G44="","",'[1]Formulario PPGR1'!#REF!)</f>
        <v>#REF!</v>
      </c>
      <c r="E44" s="692" t="e">
        <f>IF('Formulario PPGR3 '!$G44="","",'[1]Formulario PPGR1'!#REF!)</f>
        <v>#REF!</v>
      </c>
      <c r="F44" s="692" t="e">
        <f>IF('Formulario PPGR3 '!$G44="","",'[1]Formulario PPGR1'!#REF!)</f>
        <v>#REF!</v>
      </c>
      <c r="G44" s="693" t="s">
        <v>827</v>
      </c>
      <c r="H44" s="694" t="e">
        <f>IF(Tabla112[[#This Row],[Código_Actividad]]="","",_xlfn.XLOOKUP(Tabla112[[#This Row],[Código_Actividad]],[1]!Tabla2[Código],[1]!Tabla2[Actividades Programables Presupuestables],"",0))</f>
        <v>#REF!</v>
      </c>
      <c r="I44" s="695">
        <f>IFERROR(VLOOKUP('Formulario PPGR3 '!$G44,'[1]Formulario PPGR2'!$H$9:$V$272,15,FALSE),"")</f>
        <v>4</v>
      </c>
      <c r="J44" s="702" t="s">
        <v>1081</v>
      </c>
      <c r="K44" s="696" t="e">
        <f>IF(Tabla112[[#This Row],[Insumos]]="","",_xlfn.XLOOKUP(Tabla112[[#This Row],[Insumos]],[1]!Tabla10[Insumo],[1]!Tabla10[InsumoAbrev],"",0))</f>
        <v>#REF!</v>
      </c>
      <c r="L44" s="697" t="s">
        <v>1679</v>
      </c>
      <c r="M44" s="698" t="e">
        <f>IF(Tabla112[[#This Row],[Descripción]]="","",_xlfn.XLOOKUP(Tabla112[[#This Row],[Descripción]],[1]!Tabla10[Descripción],[1]!Tabla10[Unidad de Medida],"",0))</f>
        <v>#REF!</v>
      </c>
      <c r="N44" s="699">
        <v>180</v>
      </c>
      <c r="O44" s="700" t="e">
        <f>IF(Tabla112[[#This Row],[Descripción]]="","",_xlfn.XLOOKUP(Tabla112[[#This Row],[Descripción]],[1]!Tabla10[Descripción],[1]!Tabla10[Precio Unitario],0))</f>
        <v>#REF!</v>
      </c>
      <c r="P44" s="700" t="e">
        <f>IF(Tabla112[[#This Row],[Cantidad de Insumos]]="","",Tabla112[[#This Row],[Precio Unitario]]*Tabla112[[#This Row],[Cantidad de Insumos]])</f>
        <v>#REF!</v>
      </c>
      <c r="Q44" s="700" t="e">
        <f>IF(Tabla112[[#This Row],[Descripción]]="","",_xlfn.XLOOKUP(Tabla112[[#This Row],[Descripción]],[1]!Tabla10[Descripción],[1]!Tabla10[CODIGO PRESUPUESTARIO],0))</f>
        <v>#REF!</v>
      </c>
      <c r="R44" s="696"/>
      <c r="S44" s="696"/>
    </row>
    <row r="45" spans="2:19" ht="22.5" customHeight="1" x14ac:dyDescent="0.3">
      <c r="B45" s="692" t="str">
        <f>IF('Formulario PPGR3 '!$G45="","",CONCATENATE('Formulario PPGR3 '!$C45,".",'Formulario PPGR3 '!$D45,".",'Formulario PPGR3 '!$E45,".",'Formulario PPGR3 '!$F45))</f>
        <v/>
      </c>
      <c r="C45" s="692" t="str">
        <f>IF('Formulario PPGR3 '!$G45="","",'[1]Formulario PPGR1'!#REF!)</f>
        <v/>
      </c>
      <c r="D45" s="692" t="str">
        <f>IF('Formulario PPGR3 '!$G45="","",'[1]Formulario PPGR1'!#REF!)</f>
        <v/>
      </c>
      <c r="E45" s="692" t="str">
        <f>IF('Formulario PPGR3 '!$G45="","",'[1]Formulario PPGR1'!#REF!)</f>
        <v/>
      </c>
      <c r="F45" s="692" t="str">
        <f>IF('Formulario PPGR3 '!$G45="","",'[1]Formulario PPGR1'!#REF!)</f>
        <v/>
      </c>
      <c r="G45" s="693"/>
      <c r="H45" s="694" t="str">
        <f>IF(Tabla112[[#This Row],[Código_Actividad]]="","",_xlfn.XLOOKUP(Tabla112[[#This Row],[Código_Actividad]],[1]!Tabla2[Código],[1]!Tabla2[Actividades Programables Presupuestables],"",0))</f>
        <v/>
      </c>
      <c r="I45" s="695" t="str">
        <f>IFERROR(VLOOKUP('Formulario PPGR3 '!$G45,'[1]Formulario PPGR2'!$H$9:$V$272,15,FALSE),"")</f>
        <v/>
      </c>
      <c r="J45" s="702" t="s">
        <v>974</v>
      </c>
      <c r="K45" s="696" t="e">
        <f>IF(Tabla112[[#This Row],[Insumos]]="","",_xlfn.XLOOKUP(Tabla112[[#This Row],[Insumos]],[1]!Tabla10[Insumo],[1]!Tabla10[InsumoAbrev],"",0))</f>
        <v>#REF!</v>
      </c>
      <c r="L45" s="697" t="s">
        <v>2129</v>
      </c>
      <c r="M45" s="698" t="e">
        <f>IF(Tabla112[[#This Row],[Descripción]]="","",_xlfn.XLOOKUP(Tabla112[[#This Row],[Descripción]],[1]!Tabla10[Descripción],[1]!Tabla10[Unidad de Medida],"",0))</f>
        <v>#REF!</v>
      </c>
      <c r="N45" s="699">
        <v>8</v>
      </c>
      <c r="O45" s="700" t="e">
        <f>IF(Tabla112[[#This Row],[Descripción]]="","",_xlfn.XLOOKUP(Tabla112[[#This Row],[Descripción]],[1]!Tabla10[Descripción],[1]!Tabla10[Precio Unitario],0))</f>
        <v>#REF!</v>
      </c>
      <c r="P45" s="700" t="e">
        <f>IF(Tabla112[[#This Row],[Cantidad de Insumos]]="","",Tabla112[[#This Row],[Precio Unitario]]*Tabla112[[#This Row],[Cantidad de Insumos]])</f>
        <v>#REF!</v>
      </c>
      <c r="Q45" s="700" t="e">
        <f>IF(Tabla112[[#This Row],[Descripción]]="","",_xlfn.XLOOKUP(Tabla112[[#This Row],[Descripción]],[1]!Tabla10[Descripción],[1]!Tabla10[CODIGO PRESUPUESTARIO],0))</f>
        <v>#REF!</v>
      </c>
      <c r="R45" s="696"/>
      <c r="S45" s="696"/>
    </row>
    <row r="46" spans="2:19" ht="22.5" customHeight="1" x14ac:dyDescent="0.3">
      <c r="B46" s="692" t="str">
        <f>IF('Formulario PPGR3 '!$G46="","",CONCATENATE('Formulario PPGR3 '!$C46,".",'Formulario PPGR3 '!$D46,".",'Formulario PPGR3 '!$E46,".",'Formulario PPGR3 '!$F46))</f>
        <v/>
      </c>
      <c r="C46" s="692" t="str">
        <f>IF('Formulario PPGR3 '!$G46="","",'[1]Formulario PPGR1'!#REF!)</f>
        <v/>
      </c>
      <c r="D46" s="692" t="str">
        <f>IF('Formulario PPGR3 '!$G46="","",'[1]Formulario PPGR1'!#REF!)</f>
        <v/>
      </c>
      <c r="E46" s="692" t="str">
        <f>IF('Formulario PPGR3 '!$G46="","",'[1]Formulario PPGR1'!#REF!)</f>
        <v/>
      </c>
      <c r="F46" s="692" t="str">
        <f>IF('Formulario PPGR3 '!$G46="","",'[1]Formulario PPGR1'!#REF!)</f>
        <v/>
      </c>
      <c r="G46" s="693"/>
      <c r="H46" s="694" t="str">
        <f>IF(Tabla112[[#This Row],[Código_Actividad]]="","",_xlfn.XLOOKUP(Tabla112[[#This Row],[Código_Actividad]],[1]!Tabla2[Código],[1]!Tabla2[Actividades Programables Presupuestables],"",0))</f>
        <v/>
      </c>
      <c r="I46" s="695" t="str">
        <f>IFERROR(VLOOKUP('Formulario PPGR3 '!$G46,'[1]Formulario PPGR2'!$H$9:$V$272,15,FALSE),"")</f>
        <v/>
      </c>
      <c r="J46" s="702" t="s">
        <v>974</v>
      </c>
      <c r="K46" s="696" t="e">
        <f>IF(Tabla112[[#This Row],[Insumos]]="","",_xlfn.XLOOKUP(Tabla112[[#This Row],[Insumos]],[1]!Tabla10[Insumo],[1]!Tabla10[InsumoAbrev],"",0))</f>
        <v>#REF!</v>
      </c>
      <c r="L46" s="697" t="s">
        <v>2131</v>
      </c>
      <c r="M46" s="698" t="e">
        <f>IF(Tabla112[[#This Row],[Descripción]]="","",_xlfn.XLOOKUP(Tabla112[[#This Row],[Descripción]],[1]!Tabla10[Descripción],[1]!Tabla10[Unidad de Medida],"",0))</f>
        <v>#REF!</v>
      </c>
      <c r="N46" s="699">
        <v>8</v>
      </c>
      <c r="O46" s="700" t="e">
        <f>IF(Tabla112[[#This Row],[Descripción]]="","",_xlfn.XLOOKUP(Tabla112[[#This Row],[Descripción]],[1]!Tabla10[Descripción],[1]!Tabla10[Precio Unitario],0))</f>
        <v>#REF!</v>
      </c>
      <c r="P46" s="700" t="e">
        <f>IF(Tabla112[[#This Row],[Cantidad de Insumos]]="","",Tabla112[[#This Row],[Precio Unitario]]*Tabla112[[#This Row],[Cantidad de Insumos]])</f>
        <v>#REF!</v>
      </c>
      <c r="Q46" s="700" t="e">
        <f>IF(Tabla112[[#This Row],[Descripción]]="","",_xlfn.XLOOKUP(Tabla112[[#This Row],[Descripción]],[1]!Tabla10[Descripción],[1]!Tabla10[CODIGO PRESUPUESTARIO],0))</f>
        <v>#REF!</v>
      </c>
      <c r="R46" s="696"/>
      <c r="S46" s="696"/>
    </row>
    <row r="47" spans="2:19" ht="22.5" customHeight="1" x14ac:dyDescent="0.3">
      <c r="B47" s="692" t="str">
        <f>IF('Formulario PPGR3 '!$G47="","",CONCATENATE('Formulario PPGR3 '!$C47,".",'Formulario PPGR3 '!$D47,".",'Formulario PPGR3 '!$E47,".",'Formulario PPGR3 '!$F47))</f>
        <v/>
      </c>
      <c r="C47" s="692" t="str">
        <f>IF('Formulario PPGR3 '!$G47="","",'[1]Formulario PPGR1'!#REF!)</f>
        <v/>
      </c>
      <c r="D47" s="692" t="str">
        <f>IF('Formulario PPGR3 '!$G47="","",'[1]Formulario PPGR1'!#REF!)</f>
        <v/>
      </c>
      <c r="E47" s="692" t="str">
        <f>IF('Formulario PPGR3 '!$G47="","",'[1]Formulario PPGR1'!#REF!)</f>
        <v/>
      </c>
      <c r="F47" s="692" t="str">
        <f>IF('Formulario PPGR3 '!$G47="","",'[1]Formulario PPGR1'!#REF!)</f>
        <v/>
      </c>
      <c r="G47" s="693"/>
      <c r="H47" s="694" t="str">
        <f>IF(Tabla112[[#This Row],[Código_Actividad]]="","",_xlfn.XLOOKUP(Tabla112[[#This Row],[Código_Actividad]],[1]!Tabla2[Código],[1]!Tabla2[Actividades Programables Presupuestables],"",0))</f>
        <v/>
      </c>
      <c r="I47" s="695" t="str">
        <f>IFERROR(VLOOKUP('Formulario PPGR3 '!$G47,'[1]Formulario PPGR2'!$H$9:$V$272,15,FALSE),"")</f>
        <v/>
      </c>
      <c r="J47" s="702" t="s">
        <v>974</v>
      </c>
      <c r="K47" s="696" t="e">
        <f>IF(Tabla112[[#This Row],[Insumos]]="","",_xlfn.XLOOKUP(Tabla112[[#This Row],[Insumos]],[1]!Tabla10[Insumo],[1]!Tabla10[InsumoAbrev],"",0))</f>
        <v>#REF!</v>
      </c>
      <c r="L47" s="697" t="s">
        <v>2131</v>
      </c>
      <c r="M47" s="698" t="e">
        <f>IF(Tabla112[[#This Row],[Descripción]]="","",_xlfn.XLOOKUP(Tabla112[[#This Row],[Descripción]],[1]!Tabla10[Descripción],[1]!Tabla10[Unidad de Medida],"",0))</f>
        <v>#REF!</v>
      </c>
      <c r="N47" s="699">
        <v>8</v>
      </c>
      <c r="O47" s="700" t="e">
        <f>IF(Tabla112[[#This Row],[Descripción]]="","",_xlfn.XLOOKUP(Tabla112[[#This Row],[Descripción]],[1]!Tabla10[Descripción],[1]!Tabla10[Precio Unitario],0))</f>
        <v>#REF!</v>
      </c>
      <c r="P47" s="700" t="e">
        <f>IF(Tabla112[[#This Row],[Cantidad de Insumos]]="","",Tabla112[[#This Row],[Precio Unitario]]*Tabla112[[#This Row],[Cantidad de Insumos]])</f>
        <v>#REF!</v>
      </c>
      <c r="Q47" s="700" t="e">
        <f>IF(Tabla112[[#This Row],[Descripción]]="","",_xlfn.XLOOKUP(Tabla112[[#This Row],[Descripción]],[1]!Tabla10[Descripción],[1]!Tabla10[CODIGO PRESUPUESTARIO],0))</f>
        <v>#REF!</v>
      </c>
      <c r="R47" s="696"/>
      <c r="S47" s="696"/>
    </row>
    <row r="48" spans="2:19" ht="22.5" customHeight="1" x14ac:dyDescent="0.3">
      <c r="B48" s="692" t="str">
        <f>IF('Formulario PPGR3 '!$G48="","",CONCATENATE('Formulario PPGR3 '!$C48,".",'Formulario PPGR3 '!$D48,".",'Formulario PPGR3 '!$E48,".",'Formulario PPGR3 '!$F48))</f>
        <v/>
      </c>
      <c r="C48" s="692" t="str">
        <f>IF('Formulario PPGR3 '!$G48="","",'[1]Formulario PPGR1'!#REF!)</f>
        <v/>
      </c>
      <c r="D48" s="692" t="str">
        <f>IF('Formulario PPGR3 '!$G48="","",'[1]Formulario PPGR1'!#REF!)</f>
        <v/>
      </c>
      <c r="E48" s="692" t="str">
        <f>IF('Formulario PPGR3 '!$G48="","",'[1]Formulario PPGR1'!#REF!)</f>
        <v/>
      </c>
      <c r="F48" s="692" t="str">
        <f>IF('Formulario PPGR3 '!$G48="","",'[1]Formulario PPGR1'!#REF!)</f>
        <v/>
      </c>
      <c r="G48" s="693"/>
      <c r="H48" s="694" t="str">
        <f>IF(Tabla112[[#This Row],[Código_Actividad]]="","",_xlfn.XLOOKUP(Tabla112[[#This Row],[Código_Actividad]],[1]!Tabla2[Código],[1]!Tabla2[Actividades Programables Presupuestables],"",0))</f>
        <v/>
      </c>
      <c r="I48" s="695" t="str">
        <f>IFERROR(VLOOKUP('Formulario PPGR3 '!$G48,'[1]Formulario PPGR2'!$H$9:$V$272,15,FALSE),"")</f>
        <v/>
      </c>
      <c r="J48" s="702" t="s">
        <v>974</v>
      </c>
      <c r="K48" s="696" t="e">
        <f>IF(Tabla112[[#This Row],[Insumos]]="","",_xlfn.XLOOKUP(Tabla112[[#This Row],[Insumos]],[1]!Tabla10[Insumo],[1]!Tabla10[InsumoAbrev],"",0))</f>
        <v>#REF!</v>
      </c>
      <c r="L48" s="697" t="s">
        <v>2131</v>
      </c>
      <c r="M48" s="698" t="e">
        <f>IF(Tabla112[[#This Row],[Descripción]]="","",_xlfn.XLOOKUP(Tabla112[[#This Row],[Descripción]],[1]!Tabla10[Descripción],[1]!Tabla10[Unidad de Medida],"",0))</f>
        <v>#REF!</v>
      </c>
      <c r="N48" s="699">
        <v>8</v>
      </c>
      <c r="O48" s="700" t="e">
        <f>IF(Tabla112[[#This Row],[Descripción]]="","",_xlfn.XLOOKUP(Tabla112[[#This Row],[Descripción]],[1]!Tabla10[Descripción],[1]!Tabla10[Precio Unitario],0))</f>
        <v>#REF!</v>
      </c>
      <c r="P48" s="700" t="e">
        <f>IF(Tabla112[[#This Row],[Cantidad de Insumos]]="","",Tabla112[[#This Row],[Precio Unitario]]*Tabla112[[#This Row],[Cantidad de Insumos]])</f>
        <v>#REF!</v>
      </c>
      <c r="Q48" s="700" t="e">
        <f>IF(Tabla112[[#This Row],[Descripción]]="","",_xlfn.XLOOKUP(Tabla112[[#This Row],[Descripción]],[1]!Tabla10[Descripción],[1]!Tabla10[CODIGO PRESUPUESTARIO],0))</f>
        <v>#REF!</v>
      </c>
      <c r="R48" s="696"/>
      <c r="S48" s="696"/>
    </row>
    <row r="49" spans="2:19" ht="22.5" customHeight="1" x14ac:dyDescent="0.3">
      <c r="B49" s="692" t="str">
        <f>IF('Formulario PPGR3 '!$G49="","",CONCATENATE('Formulario PPGR3 '!$C49,".",'Formulario PPGR3 '!$D49,".",'Formulario PPGR3 '!$E49,".",'Formulario PPGR3 '!$F49))</f>
        <v/>
      </c>
      <c r="C49" s="692" t="str">
        <f>IF('Formulario PPGR3 '!$G49="","",'[1]Formulario PPGR1'!#REF!)</f>
        <v/>
      </c>
      <c r="D49" s="692" t="str">
        <f>IF('Formulario PPGR3 '!$G49="","",'[1]Formulario PPGR1'!#REF!)</f>
        <v/>
      </c>
      <c r="E49" s="692" t="str">
        <f>IF('Formulario PPGR3 '!$G49="","",'[1]Formulario PPGR1'!#REF!)</f>
        <v/>
      </c>
      <c r="F49" s="692" t="str">
        <f>IF('Formulario PPGR3 '!$G49="","",'[1]Formulario PPGR1'!#REF!)</f>
        <v/>
      </c>
      <c r="G49" s="693"/>
      <c r="H49" s="694" t="str">
        <f>IF(Tabla112[[#This Row],[Código_Actividad]]="","",_xlfn.XLOOKUP(Tabla112[[#This Row],[Código_Actividad]],[1]!Tabla2[Código],[1]!Tabla2[Actividades Programables Presupuestables],"",0))</f>
        <v/>
      </c>
      <c r="I49" s="695" t="str">
        <f>IFERROR(VLOOKUP('Formulario PPGR3 '!$G49,'[1]Formulario PPGR2'!$H$9:$V$272,15,FALSE),"")</f>
        <v/>
      </c>
      <c r="J49" s="702" t="s">
        <v>979</v>
      </c>
      <c r="K49" s="696" t="e">
        <f>IF(Tabla112[[#This Row],[Insumos]]="","",_xlfn.XLOOKUP(Tabla112[[#This Row],[Insumos]],[1]!Tabla10[Insumo],[1]!Tabla10[InsumoAbrev],"",0))</f>
        <v>#REF!</v>
      </c>
      <c r="L49" s="697" t="s">
        <v>1816</v>
      </c>
      <c r="M49" s="698" t="e">
        <f>IF(Tabla112[[#This Row],[Descripción]]="","",_xlfn.XLOOKUP(Tabla112[[#This Row],[Descripción]],[1]!Tabla10[Descripción],[1]!Tabla10[Unidad de Medida],"",0))</f>
        <v>#REF!</v>
      </c>
      <c r="N49" s="699">
        <v>14</v>
      </c>
      <c r="O49" s="700" t="e">
        <f>IF(Tabla112[[#This Row],[Descripción]]="","",_xlfn.XLOOKUP(Tabla112[[#This Row],[Descripción]],[1]!Tabla10[Descripción],[1]!Tabla10[Precio Unitario],0))</f>
        <v>#REF!</v>
      </c>
      <c r="P49" s="700" t="e">
        <f>IF(Tabla112[[#This Row],[Cantidad de Insumos]]="","",Tabla112[[#This Row],[Precio Unitario]]*Tabla112[[#This Row],[Cantidad de Insumos]])</f>
        <v>#REF!</v>
      </c>
      <c r="Q49" s="700" t="e">
        <f>IF(Tabla112[[#This Row],[Descripción]]="","",_xlfn.XLOOKUP(Tabla112[[#This Row],[Descripción]],[1]!Tabla10[Descripción],[1]!Tabla10[CODIGO PRESUPUESTARIO],0))</f>
        <v>#REF!</v>
      </c>
      <c r="R49" s="696"/>
      <c r="S49" s="696"/>
    </row>
    <row r="50" spans="2:19" ht="46.2" customHeight="1" x14ac:dyDescent="0.3">
      <c r="B50" s="692" t="str">
        <f>IF('Formulario PPGR3 '!$G50="","",CONCATENATE('Formulario PPGR3 '!$C50,".",'Formulario PPGR3 '!$D50,".",'Formulario PPGR3 '!$E50,".",'Formulario PPGR3 '!$F50))</f>
        <v/>
      </c>
      <c r="C50" s="692" t="str">
        <f>IF('Formulario PPGR3 '!$G50="","",'[1]Formulario PPGR1'!#REF!)</f>
        <v/>
      </c>
      <c r="D50" s="692" t="str">
        <f>IF('Formulario PPGR3 '!$G50="","",'[1]Formulario PPGR1'!#REF!)</f>
        <v/>
      </c>
      <c r="E50" s="692" t="str">
        <f>IF('Formulario PPGR3 '!$G50="","",'[1]Formulario PPGR1'!#REF!)</f>
        <v/>
      </c>
      <c r="F50" s="692" t="str">
        <f>IF('Formulario PPGR3 '!$G50="","",'[1]Formulario PPGR1'!#REF!)</f>
        <v/>
      </c>
      <c r="G50" s="693"/>
      <c r="H50" s="694" t="str">
        <f>IF(Tabla112[[#This Row],[Código_Actividad]]="","",_xlfn.XLOOKUP(Tabla112[[#This Row],[Código_Actividad]],[1]!Tabla2[Código],[1]!Tabla2[Actividades Programables Presupuestables],"",0))</f>
        <v/>
      </c>
      <c r="I50" s="695" t="str">
        <f>IFERROR(VLOOKUP('Formulario PPGR3 '!$G50,'[1]Formulario PPGR2'!$H$9:$V$272,15,FALSE),"")</f>
        <v/>
      </c>
      <c r="J50" s="702" t="s">
        <v>841</v>
      </c>
      <c r="K50" s="696" t="e">
        <f>IF(Tabla112[[#This Row],[Insumos]]="","",_xlfn.XLOOKUP(Tabla112[[#This Row],[Insumos]],[1]!Tabla10[Insumo],[1]!Tabla10[InsumoAbrev],"",0))</f>
        <v>#REF!</v>
      </c>
      <c r="L50" s="697" t="s">
        <v>1534</v>
      </c>
      <c r="M50" s="698" t="e">
        <f>IF(Tabla112[[#This Row],[Descripción]]="","",_xlfn.XLOOKUP(Tabla112[[#This Row],[Descripción]],[1]!Tabla10[Descripción],[1]!Tabla10[Unidad de Medida],"",0))</f>
        <v>#REF!</v>
      </c>
      <c r="N50" s="699">
        <v>4</v>
      </c>
      <c r="O50" s="700" t="e">
        <f>IF(Tabla112[[#This Row],[Descripción]]="","",_xlfn.XLOOKUP(Tabla112[[#This Row],[Descripción]],[1]!Tabla10[Descripción],[1]!Tabla10[Precio Unitario],0))</f>
        <v>#REF!</v>
      </c>
      <c r="P50" s="700" t="e">
        <f>IF(Tabla112[[#This Row],[Cantidad de Insumos]]="","",Tabla112[[#This Row],[Precio Unitario]]*Tabla112[[#This Row],[Cantidad de Insumos]])</f>
        <v>#REF!</v>
      </c>
      <c r="Q50" s="700" t="e">
        <f>IF(Tabla112[[#This Row],[Descripción]]="","",_xlfn.XLOOKUP(Tabla112[[#This Row],[Descripción]],[1]!Tabla10[Descripción],[1]!Tabla10[CODIGO PRESUPUESTARIO],0))</f>
        <v>#REF!</v>
      </c>
      <c r="R50" s="696"/>
      <c r="S50" s="696"/>
    </row>
    <row r="51" spans="2:19" ht="38.4" customHeight="1" x14ac:dyDescent="0.3">
      <c r="B51" s="692" t="str">
        <f>IF('Formulario PPGR3 '!$G51="","",CONCATENATE('Formulario PPGR3 '!$C51,".",'Formulario PPGR3 '!$D51,".",'Formulario PPGR3 '!$E51,".",'Formulario PPGR3 '!$F51))</f>
        <v/>
      </c>
      <c r="C51" s="692" t="str">
        <f>IF('Formulario PPGR3 '!$G51="","",'[1]Formulario PPGR1'!#REF!)</f>
        <v/>
      </c>
      <c r="D51" s="692" t="str">
        <f>IF('Formulario PPGR3 '!$G51="","",'[1]Formulario PPGR1'!#REF!)</f>
        <v/>
      </c>
      <c r="E51" s="692" t="str">
        <f>IF('Formulario PPGR3 '!$G51="","",'[1]Formulario PPGR1'!#REF!)</f>
        <v/>
      </c>
      <c r="F51" s="692" t="str">
        <f>IF('Formulario PPGR3 '!$G51="","",'[1]Formulario PPGR1'!#REF!)</f>
        <v/>
      </c>
      <c r="G51" s="693"/>
      <c r="H51" s="694" t="str">
        <f>IF(Tabla112[[#This Row],[Código_Actividad]]="","",_xlfn.XLOOKUP(Tabla112[[#This Row],[Código_Actividad]],[1]!Tabla2[Código],[1]!Tabla2[Actividades Programables Presupuestables],"",0))</f>
        <v/>
      </c>
      <c r="I51" s="695" t="str">
        <f>IFERROR(VLOOKUP('Formulario PPGR3 '!$G51,'[1]Formulario PPGR2'!$H$9:$V$272,15,FALSE),"")</f>
        <v/>
      </c>
      <c r="J51" s="702" t="s">
        <v>841</v>
      </c>
      <c r="K51" s="696" t="e">
        <f>IF(Tabla112[[#This Row],[Insumos]]="","",_xlfn.XLOOKUP(Tabla112[[#This Row],[Insumos]],[1]!Tabla10[Insumo],[1]!Tabla10[InsumoAbrev],"",0))</f>
        <v>#REF!</v>
      </c>
      <c r="L51" s="697" t="s">
        <v>1518</v>
      </c>
      <c r="M51" s="698" t="e">
        <f>IF(Tabla112[[#This Row],[Descripción]]="","",_xlfn.XLOOKUP(Tabla112[[#This Row],[Descripción]],[1]!Tabla10[Descripción],[1]!Tabla10[Unidad de Medida],"",0))</f>
        <v>#REF!</v>
      </c>
      <c r="N51" s="699">
        <v>4</v>
      </c>
      <c r="O51" s="700" t="e">
        <f>IF(Tabla112[[#This Row],[Descripción]]="","",_xlfn.XLOOKUP(Tabla112[[#This Row],[Descripción]],[1]!Tabla10[Descripción],[1]!Tabla10[Precio Unitario],0))</f>
        <v>#REF!</v>
      </c>
      <c r="P51" s="700" t="e">
        <f>IF(Tabla112[[#This Row],[Cantidad de Insumos]]="","",Tabla112[[#This Row],[Precio Unitario]]*Tabla112[[#This Row],[Cantidad de Insumos]])</f>
        <v>#REF!</v>
      </c>
      <c r="Q51" s="700" t="e">
        <f>IF(Tabla112[[#This Row],[Descripción]]="","",_xlfn.XLOOKUP(Tabla112[[#This Row],[Descripción]],[1]!Tabla10[Descripción],[1]!Tabla10[CODIGO PRESUPUESTARIO],0))</f>
        <v>#REF!</v>
      </c>
      <c r="R51" s="696"/>
      <c r="S51" s="696"/>
    </row>
    <row r="52" spans="2:19" ht="51.6" customHeight="1" x14ac:dyDescent="0.3">
      <c r="B52" s="692" t="e">
        <f>IF('Formulario PPGR3 '!$G52="","",CONCATENATE('Formulario PPGR3 '!$C52,".",'Formulario PPGR3 '!$D52,".",'Formulario PPGR3 '!$E52,".",'Formulario PPGR3 '!$F52))</f>
        <v>#REF!</v>
      </c>
      <c r="C52" s="692" t="e">
        <f>IF('Formulario PPGR3 '!$G52="","",'[1]Formulario PPGR1'!#REF!)</f>
        <v>#REF!</v>
      </c>
      <c r="D52" s="692" t="e">
        <f>IF('Formulario PPGR3 '!$G52="","",'[1]Formulario PPGR1'!#REF!)</f>
        <v>#REF!</v>
      </c>
      <c r="E52" s="692" t="e">
        <f>IF('Formulario PPGR3 '!$G52="","",'[1]Formulario PPGR1'!#REF!)</f>
        <v>#REF!</v>
      </c>
      <c r="F52" s="692" t="e">
        <f>IF('Formulario PPGR3 '!$G52="","",'[1]Formulario PPGR1'!#REF!)</f>
        <v>#REF!</v>
      </c>
      <c r="G52" s="693" t="s">
        <v>829</v>
      </c>
      <c r="H52" s="694" t="e">
        <f>IF(Tabla112[[#This Row],[Código_Actividad]]="","",_xlfn.XLOOKUP(Tabla112[[#This Row],[Código_Actividad]],[1]!Tabla2[Código],[1]!Tabla2[Actividades Programables Presupuestables],"",0))</f>
        <v>#REF!</v>
      </c>
      <c r="I52" s="695">
        <f>IFERROR(VLOOKUP('Formulario PPGR3 '!$G52,'[1]Formulario PPGR2'!$H$9:$V$272,15,FALSE),"")</f>
        <v>4</v>
      </c>
      <c r="J52" s="702" t="s">
        <v>841</v>
      </c>
      <c r="K52" s="696" t="e">
        <f>IF(Tabla112[[#This Row],[Insumos]]="","",_xlfn.XLOOKUP(Tabla112[[#This Row],[Insumos]],[1]!Tabla10[Insumo],[1]!Tabla10[InsumoAbrev],"",0))</f>
        <v>#REF!</v>
      </c>
      <c r="L52" s="697" t="s">
        <v>1534</v>
      </c>
      <c r="M52" s="698" t="e">
        <f>IF(Tabla112[[#This Row],[Descripción]]="","",_xlfn.XLOOKUP(Tabla112[[#This Row],[Descripción]],[1]!Tabla10[Descripción],[1]!Tabla10[Unidad de Medida],"",0))</f>
        <v>#REF!</v>
      </c>
      <c r="N52" s="699">
        <v>4</v>
      </c>
      <c r="O52" s="700" t="e">
        <f>IF(Tabla112[[#This Row],[Descripción]]="","",_xlfn.XLOOKUP(Tabla112[[#This Row],[Descripción]],[1]!Tabla10[Descripción],[1]!Tabla10[Precio Unitario],0))</f>
        <v>#REF!</v>
      </c>
      <c r="P52" s="700" t="e">
        <f>IF(Tabla112[[#This Row],[Cantidad de Insumos]]="","",Tabla112[[#This Row],[Precio Unitario]]*Tabla112[[#This Row],[Cantidad de Insumos]])</f>
        <v>#REF!</v>
      </c>
      <c r="Q52" s="700" t="e">
        <f>IF(Tabla112[[#This Row],[Descripción]]="","",_xlfn.XLOOKUP(Tabla112[[#This Row],[Descripción]],[1]!Tabla10[Descripción],[1]!Tabla10[CODIGO PRESUPUESTARIO],0))</f>
        <v>#REF!</v>
      </c>
      <c r="R52" s="696"/>
      <c r="S52" s="696"/>
    </row>
    <row r="53" spans="2:19" ht="22.5" customHeight="1" x14ac:dyDescent="0.3">
      <c r="B53" s="692" t="str">
        <f>IF('Formulario PPGR3 '!$G53="","",CONCATENATE('Formulario PPGR3 '!$C53,".",'Formulario PPGR3 '!$D53,".",'Formulario PPGR3 '!$E53,".",'Formulario PPGR3 '!$F53))</f>
        <v/>
      </c>
      <c r="C53" s="692" t="str">
        <f>IF('Formulario PPGR3 '!$G53="","",'[1]Formulario PPGR1'!#REF!)</f>
        <v/>
      </c>
      <c r="D53" s="692" t="str">
        <f>IF('Formulario PPGR3 '!$G53="","",'[1]Formulario PPGR1'!#REF!)</f>
        <v/>
      </c>
      <c r="E53" s="692" t="str">
        <f>IF('Formulario PPGR3 '!$G53="","",'[1]Formulario PPGR1'!#REF!)</f>
        <v/>
      </c>
      <c r="F53" s="692" t="str">
        <f>IF('Formulario PPGR3 '!$G53="","",'[1]Formulario PPGR1'!#REF!)</f>
        <v/>
      </c>
      <c r="G53" s="693"/>
      <c r="H53" s="694" t="str">
        <f>IF(Tabla112[[#This Row],[Código_Actividad]]="","",_xlfn.XLOOKUP(Tabla112[[#This Row],[Código_Actividad]],[1]!Tabla2[Código],[1]!Tabla2[Actividades Programables Presupuestables],"",0))</f>
        <v/>
      </c>
      <c r="I53" s="695" t="str">
        <f>IFERROR(VLOOKUP('Formulario PPGR3 '!$G53,'[1]Formulario PPGR2'!$H$9:$V$272,15,FALSE),"")</f>
        <v/>
      </c>
      <c r="J53" s="702" t="s">
        <v>974</v>
      </c>
      <c r="K53" s="696" t="e">
        <f>IF(Tabla112[[#This Row],[Insumos]]="","",_xlfn.XLOOKUP(Tabla112[[#This Row],[Insumos]],[1]!Tabla10[Insumo],[1]!Tabla10[InsumoAbrev],"",0))</f>
        <v>#REF!</v>
      </c>
      <c r="L53" s="697" t="s">
        <v>2129</v>
      </c>
      <c r="M53" s="698" t="e">
        <f>IF(Tabla112[[#This Row],[Descripción]]="","",_xlfn.XLOOKUP(Tabla112[[#This Row],[Descripción]],[1]!Tabla10[Descripción],[1]!Tabla10[Unidad de Medida],"",0))</f>
        <v>#REF!</v>
      </c>
      <c r="N53" s="699">
        <v>4</v>
      </c>
      <c r="O53" s="700" t="e">
        <f>IF(Tabla112[[#This Row],[Descripción]]="","",_xlfn.XLOOKUP(Tabla112[[#This Row],[Descripción]],[1]!Tabla10[Descripción],[1]!Tabla10[Precio Unitario],0))</f>
        <v>#REF!</v>
      </c>
      <c r="P53" s="700" t="e">
        <f>IF(Tabla112[[#This Row],[Cantidad de Insumos]]="","",Tabla112[[#This Row],[Precio Unitario]]*Tabla112[[#This Row],[Cantidad de Insumos]])</f>
        <v>#REF!</v>
      </c>
      <c r="Q53" s="700" t="e">
        <f>IF(Tabla112[[#This Row],[Descripción]]="","",_xlfn.XLOOKUP(Tabla112[[#This Row],[Descripción]],[1]!Tabla10[Descripción],[1]!Tabla10[CODIGO PRESUPUESTARIO],0))</f>
        <v>#REF!</v>
      </c>
      <c r="R53" s="696"/>
      <c r="S53" s="696"/>
    </row>
    <row r="54" spans="2:19" ht="22.5" customHeight="1" x14ac:dyDescent="0.3">
      <c r="B54" s="692" t="str">
        <f>IF('Formulario PPGR3 '!$G54="","",CONCATENATE('Formulario PPGR3 '!$C54,".",'Formulario PPGR3 '!$D54,".",'Formulario PPGR3 '!$E54,".",'Formulario PPGR3 '!$F54))</f>
        <v/>
      </c>
      <c r="C54" s="692" t="str">
        <f>IF('Formulario PPGR3 '!$G54="","",'[1]Formulario PPGR1'!#REF!)</f>
        <v/>
      </c>
      <c r="D54" s="692" t="str">
        <f>IF('Formulario PPGR3 '!$G54="","",'[1]Formulario PPGR1'!#REF!)</f>
        <v/>
      </c>
      <c r="E54" s="692" t="str">
        <f>IF('Formulario PPGR3 '!$G54="","",'[1]Formulario PPGR1'!#REF!)</f>
        <v/>
      </c>
      <c r="F54" s="692" t="str">
        <f>IF('Formulario PPGR3 '!$G54="","",'[1]Formulario PPGR1'!#REF!)</f>
        <v/>
      </c>
      <c r="G54" s="693"/>
      <c r="H54" s="694" t="str">
        <f>IF(Tabla112[[#This Row],[Código_Actividad]]="","",_xlfn.XLOOKUP(Tabla112[[#This Row],[Código_Actividad]],[1]!Tabla2[Código],[1]!Tabla2[Actividades Programables Presupuestables],"",0))</f>
        <v/>
      </c>
      <c r="I54" s="695" t="str">
        <f>IFERROR(VLOOKUP('Formulario PPGR3 '!$G54,'[1]Formulario PPGR2'!$H$9:$V$272,15,FALSE),"")</f>
        <v/>
      </c>
      <c r="J54" s="702" t="s">
        <v>974</v>
      </c>
      <c r="K54" s="696" t="e">
        <f>IF(Tabla112[[#This Row],[Insumos]]="","",_xlfn.XLOOKUP(Tabla112[[#This Row],[Insumos]],[1]!Tabla10[Insumo],[1]!Tabla10[InsumoAbrev],"",0))</f>
        <v>#REF!</v>
      </c>
      <c r="L54" s="697" t="s">
        <v>2131</v>
      </c>
      <c r="M54" s="698" t="e">
        <f>IF(Tabla112[[#This Row],[Descripción]]="","",_xlfn.XLOOKUP(Tabla112[[#This Row],[Descripción]],[1]!Tabla10[Descripción],[1]!Tabla10[Unidad de Medida],"",0))</f>
        <v>#REF!</v>
      </c>
      <c r="N54" s="699">
        <v>4</v>
      </c>
      <c r="O54" s="700" t="e">
        <f>IF(Tabla112[[#This Row],[Descripción]]="","",_xlfn.XLOOKUP(Tabla112[[#This Row],[Descripción]],[1]!Tabla10[Descripción],[1]!Tabla10[Precio Unitario],0))</f>
        <v>#REF!</v>
      </c>
      <c r="P54" s="700" t="e">
        <f>IF(Tabla112[[#This Row],[Cantidad de Insumos]]="","",Tabla112[[#This Row],[Precio Unitario]]*Tabla112[[#This Row],[Cantidad de Insumos]])</f>
        <v>#REF!</v>
      </c>
      <c r="Q54" s="700" t="e">
        <f>IF(Tabla112[[#This Row],[Descripción]]="","",_xlfn.XLOOKUP(Tabla112[[#This Row],[Descripción]],[1]!Tabla10[Descripción],[1]!Tabla10[CODIGO PRESUPUESTARIO],0))</f>
        <v>#REF!</v>
      </c>
      <c r="R54" s="696"/>
      <c r="S54" s="696"/>
    </row>
    <row r="55" spans="2:19" ht="22.5" customHeight="1" x14ac:dyDescent="0.3">
      <c r="B55" s="692" t="str">
        <f>IF('Formulario PPGR3 '!$G55="","",CONCATENATE('Formulario PPGR3 '!$C55,".",'Formulario PPGR3 '!$D55,".",'Formulario PPGR3 '!$E55,".",'Formulario PPGR3 '!$F55))</f>
        <v/>
      </c>
      <c r="C55" s="692" t="str">
        <f>IF('Formulario PPGR3 '!$G55="","",'[1]Formulario PPGR1'!#REF!)</f>
        <v/>
      </c>
      <c r="D55" s="692" t="str">
        <f>IF('Formulario PPGR3 '!$G55="","",'[1]Formulario PPGR1'!#REF!)</f>
        <v/>
      </c>
      <c r="E55" s="692" t="str">
        <f>IF('Formulario PPGR3 '!$G55="","",'[1]Formulario PPGR1'!#REF!)</f>
        <v/>
      </c>
      <c r="F55" s="692" t="str">
        <f>IF('Formulario PPGR3 '!$G55="","",'[1]Formulario PPGR1'!#REF!)</f>
        <v/>
      </c>
      <c r="G55" s="693"/>
      <c r="H55" s="694" t="str">
        <f>IF(Tabla112[[#This Row],[Código_Actividad]]="","",_xlfn.XLOOKUP(Tabla112[[#This Row],[Código_Actividad]],[1]!Tabla2[Código],[1]!Tabla2[Actividades Programables Presupuestables],"",0))</f>
        <v/>
      </c>
      <c r="I55" s="695" t="str">
        <f>IFERROR(VLOOKUP('Formulario PPGR3 '!$G55,'[1]Formulario PPGR2'!$H$9:$V$272,15,FALSE),"")</f>
        <v/>
      </c>
      <c r="J55" s="702" t="s">
        <v>974</v>
      </c>
      <c r="K55" s="696" t="e">
        <f>IF(Tabla112[[#This Row],[Insumos]]="","",_xlfn.XLOOKUP(Tabla112[[#This Row],[Insumos]],[1]!Tabla10[Insumo],[1]!Tabla10[InsumoAbrev],"",0))</f>
        <v>#REF!</v>
      </c>
      <c r="L55" s="697" t="s">
        <v>2131</v>
      </c>
      <c r="M55" s="698" t="e">
        <f>IF(Tabla112[[#This Row],[Descripción]]="","",_xlfn.XLOOKUP(Tabla112[[#This Row],[Descripción]],[1]!Tabla10[Descripción],[1]!Tabla10[Unidad de Medida],"",0))</f>
        <v>#REF!</v>
      </c>
      <c r="N55" s="699">
        <v>4</v>
      </c>
      <c r="O55" s="700" t="e">
        <f>IF(Tabla112[[#This Row],[Descripción]]="","",_xlfn.XLOOKUP(Tabla112[[#This Row],[Descripción]],[1]!Tabla10[Descripción],[1]!Tabla10[Precio Unitario],0))</f>
        <v>#REF!</v>
      </c>
      <c r="P55" s="700" t="e">
        <f>IF(Tabla112[[#This Row],[Cantidad de Insumos]]="","",Tabla112[[#This Row],[Precio Unitario]]*Tabla112[[#This Row],[Cantidad de Insumos]])</f>
        <v>#REF!</v>
      </c>
      <c r="Q55" s="700" t="e">
        <f>IF(Tabla112[[#This Row],[Descripción]]="","",_xlfn.XLOOKUP(Tabla112[[#This Row],[Descripción]],[1]!Tabla10[Descripción],[1]!Tabla10[CODIGO PRESUPUESTARIO],0))</f>
        <v>#REF!</v>
      </c>
      <c r="R55" s="696"/>
      <c r="S55" s="696"/>
    </row>
    <row r="56" spans="2:19" ht="45.6" customHeight="1" x14ac:dyDescent="0.3">
      <c r="B56" s="692" t="e">
        <f>IF('Formulario PPGR3 '!$G56="","",CONCATENATE('Formulario PPGR3 '!$C56,".",'Formulario PPGR3 '!$D56,".",'Formulario PPGR3 '!$E56,".",'Formulario PPGR3 '!$F56))</f>
        <v>#REF!</v>
      </c>
      <c r="C56" s="692" t="e">
        <f>IF('Formulario PPGR3 '!$G56="","",'[1]Formulario PPGR1'!#REF!)</f>
        <v>#REF!</v>
      </c>
      <c r="D56" s="692" t="e">
        <f>IF('Formulario PPGR3 '!$G56="","",'[1]Formulario PPGR1'!#REF!)</f>
        <v>#REF!</v>
      </c>
      <c r="E56" s="692" t="e">
        <f>IF('Formulario PPGR3 '!$G56="","",'[1]Formulario PPGR1'!#REF!)</f>
        <v>#REF!</v>
      </c>
      <c r="F56" s="692" t="e">
        <f>IF('Formulario PPGR3 '!$G56="","",'[1]Formulario PPGR1'!#REF!)</f>
        <v>#REF!</v>
      </c>
      <c r="G56" s="693" t="s">
        <v>788</v>
      </c>
      <c r="H56" s="694" t="e">
        <f>IF(Tabla112[[#This Row],[Código_Actividad]]="","",_xlfn.XLOOKUP(Tabla112[[#This Row],[Código_Actividad]],[1]!Tabla2[Código],[1]!Tabla2[Actividades Programables Presupuestables],"",0))</f>
        <v>#REF!</v>
      </c>
      <c r="I56" s="695">
        <f>IFERROR(VLOOKUP('Formulario PPGR3 '!$G56,'[1]Formulario PPGR2'!$H$9:$V$272,15,FALSE),"")</f>
        <v>4</v>
      </c>
      <c r="J56" s="702" t="s">
        <v>841</v>
      </c>
      <c r="K56" s="696" t="e">
        <f>IF(Tabla112[[#This Row],[Insumos]]="","",_xlfn.XLOOKUP(Tabla112[[#This Row],[Insumos]],[1]!Tabla10[Insumo],[1]!Tabla10[InsumoAbrev],"",0))</f>
        <v>#REF!</v>
      </c>
      <c r="L56" s="697" t="s">
        <v>1521</v>
      </c>
      <c r="M56" s="698" t="e">
        <f>IF(Tabla112[[#This Row],[Descripción]]="","",_xlfn.XLOOKUP(Tabla112[[#This Row],[Descripción]],[1]!Tabla10[Descripción],[1]!Tabla10[Unidad de Medida],"",0))</f>
        <v>#REF!</v>
      </c>
      <c r="N56" s="699">
        <v>4</v>
      </c>
      <c r="O56" s="700" t="e">
        <f>IF(Tabla112[[#This Row],[Descripción]]="","",_xlfn.XLOOKUP(Tabla112[[#This Row],[Descripción]],[1]!Tabla10[Descripción],[1]!Tabla10[Precio Unitario],0))</f>
        <v>#REF!</v>
      </c>
      <c r="P56" s="700" t="e">
        <f>IF(Tabla112[[#This Row],[Cantidad de Insumos]]="","",Tabla112[[#This Row],[Precio Unitario]]*Tabla112[[#This Row],[Cantidad de Insumos]])</f>
        <v>#REF!</v>
      </c>
      <c r="Q56" s="700" t="e">
        <f>IF(Tabla112[[#This Row],[Descripción]]="","",_xlfn.XLOOKUP(Tabla112[[#This Row],[Descripción]],[1]!Tabla10[Descripción],[1]!Tabla10[CODIGO PRESUPUESTARIO],0))</f>
        <v>#REF!</v>
      </c>
      <c r="R56" s="696"/>
      <c r="S56" s="696"/>
    </row>
    <row r="57" spans="2:19" ht="22.5" customHeight="1" x14ac:dyDescent="0.3">
      <c r="B57" s="692" t="str">
        <f>IF('Formulario PPGR3 '!$G57="","",CONCATENATE('Formulario PPGR3 '!$C57,".",'Formulario PPGR3 '!$D57,".",'Formulario PPGR3 '!$E57,".",'Formulario PPGR3 '!$F57))</f>
        <v/>
      </c>
      <c r="C57" s="692" t="str">
        <f>IF('Formulario PPGR3 '!$G57="","",'[1]Formulario PPGR1'!#REF!)</f>
        <v/>
      </c>
      <c r="D57" s="692" t="str">
        <f>IF('Formulario PPGR3 '!$G57="","",'[1]Formulario PPGR1'!#REF!)</f>
        <v/>
      </c>
      <c r="E57" s="692" t="str">
        <f>IF('Formulario PPGR3 '!$G57="","",'[1]Formulario PPGR1'!#REF!)</f>
        <v/>
      </c>
      <c r="F57" s="692" t="str">
        <f>IF('Formulario PPGR3 '!$G57="","",'[1]Formulario PPGR1'!#REF!)</f>
        <v/>
      </c>
      <c r="G57" s="693"/>
      <c r="H57" s="694" t="str">
        <f>IF(Tabla112[[#This Row],[Código_Actividad]]="","",_xlfn.XLOOKUP(Tabla112[[#This Row],[Código_Actividad]],[1]!Tabla2[Código],[1]!Tabla2[Actividades Programables Presupuestables],"",0))</f>
        <v/>
      </c>
      <c r="I57" s="695" t="str">
        <f>IFERROR(VLOOKUP('Formulario PPGR3 '!$G57,'[1]Formulario PPGR2'!$H$9:$V$272,15,FALSE),"")</f>
        <v/>
      </c>
      <c r="J57" s="702" t="s">
        <v>1050</v>
      </c>
      <c r="K57" s="696" t="e">
        <f>IF(Tabla112[[#This Row],[Insumos]]="","",_xlfn.XLOOKUP(Tabla112[[#This Row],[Insumos]],[1]!Tabla10[Insumo],[1]!Tabla10[InsumoAbrev],"",0))</f>
        <v>#REF!</v>
      </c>
      <c r="L57" s="697" t="s">
        <v>1854</v>
      </c>
      <c r="M57" s="698" t="e">
        <f>IF(Tabla112[[#This Row],[Descripción]]="","",_xlfn.XLOOKUP(Tabla112[[#This Row],[Descripción]],[1]!Tabla10[Descripción],[1]!Tabla10[Unidad de Medida],"",0))</f>
        <v>#REF!</v>
      </c>
      <c r="N57" s="699">
        <v>15</v>
      </c>
      <c r="O57" s="700" t="e">
        <f>IF(Tabla112[[#This Row],[Descripción]]="","",_xlfn.XLOOKUP(Tabla112[[#This Row],[Descripción]],[1]!Tabla10[Descripción],[1]!Tabla10[Precio Unitario],0))</f>
        <v>#REF!</v>
      </c>
      <c r="P57" s="700" t="e">
        <f>IF(Tabla112[[#This Row],[Cantidad de Insumos]]="","",Tabla112[[#This Row],[Precio Unitario]]*Tabla112[[#This Row],[Cantidad de Insumos]])</f>
        <v>#REF!</v>
      </c>
      <c r="Q57" s="700" t="e">
        <f>IF(Tabla112[[#This Row],[Descripción]]="","",_xlfn.XLOOKUP(Tabla112[[#This Row],[Descripción]],[1]!Tabla10[Descripción],[1]!Tabla10[CODIGO PRESUPUESTARIO],0))</f>
        <v>#REF!</v>
      </c>
      <c r="R57" s="696"/>
      <c r="S57" s="696"/>
    </row>
    <row r="58" spans="2:19" ht="22.5" customHeight="1" x14ac:dyDescent="0.3">
      <c r="B58" s="692" t="str">
        <f>IF('Formulario PPGR3 '!$G58="","",CONCATENATE('Formulario PPGR3 '!$C58,".",'Formulario PPGR3 '!$D58,".",'Formulario PPGR3 '!$E58,".",'Formulario PPGR3 '!$F58))</f>
        <v/>
      </c>
      <c r="C58" s="692" t="str">
        <f>IF('Formulario PPGR3 '!$G58="","",'[1]Formulario PPGR1'!#REF!)</f>
        <v/>
      </c>
      <c r="D58" s="692" t="str">
        <f>IF('Formulario PPGR3 '!$G58="","",'[1]Formulario PPGR1'!#REF!)</f>
        <v/>
      </c>
      <c r="E58" s="692" t="str">
        <f>IF('Formulario PPGR3 '!$G58="","",'[1]Formulario PPGR1'!#REF!)</f>
        <v/>
      </c>
      <c r="F58" s="692" t="str">
        <f>IF('Formulario PPGR3 '!$G58="","",'[1]Formulario PPGR1'!#REF!)</f>
        <v/>
      </c>
      <c r="G58" s="693"/>
      <c r="H58" s="694" t="str">
        <f>IF(Tabla112[[#This Row],[Código_Actividad]]="","",_xlfn.XLOOKUP(Tabla112[[#This Row],[Código_Actividad]],[1]!Tabla2[Código],[1]!Tabla2[Actividades Programables Presupuestables],"",0))</f>
        <v/>
      </c>
      <c r="I58" s="695" t="str">
        <f>IFERROR(VLOOKUP('Formulario PPGR3 '!$G58,'[1]Formulario PPGR2'!$H$9:$V$272,15,FALSE),"")</f>
        <v/>
      </c>
      <c r="J58" s="702" t="s">
        <v>1954</v>
      </c>
      <c r="K58" s="696" t="e">
        <f>IF(Tabla112[[#This Row],[Insumos]]="","",_xlfn.XLOOKUP(Tabla112[[#This Row],[Insumos]],[1]!Tabla10[Insumo],[1]!Tabla10[InsumoAbrev],"",0))</f>
        <v>#REF!</v>
      </c>
      <c r="L58" s="697" t="s">
        <v>2022</v>
      </c>
      <c r="M58" s="698" t="e">
        <f>IF(Tabla112[[#This Row],[Descripción]]="","",_xlfn.XLOOKUP(Tabla112[[#This Row],[Descripción]],[1]!Tabla10[Descripción],[1]!Tabla10[Unidad de Medida],"",0))</f>
        <v>#REF!</v>
      </c>
      <c r="N58" s="699">
        <v>10</v>
      </c>
      <c r="O58" s="700" t="e">
        <f>IF(Tabla112[[#This Row],[Descripción]]="","",_xlfn.XLOOKUP(Tabla112[[#This Row],[Descripción]],[1]!Tabla10[Descripción],[1]!Tabla10[Precio Unitario],0))</f>
        <v>#REF!</v>
      </c>
      <c r="P58" s="700" t="e">
        <f>IF(Tabla112[[#This Row],[Cantidad de Insumos]]="","",Tabla112[[#This Row],[Precio Unitario]]*Tabla112[[#This Row],[Cantidad de Insumos]])</f>
        <v>#REF!</v>
      </c>
      <c r="Q58" s="700" t="e">
        <f>IF(Tabla112[[#This Row],[Descripción]]="","",_xlfn.XLOOKUP(Tabla112[[#This Row],[Descripción]],[1]!Tabla10[Descripción],[1]!Tabla10[CODIGO PRESUPUESTARIO],0))</f>
        <v>#REF!</v>
      </c>
      <c r="R58" s="696"/>
      <c r="S58" s="696"/>
    </row>
    <row r="59" spans="2:19" ht="22.5" customHeight="1" x14ac:dyDescent="0.3">
      <c r="B59" s="692" t="str">
        <f>IF('Formulario PPGR3 '!$G59="","",CONCATENATE('Formulario PPGR3 '!$C59,".",'Formulario PPGR3 '!$D59,".",'Formulario PPGR3 '!$E59,".",'Formulario PPGR3 '!$F59))</f>
        <v/>
      </c>
      <c r="C59" s="692" t="str">
        <f>IF('Formulario PPGR3 '!$G59="","",'[1]Formulario PPGR1'!#REF!)</f>
        <v/>
      </c>
      <c r="D59" s="692" t="str">
        <f>IF('Formulario PPGR3 '!$G59="","",'[1]Formulario PPGR1'!#REF!)</f>
        <v/>
      </c>
      <c r="E59" s="692" t="str">
        <f>IF('Formulario PPGR3 '!$G59="","",'[1]Formulario PPGR1'!#REF!)</f>
        <v/>
      </c>
      <c r="F59" s="692" t="str">
        <f>IF('Formulario PPGR3 '!$G59="","",'[1]Formulario PPGR1'!#REF!)</f>
        <v/>
      </c>
      <c r="G59" s="693"/>
      <c r="H59" s="694" t="str">
        <f>IF(Tabla112[[#This Row],[Código_Actividad]]="","",_xlfn.XLOOKUP(Tabla112[[#This Row],[Código_Actividad]],[1]!Tabla2[Código],[1]!Tabla2[Actividades Programables Presupuestables],"",0))</f>
        <v/>
      </c>
      <c r="I59" s="695" t="str">
        <f>IFERROR(VLOOKUP('Formulario PPGR3 '!$G59,'[1]Formulario PPGR2'!$H$9:$V$272,15,FALSE),"")</f>
        <v/>
      </c>
      <c r="J59" s="702" t="s">
        <v>1081</v>
      </c>
      <c r="K59" s="696" t="e">
        <f>IF(Tabla112[[#This Row],[Insumos]]="","",_xlfn.XLOOKUP(Tabla112[[#This Row],[Insumos]],[1]!Tabla10[Insumo],[1]!Tabla10[InsumoAbrev],"",0))</f>
        <v>#REF!</v>
      </c>
      <c r="L59" s="697" t="s">
        <v>1679</v>
      </c>
      <c r="M59" s="698" t="e">
        <f>IF(Tabla112[[#This Row],[Descripción]]="","",_xlfn.XLOOKUP(Tabla112[[#This Row],[Descripción]],[1]!Tabla10[Descripción],[1]!Tabla10[Unidad de Medida],"",0))</f>
        <v>#REF!</v>
      </c>
      <c r="N59" s="703">
        <v>100</v>
      </c>
      <c r="O59" s="700" t="e">
        <f>IF(Tabla112[[#This Row],[Descripción]]="","",_xlfn.XLOOKUP(Tabla112[[#This Row],[Descripción]],[1]!Tabla10[Descripción],[1]!Tabla10[Precio Unitario],0))</f>
        <v>#REF!</v>
      </c>
      <c r="P59" s="700" t="e">
        <f>IF(Tabla112[[#This Row],[Cantidad de Insumos]]="","",Tabla112[[#This Row],[Precio Unitario]]*Tabla112[[#This Row],[Cantidad de Insumos]])</f>
        <v>#REF!</v>
      </c>
      <c r="Q59" s="700" t="e">
        <f>IF(Tabla112[[#This Row],[Descripción]]="","",_xlfn.XLOOKUP(Tabla112[[#This Row],[Descripción]],[1]!Tabla10[Descripción],[1]!Tabla10[CODIGO PRESUPUESTARIO],0))</f>
        <v>#REF!</v>
      </c>
      <c r="R59" s="696"/>
      <c r="S59" s="696"/>
    </row>
    <row r="60" spans="2:19" ht="22.5" customHeight="1" x14ac:dyDescent="0.3">
      <c r="B60" s="692" t="str">
        <f>IF('Formulario PPGR3 '!$G60="","",CONCATENATE('Formulario PPGR3 '!$C60,".",'Formulario PPGR3 '!$D60,".",'Formulario PPGR3 '!$E60,".",'Formulario PPGR3 '!$F60))</f>
        <v/>
      </c>
      <c r="C60" s="692" t="str">
        <f>IF('Formulario PPGR3 '!$G60="","",'[1]Formulario PPGR1'!#REF!)</f>
        <v/>
      </c>
      <c r="D60" s="692" t="str">
        <f>IF('Formulario PPGR3 '!$G60="","",'[1]Formulario PPGR1'!#REF!)</f>
        <v/>
      </c>
      <c r="E60" s="692" t="str">
        <f>IF('Formulario PPGR3 '!$G60="","",'[1]Formulario PPGR1'!#REF!)</f>
        <v/>
      </c>
      <c r="F60" s="692" t="str">
        <f>IF('Formulario PPGR3 '!$G60="","",'[1]Formulario PPGR1'!#REF!)</f>
        <v/>
      </c>
      <c r="G60" s="693"/>
      <c r="H60" s="694" t="str">
        <f>IF(Tabla112[[#This Row],[Código_Actividad]]="","",_xlfn.XLOOKUP(Tabla112[[#This Row],[Código_Actividad]],[1]!Tabla2[Código],[1]!Tabla2[Actividades Programables Presupuestables],"",0))</f>
        <v/>
      </c>
      <c r="I60" s="695" t="str">
        <f>IFERROR(VLOOKUP('Formulario PPGR3 '!$G60,'[1]Formulario PPGR2'!$H$9:$V$272,15,FALSE),"")</f>
        <v/>
      </c>
      <c r="J60" s="702" t="s">
        <v>974</v>
      </c>
      <c r="K60" s="696" t="e">
        <f>IF(Tabla112[[#This Row],[Insumos]]="","",_xlfn.XLOOKUP(Tabla112[[#This Row],[Insumos]],[1]!Tabla10[Insumo],[1]!Tabla10[InsumoAbrev],"",0))</f>
        <v>#REF!</v>
      </c>
      <c r="L60" s="697" t="s">
        <v>2129</v>
      </c>
      <c r="M60" s="698" t="e">
        <f>IF(Tabla112[[#This Row],[Descripción]]="","",_xlfn.XLOOKUP(Tabla112[[#This Row],[Descripción]],[1]!Tabla10[Descripción],[1]!Tabla10[Unidad de Medida],"",0))</f>
        <v>#REF!</v>
      </c>
      <c r="N60" s="703">
        <v>4</v>
      </c>
      <c r="O60" s="700" t="e">
        <f>IF(Tabla112[[#This Row],[Descripción]]="","",_xlfn.XLOOKUP(Tabla112[[#This Row],[Descripción]],[1]!Tabla10[Descripción],[1]!Tabla10[Precio Unitario],0))</f>
        <v>#REF!</v>
      </c>
      <c r="P60" s="700" t="e">
        <f>IF(Tabla112[[#This Row],[Cantidad de Insumos]]="","",Tabla112[[#This Row],[Precio Unitario]]*Tabla112[[#This Row],[Cantidad de Insumos]])</f>
        <v>#REF!</v>
      </c>
      <c r="Q60" s="700" t="e">
        <f>IF(Tabla112[[#This Row],[Descripción]]="","",_xlfn.XLOOKUP(Tabla112[[#This Row],[Descripción]],[1]!Tabla10[Descripción],[1]!Tabla10[CODIGO PRESUPUESTARIO],0))</f>
        <v>#REF!</v>
      </c>
      <c r="R60" s="696"/>
      <c r="S60" s="696"/>
    </row>
    <row r="61" spans="2:19" ht="22.5" customHeight="1" x14ac:dyDescent="0.3">
      <c r="B61" s="692" t="str">
        <f>IF('Formulario PPGR3 '!$G61="","",CONCATENATE('Formulario PPGR3 '!$C61,".",'Formulario PPGR3 '!$D61,".",'Formulario PPGR3 '!$E61,".",'Formulario PPGR3 '!$F61))</f>
        <v/>
      </c>
      <c r="C61" s="692"/>
      <c r="D61" s="692"/>
      <c r="E61" s="692" t="str">
        <f>IF('Formulario PPGR3 '!$G61="","",'[1]Formulario PPGR1'!#REF!)</f>
        <v/>
      </c>
      <c r="F61" s="692" t="str">
        <f>IF('Formulario PPGR3 '!$G61="","",'[1]Formulario PPGR1'!#REF!)</f>
        <v/>
      </c>
      <c r="G61" s="705"/>
      <c r="H61" s="694" t="str">
        <f>IF(Tabla112[[#This Row],[Código_Actividad]]="","",_xlfn.XLOOKUP(Tabla112[[#This Row],[Código_Actividad]],[1]!Tabla2[Código],[1]!Tabla2[Actividades Programables Presupuestables],"",0))</f>
        <v/>
      </c>
      <c r="I61" s="695" t="str">
        <f>IFERROR(VLOOKUP('Formulario PPGR3 '!$G61,'[1]Formulario PPGR2'!$H$9:$V$272,15,FALSE),"")</f>
        <v/>
      </c>
      <c r="J61" s="702" t="s">
        <v>974</v>
      </c>
      <c r="K61" s="702" t="e">
        <f>IF(Tabla112[[#This Row],[Insumos]]="","",_xlfn.XLOOKUP(Tabla112[[#This Row],[Insumos]],[1]!Tabla10[Insumo],[1]!Tabla10[InsumoAbrev],"",0))</f>
        <v>#REF!</v>
      </c>
      <c r="L61" s="706" t="s">
        <v>2133</v>
      </c>
      <c r="M61" s="692" t="e">
        <f>IF(Tabla112[[#This Row],[Descripción]]="","",_xlfn.XLOOKUP(Tabla112[[#This Row],[Descripción]],[1]!Tabla10[Descripción],[1]!Tabla10[Unidad de Medida],"",0))</f>
        <v>#REF!</v>
      </c>
      <c r="N61" s="707">
        <v>4</v>
      </c>
      <c r="O61" s="708" t="e">
        <f>IF(Tabla112[[#This Row],[Descripción]]="","",_xlfn.XLOOKUP(Tabla112[[#This Row],[Descripción]],[1]!Tabla10[Descripción],[1]!Tabla10[Precio Unitario],0))</f>
        <v>#REF!</v>
      </c>
      <c r="P61" s="709" t="e">
        <f>IF(Tabla112[[#This Row],[Cantidad de Insumos]]="","",Tabla112[[#This Row],[Precio Unitario]]*Tabla112[[#This Row],[Cantidad de Insumos]])</f>
        <v>#REF!</v>
      </c>
      <c r="Q61" s="695" t="e">
        <f>IF(Tabla112[[#This Row],[Descripción]]="","",_xlfn.XLOOKUP(Tabla112[[#This Row],[Descripción]],[1]!Tabla10[Descripción],[1]!Tabla10[CODIGO PRESUPUESTARIO],0))</f>
        <v>#REF!</v>
      </c>
      <c r="R61" s="702"/>
      <c r="S61" s="702"/>
    </row>
    <row r="62" spans="2:19" ht="22.5" customHeight="1" x14ac:dyDescent="0.3">
      <c r="B62" s="692" t="str">
        <f>IF('Formulario PPGR3 '!$G62="","",CONCATENATE('Formulario PPGR3 '!$C62,".",'Formulario PPGR3 '!$D62,".",'Formulario PPGR3 '!$E62,".",'Formulario PPGR3 '!$F62))</f>
        <v/>
      </c>
      <c r="C62" s="692" t="str">
        <f>IF('Formulario PPGR3 '!$G62="","",'[1]Formulario PPGR1'!#REF!)</f>
        <v/>
      </c>
      <c r="D62" s="692" t="str">
        <f>IF('Formulario PPGR3 '!$G62="","",'[1]Formulario PPGR1'!#REF!)</f>
        <v/>
      </c>
      <c r="E62" s="692" t="str">
        <f>IF('Formulario PPGR3 '!$G62="","",'[1]Formulario PPGR1'!#REF!)</f>
        <v/>
      </c>
      <c r="F62" s="692" t="str">
        <f>IF('Formulario PPGR3 '!$G62="","",'[1]Formulario PPGR1'!#REF!)</f>
        <v/>
      </c>
      <c r="G62" s="693"/>
      <c r="H62" s="694" t="str">
        <f>IF(Tabla112[[#This Row],[Código_Actividad]]="","",_xlfn.XLOOKUP(Tabla112[[#This Row],[Código_Actividad]],[1]!Tabla2[Código],[1]!Tabla2[Actividades Programables Presupuestables],"",0))</f>
        <v/>
      </c>
      <c r="I62" s="695" t="str">
        <f>IFERROR(VLOOKUP('Formulario PPGR3 '!$G62,'[1]Formulario PPGR2'!$H$9:$V$272,15,FALSE),"")</f>
        <v/>
      </c>
      <c r="J62" s="702" t="s">
        <v>974</v>
      </c>
      <c r="K62" s="696" t="e">
        <f>IF(Tabla112[[#This Row],[Insumos]]="","",_xlfn.XLOOKUP(Tabla112[[#This Row],[Insumos]],[1]!Tabla10[Insumo],[1]!Tabla10[InsumoAbrev],"",0))</f>
        <v>#REF!</v>
      </c>
      <c r="L62" s="697" t="s">
        <v>2133</v>
      </c>
      <c r="M62" s="698" t="e">
        <f>IF(Tabla112[[#This Row],[Descripción]]="","",_xlfn.XLOOKUP(Tabla112[[#This Row],[Descripción]],[1]!Tabla10[Descripción],[1]!Tabla10[Unidad de Medida],"",0))</f>
        <v>#REF!</v>
      </c>
      <c r="N62" s="703">
        <v>4</v>
      </c>
      <c r="O62" s="700" t="e">
        <f>IF(Tabla112[[#This Row],[Descripción]]="","",_xlfn.XLOOKUP(Tabla112[[#This Row],[Descripción]],[1]!Tabla10[Descripción],[1]!Tabla10[Precio Unitario],0))</f>
        <v>#REF!</v>
      </c>
      <c r="P62" s="700" t="e">
        <f>IF(Tabla112[[#This Row],[Cantidad de Insumos]]="","",Tabla112[[#This Row],[Precio Unitario]]*Tabla112[[#This Row],[Cantidad de Insumos]])</f>
        <v>#REF!</v>
      </c>
      <c r="Q62" s="700" t="e">
        <f>IF(Tabla112[[#This Row],[Descripción]]="","",_xlfn.XLOOKUP(Tabla112[[#This Row],[Descripción]],[1]!Tabla10[Descripción],[1]!Tabla10[CODIGO PRESUPUESTARIO],0))</f>
        <v>#REF!</v>
      </c>
      <c r="R62" s="696"/>
      <c r="S62" s="696"/>
    </row>
    <row r="63" spans="2:19" ht="56.4" customHeight="1" x14ac:dyDescent="0.3">
      <c r="B63" s="692" t="e">
        <f>IF('Formulario PPGR3 '!$G63="","",CONCATENATE('Formulario PPGR3 '!$C63,".",'Formulario PPGR3 '!$D63,".",'Formulario PPGR3 '!$E63,".",'Formulario PPGR3 '!$F63))</f>
        <v>#REF!</v>
      </c>
      <c r="C63" s="692" t="e">
        <f>IF('Formulario PPGR3 '!$G63="","",'[1]Formulario PPGR1'!#REF!)</f>
        <v>#REF!</v>
      </c>
      <c r="D63" s="692" t="e">
        <f>IF('Formulario PPGR3 '!$G63="","",'[1]Formulario PPGR1'!#REF!)</f>
        <v>#REF!</v>
      </c>
      <c r="E63" s="692" t="e">
        <f>IF('Formulario PPGR3 '!$G63="","",'[1]Formulario PPGR1'!#REF!)</f>
        <v>#REF!</v>
      </c>
      <c r="F63" s="692" t="e">
        <f>IF('Formulario PPGR3 '!$G63="","",'[1]Formulario PPGR1'!#REF!)</f>
        <v>#REF!</v>
      </c>
      <c r="G63" s="693" t="s">
        <v>337</v>
      </c>
      <c r="H63" s="694" t="e">
        <f>IF(Tabla112[[#This Row],[Código_Actividad]]="","",_xlfn.XLOOKUP(Tabla112[[#This Row],[Código_Actividad]],[1]!Tabla2[Código],[1]!Tabla2[Actividades Programables Presupuestables],"",0))</f>
        <v>#REF!</v>
      </c>
      <c r="I63" s="695">
        <f>IFERROR(VLOOKUP('Formulario PPGR3 '!$G63,'[1]Formulario PPGR2'!$H$9:$V$272,15,FALSE),"")</f>
        <v>9</v>
      </c>
      <c r="J63" s="702" t="s">
        <v>1081</v>
      </c>
      <c r="K63" s="696" t="e">
        <f>IF(Tabla112[[#This Row],[Insumos]]="","",_xlfn.XLOOKUP(Tabla112[[#This Row],[Insumos]],[1]!Tabla10[Insumo],[1]!Tabla10[InsumoAbrev],"",0))</f>
        <v>#REF!</v>
      </c>
      <c r="L63" s="697" t="s">
        <v>1679</v>
      </c>
      <c r="M63" s="698" t="e">
        <f>IF(Tabla112[[#This Row],[Descripción]]="","",_xlfn.XLOOKUP(Tabla112[[#This Row],[Descripción]],[1]!Tabla10[Descripción],[1]!Tabla10[Unidad de Medida],"",0))</f>
        <v>#REF!</v>
      </c>
      <c r="N63" s="699">
        <v>90</v>
      </c>
      <c r="O63" s="700" t="e">
        <f>IF(Tabla112[[#This Row],[Descripción]]="","",_xlfn.XLOOKUP(Tabla112[[#This Row],[Descripción]],[1]!Tabla10[Descripción],[1]!Tabla10[Precio Unitario],0))</f>
        <v>#REF!</v>
      </c>
      <c r="P63" s="700" t="e">
        <f>IF(Tabla112[[#This Row],[Cantidad de Insumos]]="","",Tabla112[[#This Row],[Precio Unitario]]*Tabla112[[#This Row],[Cantidad de Insumos]])</f>
        <v>#REF!</v>
      </c>
      <c r="Q63" s="700" t="e">
        <f>IF(Tabla112[[#This Row],[Descripción]]="","",_xlfn.XLOOKUP(Tabla112[[#This Row],[Descripción]],[1]!Tabla10[Descripción],[1]!Tabla10[CODIGO PRESUPUESTARIO],0))</f>
        <v>#REF!</v>
      </c>
      <c r="R63" s="696"/>
      <c r="S63" s="696"/>
    </row>
    <row r="64" spans="2:19" ht="22.5" customHeight="1" x14ac:dyDescent="0.3">
      <c r="B64" s="692" t="str">
        <f>IF('Formulario PPGR3 '!$G64="","",CONCATENATE('Formulario PPGR3 '!$C64,".",'Formulario PPGR3 '!$D64,".",'Formulario PPGR3 '!$E64,".",'Formulario PPGR3 '!$F64))</f>
        <v/>
      </c>
      <c r="C64" s="692" t="str">
        <f>IF('Formulario PPGR3 '!$G64="","",'[1]Formulario PPGR1'!#REF!)</f>
        <v/>
      </c>
      <c r="D64" s="692" t="str">
        <f>IF('Formulario PPGR3 '!$G64="","",'[1]Formulario PPGR1'!#REF!)</f>
        <v/>
      </c>
      <c r="E64" s="692" t="str">
        <f>IF('Formulario PPGR3 '!$G64="","",'[1]Formulario PPGR1'!#REF!)</f>
        <v/>
      </c>
      <c r="F64" s="692" t="str">
        <f>IF('Formulario PPGR3 '!$G64="","",'[1]Formulario PPGR1'!#REF!)</f>
        <v/>
      </c>
      <c r="G64" s="693"/>
      <c r="H64" s="694" t="str">
        <f>IF(Tabla112[[#This Row],[Código_Actividad]]="","",_xlfn.XLOOKUP(Tabla112[[#This Row],[Código_Actividad]],[1]!Tabla2[Código],[1]!Tabla2[Actividades Programables Presupuestables],"",0))</f>
        <v/>
      </c>
      <c r="I64" s="695" t="str">
        <f>IFERROR(VLOOKUP('Formulario PPGR3 '!$G64,'[1]Formulario PPGR2'!$H$9:$V$272,15,FALSE),"")</f>
        <v/>
      </c>
      <c r="J64" s="702" t="s">
        <v>972</v>
      </c>
      <c r="K64" s="696" t="e">
        <f>IF(Tabla112[[#This Row],[Insumos]]="","",_xlfn.XLOOKUP(Tabla112[[#This Row],[Insumos]],[1]!Tabla10[Insumo],[1]!Tabla10[InsumoAbrev],"",0))</f>
        <v>#REF!</v>
      </c>
      <c r="L64" s="697" t="s">
        <v>1717</v>
      </c>
      <c r="M64" s="698" t="e">
        <f>IF(Tabla112[[#This Row],[Descripción]]="","",_xlfn.XLOOKUP(Tabla112[[#This Row],[Descripción]],[1]!Tabla10[Descripción],[1]!Tabla10[Unidad de Medida],"",0))</f>
        <v>#REF!</v>
      </c>
      <c r="N64" s="699">
        <v>200</v>
      </c>
      <c r="O64" s="700" t="e">
        <f>IF(Tabla112[[#This Row],[Descripción]]="","",_xlfn.XLOOKUP(Tabla112[[#This Row],[Descripción]],[1]!Tabla10[Descripción],[1]!Tabla10[Precio Unitario],0))</f>
        <v>#REF!</v>
      </c>
      <c r="P64" s="700" t="e">
        <f>IF(Tabla112[[#This Row],[Cantidad de Insumos]]="","",Tabla112[[#This Row],[Precio Unitario]]*Tabla112[[#This Row],[Cantidad de Insumos]])</f>
        <v>#REF!</v>
      </c>
      <c r="Q64" s="700" t="e">
        <f>IF(Tabla112[[#This Row],[Descripción]]="","",_xlfn.XLOOKUP(Tabla112[[#This Row],[Descripción]],[1]!Tabla10[Descripción],[1]!Tabla10[CODIGO PRESUPUESTARIO],0))</f>
        <v>#REF!</v>
      </c>
      <c r="R64" s="696"/>
      <c r="S64" s="696"/>
    </row>
    <row r="65" spans="2:19" ht="22.5" customHeight="1" x14ac:dyDescent="0.3">
      <c r="B65" s="692" t="str">
        <f>IF('Formulario PPGR3 '!$G65="","",CONCATENATE('Formulario PPGR3 '!$C65,".",'Formulario PPGR3 '!$D65,".",'Formulario PPGR3 '!$E65,".",'Formulario PPGR3 '!$F65))</f>
        <v/>
      </c>
      <c r="C65" s="692" t="str">
        <f>IF('Formulario PPGR3 '!$G65="","",'[1]Formulario PPGR1'!#REF!)</f>
        <v/>
      </c>
      <c r="D65" s="692" t="str">
        <f>IF('Formulario PPGR3 '!$G65="","",'[1]Formulario PPGR1'!#REF!)</f>
        <v/>
      </c>
      <c r="E65" s="692" t="str">
        <f>IF('Formulario PPGR3 '!$G65="","",'[1]Formulario PPGR1'!#REF!)</f>
        <v/>
      </c>
      <c r="F65" s="692" t="str">
        <f>IF('Formulario PPGR3 '!$G65="","",'[1]Formulario PPGR1'!#REF!)</f>
        <v/>
      </c>
      <c r="G65" s="693"/>
      <c r="H65" s="694" t="str">
        <f>IF(Tabla112[[#This Row],[Código_Actividad]]="","",_xlfn.XLOOKUP(Tabla112[[#This Row],[Código_Actividad]],[1]!Tabla2[Código],[1]!Tabla2[Actividades Programables Presupuestables],"",0))</f>
        <v/>
      </c>
      <c r="I65" s="695" t="str">
        <f>IFERROR(VLOOKUP('Formulario PPGR3 '!$G65,'[1]Formulario PPGR2'!$H$9:$V$272,15,FALSE),"")</f>
        <v/>
      </c>
      <c r="J65" s="702" t="s">
        <v>1804</v>
      </c>
      <c r="K65" s="696" t="e">
        <f>IF(Tabla112[[#This Row],[Insumos]]="","",_xlfn.XLOOKUP(Tabla112[[#This Row],[Insumos]],[1]!Tabla10[Insumo],[1]!Tabla10[InsumoAbrev],"",0))</f>
        <v>#REF!</v>
      </c>
      <c r="L65" s="697" t="s">
        <v>1806</v>
      </c>
      <c r="M65" s="698" t="e">
        <f>IF(Tabla112[[#This Row],[Descripción]]="","",_xlfn.XLOOKUP(Tabla112[[#This Row],[Descripción]],[1]!Tabla10[Descripción],[1]!Tabla10[Unidad de Medida],"",0))</f>
        <v>#REF!</v>
      </c>
      <c r="N65" s="699">
        <v>1</v>
      </c>
      <c r="O65" s="700" t="e">
        <f>IF(Tabla112[[#This Row],[Descripción]]="","",_xlfn.XLOOKUP(Tabla112[[#This Row],[Descripción]],[1]!Tabla10[Descripción],[1]!Tabla10[Precio Unitario],0))</f>
        <v>#REF!</v>
      </c>
      <c r="P65" s="700" t="e">
        <f>IF(Tabla112[[#This Row],[Cantidad de Insumos]]="","",Tabla112[[#This Row],[Precio Unitario]]*Tabla112[[#This Row],[Cantidad de Insumos]])</f>
        <v>#REF!</v>
      </c>
      <c r="Q65" s="700" t="e">
        <f>IF(Tabla112[[#This Row],[Descripción]]="","",_xlfn.XLOOKUP(Tabla112[[#This Row],[Descripción]],[1]!Tabla10[Descripción],[1]!Tabla10[CODIGO PRESUPUESTARIO],0))</f>
        <v>#REF!</v>
      </c>
      <c r="R65" s="696"/>
      <c r="S65" s="696"/>
    </row>
    <row r="66" spans="2:19" ht="22.5" customHeight="1" x14ac:dyDescent="0.3">
      <c r="B66" s="692" t="str">
        <f>IF('Formulario PPGR3 '!$G66="","",CONCATENATE('Formulario PPGR3 '!$C66,".",'Formulario PPGR3 '!$D66,".",'Formulario PPGR3 '!$E66,".",'Formulario PPGR3 '!$F66))</f>
        <v/>
      </c>
      <c r="C66" s="692" t="str">
        <f>IF('Formulario PPGR3 '!$G66="","",'[1]Formulario PPGR1'!#REF!)</f>
        <v/>
      </c>
      <c r="D66" s="692" t="str">
        <f>IF('Formulario PPGR3 '!$G66="","",'[1]Formulario PPGR1'!#REF!)</f>
        <v/>
      </c>
      <c r="E66" s="692" t="str">
        <f>IF('Formulario PPGR3 '!$G66="","",'[1]Formulario PPGR1'!#REF!)</f>
        <v/>
      </c>
      <c r="F66" s="692" t="str">
        <f>IF('Formulario PPGR3 '!$G66="","",'[1]Formulario PPGR1'!#REF!)</f>
        <v/>
      </c>
      <c r="G66" s="693"/>
      <c r="H66" s="694" t="str">
        <f>IF(Tabla112[[#This Row],[Código_Actividad]]="","",_xlfn.XLOOKUP(Tabla112[[#This Row],[Código_Actividad]],[1]!Tabla2[Código],[1]!Tabla2[Actividades Programables Presupuestables],"",0))</f>
        <v/>
      </c>
      <c r="I66" s="695" t="str">
        <f>IFERROR(VLOOKUP('Formulario PPGR3 '!$G66,'[1]Formulario PPGR2'!$H$9:$V$272,15,FALSE),"")</f>
        <v/>
      </c>
      <c r="J66" s="702" t="s">
        <v>974</v>
      </c>
      <c r="K66" s="696" t="e">
        <f>IF(Tabla112[[#This Row],[Insumos]]="","",_xlfn.XLOOKUP(Tabla112[[#This Row],[Insumos]],[1]!Tabla10[Insumo],[1]!Tabla10[InsumoAbrev],"",0))</f>
        <v>#REF!</v>
      </c>
      <c r="L66" s="697" t="s">
        <v>2129</v>
      </c>
      <c r="M66" s="698" t="e">
        <f>IF(Tabla112[[#This Row],[Descripción]]="","",_xlfn.XLOOKUP(Tabla112[[#This Row],[Descripción]],[1]!Tabla10[Descripción],[1]!Tabla10[Unidad de Medida],"",0))</f>
        <v>#REF!</v>
      </c>
      <c r="N66" s="699">
        <v>36</v>
      </c>
      <c r="O66" s="700" t="e">
        <f>IF(Tabla112[[#This Row],[Descripción]]="","",_xlfn.XLOOKUP(Tabla112[[#This Row],[Descripción]],[1]!Tabla10[Descripción],[1]!Tabla10[Precio Unitario],0))</f>
        <v>#REF!</v>
      </c>
      <c r="P66" s="700" t="e">
        <f>IF(Tabla112[[#This Row],[Cantidad de Insumos]]="","",Tabla112[[#This Row],[Precio Unitario]]*Tabla112[[#This Row],[Cantidad de Insumos]])</f>
        <v>#REF!</v>
      </c>
      <c r="Q66" s="700" t="e">
        <f>IF(Tabla112[[#This Row],[Descripción]]="","",_xlfn.XLOOKUP(Tabla112[[#This Row],[Descripción]],[1]!Tabla10[Descripción],[1]!Tabla10[CODIGO PRESUPUESTARIO],0))</f>
        <v>#REF!</v>
      </c>
      <c r="R66" s="696"/>
      <c r="S66" s="696"/>
    </row>
    <row r="67" spans="2:19" ht="22.5" customHeight="1" x14ac:dyDescent="0.3">
      <c r="B67" s="692" t="str">
        <f>IF('Formulario PPGR3 '!$G67="","",CONCATENATE('Formulario PPGR3 '!$C67,".",'Formulario PPGR3 '!$D67,".",'Formulario PPGR3 '!$E67,".",'Formulario PPGR3 '!$F67))</f>
        <v/>
      </c>
      <c r="C67" s="692" t="str">
        <f>IF('Formulario PPGR3 '!$G67="","",'[1]Formulario PPGR1'!#REF!)</f>
        <v/>
      </c>
      <c r="D67" s="692" t="str">
        <f>IF('Formulario PPGR3 '!$G67="","",'[1]Formulario PPGR1'!#REF!)</f>
        <v/>
      </c>
      <c r="E67" s="692" t="str">
        <f>IF('Formulario PPGR3 '!$G67="","",'[1]Formulario PPGR1'!#REF!)</f>
        <v/>
      </c>
      <c r="F67" s="692" t="str">
        <f>IF('Formulario PPGR3 '!$G67="","",'[1]Formulario PPGR1'!#REF!)</f>
        <v/>
      </c>
      <c r="G67" s="693"/>
      <c r="H67" s="694" t="str">
        <f>IF(Tabla112[[#This Row],[Código_Actividad]]="","",_xlfn.XLOOKUP(Tabla112[[#This Row],[Código_Actividad]],[1]!Tabla2[Código],[1]!Tabla2[Actividades Programables Presupuestables],"",0))</f>
        <v/>
      </c>
      <c r="I67" s="695" t="str">
        <f>IFERROR(VLOOKUP('Formulario PPGR3 '!$G67,'[1]Formulario PPGR2'!$H$9:$V$272,15,FALSE),"")</f>
        <v/>
      </c>
      <c r="J67" s="702" t="s">
        <v>974</v>
      </c>
      <c r="K67" s="696" t="e">
        <f>IF(Tabla112[[#This Row],[Insumos]]="","",_xlfn.XLOOKUP(Tabla112[[#This Row],[Insumos]],[1]!Tabla10[Insumo],[1]!Tabla10[InsumoAbrev],"",0))</f>
        <v>#REF!</v>
      </c>
      <c r="L67" s="697" t="s">
        <v>2132</v>
      </c>
      <c r="M67" s="698" t="e">
        <f>IF(Tabla112[[#This Row],[Descripción]]="","",_xlfn.XLOOKUP(Tabla112[[#This Row],[Descripción]],[1]!Tabla10[Descripción],[1]!Tabla10[Unidad de Medida],"",0))</f>
        <v>#REF!</v>
      </c>
      <c r="N67" s="699">
        <v>36</v>
      </c>
      <c r="O67" s="700" t="e">
        <f>IF(Tabla112[[#This Row],[Descripción]]="","",_xlfn.XLOOKUP(Tabla112[[#This Row],[Descripción]],[1]!Tabla10[Descripción],[1]!Tabla10[Precio Unitario],0))</f>
        <v>#REF!</v>
      </c>
      <c r="P67" s="700" t="e">
        <f>IF(Tabla112[[#This Row],[Cantidad de Insumos]]="","",Tabla112[[#This Row],[Precio Unitario]]*Tabla112[[#This Row],[Cantidad de Insumos]])</f>
        <v>#REF!</v>
      </c>
      <c r="Q67" s="700" t="e">
        <f>IF(Tabla112[[#This Row],[Descripción]]="","",_xlfn.XLOOKUP(Tabla112[[#This Row],[Descripción]],[1]!Tabla10[Descripción],[1]!Tabla10[CODIGO PRESUPUESTARIO],0))</f>
        <v>#REF!</v>
      </c>
      <c r="R67" s="696"/>
      <c r="S67" s="696"/>
    </row>
    <row r="68" spans="2:19" ht="22.5" customHeight="1" x14ac:dyDescent="0.3">
      <c r="B68" s="692" t="str">
        <f>IF('Formulario PPGR3 '!$G68="","",CONCATENATE('Formulario PPGR3 '!$C68,".",'Formulario PPGR3 '!$D68,".",'Formulario PPGR3 '!$E68,".",'Formulario PPGR3 '!$F68))</f>
        <v/>
      </c>
      <c r="C68" s="692" t="str">
        <f>IF('Formulario PPGR3 '!$G68="","",'[1]Formulario PPGR1'!#REF!)</f>
        <v/>
      </c>
      <c r="D68" s="692" t="str">
        <f>IF('Formulario PPGR3 '!$G68="","",'[1]Formulario PPGR1'!#REF!)</f>
        <v/>
      </c>
      <c r="E68" s="692" t="str">
        <f>IF('Formulario PPGR3 '!$G68="","",'[1]Formulario PPGR1'!#REF!)</f>
        <v/>
      </c>
      <c r="F68" s="692" t="str">
        <f>IF('Formulario PPGR3 '!$G68="","",'[1]Formulario PPGR1'!#REF!)</f>
        <v/>
      </c>
      <c r="G68" s="693"/>
      <c r="H68" s="694" t="str">
        <f>IF(Tabla112[[#This Row],[Código_Actividad]]="","",_xlfn.XLOOKUP(Tabla112[[#This Row],[Código_Actividad]],[1]!Tabla2[Código],[1]!Tabla2[Actividades Programables Presupuestables],"",0))</f>
        <v/>
      </c>
      <c r="I68" s="695" t="str">
        <f>IFERROR(VLOOKUP('Formulario PPGR3 '!$G68,'[1]Formulario PPGR2'!$H$9:$V$272,15,FALSE),"")</f>
        <v/>
      </c>
      <c r="J68" s="702" t="s">
        <v>979</v>
      </c>
      <c r="K68" s="696" t="e">
        <f>IF(Tabla112[[#This Row],[Insumos]]="","",_xlfn.XLOOKUP(Tabla112[[#This Row],[Insumos]],[1]!Tabla10[Insumo],[1]!Tabla10[InsumoAbrev],"",0))</f>
        <v>#REF!</v>
      </c>
      <c r="L68" s="697" t="s">
        <v>1816</v>
      </c>
      <c r="M68" s="698" t="e">
        <f>IF(Tabla112[[#This Row],[Descripción]]="","",_xlfn.XLOOKUP(Tabla112[[#This Row],[Descripción]],[1]!Tabla10[Descripción],[1]!Tabla10[Unidad de Medida],"",0))</f>
        <v>#REF!</v>
      </c>
      <c r="N68" s="699">
        <v>15</v>
      </c>
      <c r="O68" s="700" t="e">
        <f>IF(Tabla112[[#This Row],[Descripción]]="","",_xlfn.XLOOKUP(Tabla112[[#This Row],[Descripción]],[1]!Tabla10[Descripción],[1]!Tabla10[Precio Unitario],0))</f>
        <v>#REF!</v>
      </c>
      <c r="P68" s="700" t="e">
        <f>IF(Tabla112[[#This Row],[Cantidad de Insumos]]="","",Tabla112[[#This Row],[Precio Unitario]]*Tabla112[[#This Row],[Cantidad de Insumos]])</f>
        <v>#REF!</v>
      </c>
      <c r="Q68" s="700" t="e">
        <f>IF(Tabla112[[#This Row],[Descripción]]="","",_xlfn.XLOOKUP(Tabla112[[#This Row],[Descripción]],[1]!Tabla10[Descripción],[1]!Tabla10[CODIGO PRESUPUESTARIO],0))</f>
        <v>#REF!</v>
      </c>
      <c r="R68" s="696"/>
      <c r="S68" s="696"/>
    </row>
    <row r="69" spans="2:19" ht="76.2" customHeight="1" x14ac:dyDescent="0.3">
      <c r="B69" s="692" t="e">
        <f>IF('Formulario PPGR3 '!$G69="","",CONCATENATE('Formulario PPGR3 '!$C69,".",'Formulario PPGR3 '!$D69,".",'Formulario PPGR3 '!$E69,".",'Formulario PPGR3 '!$F69))</f>
        <v>#REF!</v>
      </c>
      <c r="C69" s="692" t="e">
        <f>IF('Formulario PPGR3 '!$G69="","",'[1]Formulario PPGR1'!#REF!)</f>
        <v>#REF!</v>
      </c>
      <c r="D69" s="692" t="e">
        <f>IF('Formulario PPGR3 '!$G69="","",'[1]Formulario PPGR1'!#REF!)</f>
        <v>#REF!</v>
      </c>
      <c r="E69" s="692" t="e">
        <f>IF('Formulario PPGR3 '!$G69="","",'[1]Formulario PPGR1'!#REF!)</f>
        <v>#REF!</v>
      </c>
      <c r="F69" s="692" t="e">
        <f>IF('Formulario PPGR3 '!$G69="","",'[1]Formulario PPGR1'!#REF!)</f>
        <v>#REF!</v>
      </c>
      <c r="G69" s="693" t="s">
        <v>338</v>
      </c>
      <c r="H69" s="694" t="e">
        <f>IF(Tabla112[[#This Row],[Código_Actividad]]="","",_xlfn.XLOOKUP(Tabla112[[#This Row],[Código_Actividad]],[1]!Tabla2[Código],[1]!Tabla2[Actividades Programables Presupuestables],"",0))</f>
        <v>#REF!</v>
      </c>
      <c r="I69" s="695">
        <f>IFERROR(VLOOKUP('Formulario PPGR3 '!$G69,'[1]Formulario PPGR2'!$H$9:$V$272,15,FALSE),"")</f>
        <v>2</v>
      </c>
      <c r="J69" s="702" t="s">
        <v>841</v>
      </c>
      <c r="K69" s="696" t="e">
        <f>IF(Tabla112[[#This Row],[Insumos]]="","",_xlfn.XLOOKUP(Tabla112[[#This Row],[Insumos]],[1]!Tabla10[Insumo],[1]!Tabla10[InsumoAbrev],"",0))</f>
        <v>#REF!</v>
      </c>
      <c r="L69" s="697" t="s">
        <v>1519</v>
      </c>
      <c r="M69" s="698" t="e">
        <f>IF(Tabla112[[#This Row],[Descripción]]="","",_xlfn.XLOOKUP(Tabla112[[#This Row],[Descripción]],[1]!Tabla10[Descripción],[1]!Tabla10[Unidad de Medida],"",0))</f>
        <v>#REF!</v>
      </c>
      <c r="N69" s="699">
        <v>2</v>
      </c>
      <c r="O69" s="700" t="e">
        <f>IF(Tabla112[[#This Row],[Descripción]]="","",_xlfn.XLOOKUP(Tabla112[[#This Row],[Descripción]],[1]!Tabla10[Descripción],[1]!Tabla10[Precio Unitario],0))</f>
        <v>#REF!</v>
      </c>
      <c r="P69" s="700" t="e">
        <f>IF(Tabla112[[#This Row],[Cantidad de Insumos]]="","",Tabla112[[#This Row],[Precio Unitario]]*Tabla112[[#This Row],[Cantidad de Insumos]])</f>
        <v>#REF!</v>
      </c>
      <c r="Q69" s="700" t="e">
        <f>IF(Tabla112[[#This Row],[Descripción]]="","",_xlfn.XLOOKUP(Tabla112[[#This Row],[Descripción]],[1]!Tabla10[Descripción],[1]!Tabla10[CODIGO PRESUPUESTARIO],0))</f>
        <v>#REF!</v>
      </c>
      <c r="R69" s="696"/>
      <c r="S69" s="696"/>
    </row>
    <row r="70" spans="2:19" ht="36" customHeight="1" x14ac:dyDescent="0.3">
      <c r="B70" s="692" t="str">
        <f>IF('Formulario PPGR3 '!$G70="","",CONCATENATE('Formulario PPGR3 '!$C70,".",'Formulario PPGR3 '!$D70,".",'Formulario PPGR3 '!$E70,".",'Formulario PPGR3 '!$F70))</f>
        <v/>
      </c>
      <c r="C70" s="692" t="str">
        <f>IF('Formulario PPGR3 '!$G70="","",'[1]Formulario PPGR1'!#REF!)</f>
        <v/>
      </c>
      <c r="D70" s="692" t="str">
        <f>IF('Formulario PPGR3 '!$G70="","",'[1]Formulario PPGR1'!#REF!)</f>
        <v/>
      </c>
      <c r="E70" s="692" t="str">
        <f>IF('Formulario PPGR3 '!$G70="","",'[1]Formulario PPGR1'!#REF!)</f>
        <v/>
      </c>
      <c r="F70" s="692" t="str">
        <f>IF('Formulario PPGR3 '!$G70="","",'[1]Formulario PPGR1'!#REF!)</f>
        <v/>
      </c>
      <c r="G70" s="693"/>
      <c r="H70" s="694" t="str">
        <f>IF(Tabla112[[#This Row],[Código_Actividad]]="","",_xlfn.XLOOKUP(Tabla112[[#This Row],[Código_Actividad]],[1]!Tabla2[Código],[1]!Tabla2[Actividades Programables Presupuestables],"",0))</f>
        <v/>
      </c>
      <c r="I70" s="695" t="str">
        <f>IFERROR(VLOOKUP('Formulario PPGR3 '!$G70,'[1]Formulario PPGR2'!$H$9:$V$272,15,FALSE),"")</f>
        <v/>
      </c>
      <c r="J70" s="702" t="s">
        <v>971</v>
      </c>
      <c r="K70" s="696" t="e">
        <f>IF(Tabla112[[#This Row],[Insumos]]="","",_xlfn.XLOOKUP(Tabla112[[#This Row],[Insumos]],[1]!Tabla10[Insumo],[1]!Tabla10[InsumoAbrev],"",0))</f>
        <v>#REF!</v>
      </c>
      <c r="L70" s="697" t="s">
        <v>1926</v>
      </c>
      <c r="M70" s="698" t="e">
        <f>IF(Tabla112[[#This Row],[Descripción]]="","",_xlfn.XLOOKUP(Tabla112[[#This Row],[Descripción]],[1]!Tabla10[Descripción],[1]!Tabla10[Unidad de Medida],"",0))</f>
        <v>#REF!</v>
      </c>
      <c r="N70" s="699">
        <v>1</v>
      </c>
      <c r="O70" s="700" t="e">
        <f>IF(Tabla112[[#This Row],[Descripción]]="","",_xlfn.XLOOKUP(Tabla112[[#This Row],[Descripción]],[1]!Tabla10[Descripción],[1]!Tabla10[Precio Unitario],0))</f>
        <v>#REF!</v>
      </c>
      <c r="P70" s="700" t="e">
        <f>IF(Tabla112[[#This Row],[Cantidad de Insumos]]="","",Tabla112[[#This Row],[Precio Unitario]]*Tabla112[[#This Row],[Cantidad de Insumos]])</f>
        <v>#REF!</v>
      </c>
      <c r="Q70" s="700" t="e">
        <f>IF(Tabla112[[#This Row],[Descripción]]="","",_xlfn.XLOOKUP(Tabla112[[#This Row],[Descripción]],[1]!Tabla10[Descripción],[1]!Tabla10[CODIGO PRESUPUESTARIO],0))</f>
        <v>#REF!</v>
      </c>
      <c r="R70" s="696"/>
      <c r="S70" s="696"/>
    </row>
    <row r="71" spans="2:19" ht="22.5" customHeight="1" x14ac:dyDescent="0.3">
      <c r="B71" s="692" t="str">
        <f>IF('Formulario PPGR3 '!$G71="","",CONCATENATE('Formulario PPGR3 '!$C71,".",'Formulario PPGR3 '!$D71,".",'Formulario PPGR3 '!$E71,".",'Formulario PPGR3 '!$F71))</f>
        <v/>
      </c>
      <c r="C71" s="692" t="str">
        <f>IF('Formulario PPGR3 '!$G71="","",'[1]Formulario PPGR1'!#REF!)</f>
        <v/>
      </c>
      <c r="D71" s="692" t="str">
        <f>IF('Formulario PPGR3 '!$G71="","",'[1]Formulario PPGR1'!#REF!)</f>
        <v/>
      </c>
      <c r="E71" s="692" t="str">
        <f>IF('Formulario PPGR3 '!$G71="","",'[1]Formulario PPGR1'!#REF!)</f>
        <v/>
      </c>
      <c r="F71" s="692" t="str">
        <f>IF('Formulario PPGR3 '!$G71="","",'[1]Formulario PPGR1'!#REF!)</f>
        <v/>
      </c>
      <c r="G71" s="693"/>
      <c r="H71" s="694" t="str">
        <f>IF(Tabla112[[#This Row],[Código_Actividad]]="","",_xlfn.XLOOKUP(Tabla112[[#This Row],[Código_Actividad]],[1]!Tabla2[Código],[1]!Tabla2[Actividades Programables Presupuestables],"",0))</f>
        <v/>
      </c>
      <c r="I71" s="695" t="str">
        <f>IFERROR(VLOOKUP('Formulario PPGR3 '!$G71,'[1]Formulario PPGR2'!$H$9:$V$272,15,FALSE),"")</f>
        <v/>
      </c>
      <c r="J71" s="702" t="s">
        <v>972</v>
      </c>
      <c r="K71" s="696" t="e">
        <f>IF(Tabla112[[#This Row],[Insumos]]="","",_xlfn.XLOOKUP(Tabla112[[#This Row],[Insumos]],[1]!Tabla10[Insumo],[1]!Tabla10[InsumoAbrev],"",0))</f>
        <v>#REF!</v>
      </c>
      <c r="L71" s="697" t="s">
        <v>1717</v>
      </c>
      <c r="M71" s="698" t="e">
        <f>IF(Tabla112[[#This Row],[Descripción]]="","",_xlfn.XLOOKUP(Tabla112[[#This Row],[Descripción]],[1]!Tabla10[Descripción],[1]!Tabla10[Unidad de Medida],"",0))</f>
        <v>#REF!</v>
      </c>
      <c r="N71" s="699">
        <v>200</v>
      </c>
      <c r="O71" s="700" t="e">
        <f>IF(Tabla112[[#This Row],[Descripción]]="","",_xlfn.XLOOKUP(Tabla112[[#This Row],[Descripción]],[1]!Tabla10[Descripción],[1]!Tabla10[Precio Unitario],0))</f>
        <v>#REF!</v>
      </c>
      <c r="P71" s="700" t="e">
        <f>IF(Tabla112[[#This Row],[Cantidad de Insumos]]="","",Tabla112[[#This Row],[Precio Unitario]]*Tabla112[[#This Row],[Cantidad de Insumos]])</f>
        <v>#REF!</v>
      </c>
      <c r="Q71" s="700" t="e">
        <f>IF(Tabla112[[#This Row],[Descripción]]="","",_xlfn.XLOOKUP(Tabla112[[#This Row],[Descripción]],[1]!Tabla10[Descripción],[1]!Tabla10[CODIGO PRESUPUESTARIO],0))</f>
        <v>#REF!</v>
      </c>
      <c r="R71" s="696"/>
      <c r="S71" s="696"/>
    </row>
    <row r="72" spans="2:19" ht="41.4" x14ac:dyDescent="0.3">
      <c r="B72" s="692" t="str">
        <f>IF('Formulario PPGR3 '!$G72="","",CONCATENATE('Formulario PPGR3 '!$C72,".",'Formulario PPGR3 '!$D72,".",'Formulario PPGR3 '!$E72,".",'Formulario PPGR3 '!$F72))</f>
        <v/>
      </c>
      <c r="C72" s="692" t="str">
        <f>IF('Formulario PPGR3 '!$G72="","",'[1]Formulario PPGR1'!#REF!)</f>
        <v/>
      </c>
      <c r="D72" s="692" t="str">
        <f>IF('Formulario PPGR3 '!$G72="","",'[1]Formulario PPGR1'!#REF!)</f>
        <v/>
      </c>
      <c r="E72" s="692" t="str">
        <f>IF('Formulario PPGR3 '!$G72="","",'[1]Formulario PPGR1'!#REF!)</f>
        <v/>
      </c>
      <c r="F72" s="692" t="str">
        <f>IF('Formulario PPGR3 '!$G72="","",'[1]Formulario PPGR1'!#REF!)</f>
        <v/>
      </c>
      <c r="G72" s="693"/>
      <c r="H72" s="694" t="str">
        <f>IF(Tabla112[[#This Row],[Código_Actividad]]="","",_xlfn.XLOOKUP(Tabla112[[#This Row],[Código_Actividad]],[1]!Tabla2[Código],[1]!Tabla2[Actividades Programables Presupuestables],"",0))</f>
        <v/>
      </c>
      <c r="I72" s="695" t="str">
        <f>IFERROR(VLOOKUP('Formulario PPGR3 '!$G72,'[1]Formulario PPGR2'!$H$9:$V$272,15,FALSE),"")</f>
        <v/>
      </c>
      <c r="J72" s="702" t="s">
        <v>1053</v>
      </c>
      <c r="K72" s="696" t="e">
        <f>IF(Tabla112[[#This Row],[Insumos]]="","",_xlfn.XLOOKUP(Tabla112[[#This Row],[Insumos]],[1]!Tabla10[Insumo],[1]!Tabla10[InsumoAbrev],"",0))</f>
        <v>#REF!</v>
      </c>
      <c r="L72" s="697" t="s">
        <v>1826</v>
      </c>
      <c r="M72" s="698" t="e">
        <f>IF(Tabla112[[#This Row],[Descripción]]="","",_xlfn.XLOOKUP(Tabla112[[#This Row],[Descripción]],[1]!Tabla10[Descripción],[1]!Tabla10[Unidad de Medida],"",0))</f>
        <v>#REF!</v>
      </c>
      <c r="N72" s="699">
        <v>22</v>
      </c>
      <c r="O72" s="700" t="e">
        <f>IF(Tabla112[[#This Row],[Descripción]]="","",_xlfn.XLOOKUP(Tabla112[[#This Row],[Descripción]],[1]!Tabla10[Descripción],[1]!Tabla10[Precio Unitario],0))</f>
        <v>#REF!</v>
      </c>
      <c r="P72" s="700" t="e">
        <f>IF(Tabla112[[#This Row],[Cantidad de Insumos]]="","",Tabla112[[#This Row],[Precio Unitario]]*Tabla112[[#This Row],[Cantidad de Insumos]])</f>
        <v>#REF!</v>
      </c>
      <c r="Q72" s="700" t="e">
        <f>IF(Tabla112[[#This Row],[Descripción]]="","",_xlfn.XLOOKUP(Tabla112[[#This Row],[Descripción]],[1]!Tabla10[Descripción],[1]!Tabla10[CODIGO PRESUPUESTARIO],0))</f>
        <v>#REF!</v>
      </c>
      <c r="R72" s="696"/>
      <c r="S72" s="696"/>
    </row>
    <row r="73" spans="2:19" ht="46.95" customHeight="1" x14ac:dyDescent="0.3">
      <c r="B73" s="692" t="str">
        <f>IF('Formulario PPGR3 '!$G73="","",CONCATENATE('Formulario PPGR3 '!$C73,".",'Formulario PPGR3 '!$D73,".",'Formulario PPGR3 '!$E73,".",'Formulario PPGR3 '!$F73))</f>
        <v/>
      </c>
      <c r="C73" s="692" t="str">
        <f>IF('Formulario PPGR3 '!$G73="","",'[1]Formulario PPGR1'!#REF!)</f>
        <v/>
      </c>
      <c r="D73" s="692" t="str">
        <f>IF('Formulario PPGR3 '!$G73="","",'[1]Formulario PPGR1'!#REF!)</f>
        <v/>
      </c>
      <c r="E73" s="692" t="str">
        <f>IF('Formulario PPGR3 '!$G73="","",'[1]Formulario PPGR1'!#REF!)</f>
        <v/>
      </c>
      <c r="F73" s="692" t="str">
        <f>IF('Formulario PPGR3 '!$G73="","",'[1]Formulario PPGR1'!#REF!)</f>
        <v/>
      </c>
      <c r="G73" s="693"/>
      <c r="H73" s="694" t="str">
        <f>IF(Tabla112[[#This Row],[Código_Actividad]]="","",_xlfn.XLOOKUP(Tabla112[[#This Row],[Código_Actividad]],[1]!Tabla2[Código],[1]!Tabla2[Actividades Programables Presupuestables],"",0))</f>
        <v/>
      </c>
      <c r="I73" s="695" t="str">
        <f>IFERROR(VLOOKUP('Formulario PPGR3 '!$G73,'[1]Formulario PPGR2'!$H$9:$V$272,15,FALSE),"")</f>
        <v/>
      </c>
      <c r="J73" s="702" t="s">
        <v>971</v>
      </c>
      <c r="K73" s="696" t="e">
        <f>IF(Tabla112[[#This Row],[Insumos]]="","",_xlfn.XLOOKUP(Tabla112[[#This Row],[Insumos]],[1]!Tabla10[Insumo],[1]!Tabla10[InsumoAbrev],"",0))</f>
        <v>#REF!</v>
      </c>
      <c r="L73" s="697" t="s">
        <v>1926</v>
      </c>
      <c r="M73" s="698" t="e">
        <f>IF(Tabla112[[#This Row],[Descripción]]="","",_xlfn.XLOOKUP(Tabla112[[#This Row],[Descripción]],[1]!Tabla10[Descripción],[1]!Tabla10[Unidad de Medida],"",0))</f>
        <v>#REF!</v>
      </c>
      <c r="N73" s="699">
        <v>1</v>
      </c>
      <c r="O73" s="700" t="e">
        <f>IF(Tabla112[[#This Row],[Descripción]]="","",_xlfn.XLOOKUP(Tabla112[[#This Row],[Descripción]],[1]!Tabla10[Descripción],[1]!Tabla10[Precio Unitario],0))</f>
        <v>#REF!</v>
      </c>
      <c r="P73" s="700" t="e">
        <f>IF(Tabla112[[#This Row],[Cantidad de Insumos]]="","",Tabla112[[#This Row],[Precio Unitario]]*Tabla112[[#This Row],[Cantidad de Insumos]])</f>
        <v>#REF!</v>
      </c>
      <c r="Q73" s="700" t="e">
        <f>IF(Tabla112[[#This Row],[Descripción]]="","",_xlfn.XLOOKUP(Tabla112[[#This Row],[Descripción]],[1]!Tabla10[Descripción],[1]!Tabla10[CODIGO PRESUPUESTARIO],0))</f>
        <v>#REF!</v>
      </c>
      <c r="R73" s="696"/>
      <c r="S73" s="696"/>
    </row>
    <row r="74" spans="2:19" ht="41.4" customHeight="1" x14ac:dyDescent="0.3">
      <c r="B74" s="692" t="e">
        <f>IF('Formulario PPGR3 '!$G74="","",CONCATENATE('Formulario PPGR3 '!$C74,".",'Formulario PPGR3 '!$D74,".",'Formulario PPGR3 '!$E74,".",'Formulario PPGR3 '!$F74))</f>
        <v>#REF!</v>
      </c>
      <c r="C74" s="692" t="e">
        <f>IF('Formulario PPGR3 '!$G74="","",'[1]Formulario PPGR1'!#REF!)</f>
        <v>#REF!</v>
      </c>
      <c r="D74" s="692" t="e">
        <f>IF('Formulario PPGR3 '!$G74="","",'[1]Formulario PPGR1'!#REF!)</f>
        <v>#REF!</v>
      </c>
      <c r="E74" s="692" t="e">
        <f>IF('Formulario PPGR3 '!$G74="","",'[1]Formulario PPGR1'!#REF!)</f>
        <v>#REF!</v>
      </c>
      <c r="F74" s="692" t="e">
        <f>IF('Formulario PPGR3 '!$G74="","",'[1]Formulario PPGR1'!#REF!)</f>
        <v>#REF!</v>
      </c>
      <c r="G74" s="693" t="s">
        <v>342</v>
      </c>
      <c r="H74" s="694" t="e">
        <f>IF(Tabla112[[#This Row],[Código_Actividad]]="","",_xlfn.XLOOKUP(Tabla112[[#This Row],[Código_Actividad]],[1]!Tabla2[Código],[1]!Tabla2[Actividades Programables Presupuestables],"",0))</f>
        <v>#REF!</v>
      </c>
      <c r="I74" s="695">
        <f>IFERROR(VLOOKUP('Formulario PPGR3 '!$G74,'[1]Formulario PPGR2'!$H$9:$V$272,15,FALSE),"")</f>
        <v>9</v>
      </c>
      <c r="J74" s="702" t="s">
        <v>1081</v>
      </c>
      <c r="K74" s="696" t="e">
        <f>IF(Tabla112[[#This Row],[Insumos]]="","",_xlfn.XLOOKUP(Tabla112[[#This Row],[Insumos]],[1]!Tabla10[Insumo],[1]!Tabla10[InsumoAbrev],"",0))</f>
        <v>#REF!</v>
      </c>
      <c r="L74" s="697" t="s">
        <v>1679</v>
      </c>
      <c r="M74" s="698" t="e">
        <f>IF(Tabla112[[#This Row],[Descripción]]="","",_xlfn.XLOOKUP(Tabla112[[#This Row],[Descripción]],[1]!Tabla10[Descripción],[1]!Tabla10[Unidad de Medida],"",0))</f>
        <v>#REF!</v>
      </c>
      <c r="N74" s="699">
        <v>90</v>
      </c>
      <c r="O74" s="700" t="e">
        <f>IF(Tabla112[[#This Row],[Descripción]]="","",_xlfn.XLOOKUP(Tabla112[[#This Row],[Descripción]],[1]!Tabla10[Descripción],[1]!Tabla10[Precio Unitario],0))</f>
        <v>#REF!</v>
      </c>
      <c r="P74" s="700" t="e">
        <f>IF(Tabla112[[#This Row],[Cantidad de Insumos]]="","",Tabla112[[#This Row],[Precio Unitario]]*Tabla112[[#This Row],[Cantidad de Insumos]])</f>
        <v>#REF!</v>
      </c>
      <c r="Q74" s="700" t="e">
        <f>IF(Tabla112[[#This Row],[Descripción]]="","",_xlfn.XLOOKUP(Tabla112[[#This Row],[Descripción]],[1]!Tabla10[Descripción],[1]!Tabla10[CODIGO PRESUPUESTARIO],0))</f>
        <v>#REF!</v>
      </c>
      <c r="R74" s="696"/>
      <c r="S74" s="696"/>
    </row>
    <row r="75" spans="2:19" x14ac:dyDescent="0.3">
      <c r="B75" s="692" t="str">
        <f>IF('Formulario PPGR3 '!$G75="","",CONCATENATE('Formulario PPGR3 '!$C75,".",'Formulario PPGR3 '!$D75,".",'Formulario PPGR3 '!$E75,".",'Formulario PPGR3 '!$F75))</f>
        <v/>
      </c>
      <c r="C75" s="692" t="str">
        <f>IF('Formulario PPGR3 '!$G75="","",'[1]Formulario PPGR1'!#REF!)</f>
        <v/>
      </c>
      <c r="D75" s="692" t="str">
        <f>IF('Formulario PPGR3 '!$G75="","",'[1]Formulario PPGR1'!#REF!)</f>
        <v/>
      </c>
      <c r="E75" s="692" t="str">
        <f>IF('Formulario PPGR3 '!$G75="","",'[1]Formulario PPGR1'!#REF!)</f>
        <v/>
      </c>
      <c r="F75" s="692" t="str">
        <f>IF('Formulario PPGR3 '!$G75="","",'[1]Formulario PPGR1'!#REF!)</f>
        <v/>
      </c>
      <c r="G75" s="693"/>
      <c r="H75" s="694" t="str">
        <f>IF(Tabla112[[#This Row],[Código_Actividad]]="","",_xlfn.XLOOKUP(Tabla112[[#This Row],[Código_Actividad]],[1]!Tabla2[Código],[1]!Tabla2[Actividades Programables Presupuestables],"",0))</f>
        <v/>
      </c>
      <c r="I75" s="695" t="str">
        <f>IFERROR(VLOOKUP('Formulario PPGR3 '!$G75,'[1]Formulario PPGR2'!$H$9:$V$272,15,FALSE),"")</f>
        <v/>
      </c>
      <c r="J75" s="702" t="s">
        <v>974</v>
      </c>
      <c r="K75" s="696" t="e">
        <f>IF(Tabla112[[#This Row],[Insumos]]="","",_xlfn.XLOOKUP(Tabla112[[#This Row],[Insumos]],[1]!Tabla10[Insumo],[1]!Tabla10[InsumoAbrev],"",0))</f>
        <v>#REF!</v>
      </c>
      <c r="L75" s="697" t="s">
        <v>2129</v>
      </c>
      <c r="M75" s="698" t="e">
        <f>IF(Tabla112[[#This Row],[Descripción]]="","",_xlfn.XLOOKUP(Tabla112[[#This Row],[Descripción]],[1]!Tabla10[Descripción],[1]!Tabla10[Unidad de Medida],"",0))</f>
        <v>#REF!</v>
      </c>
      <c r="N75" s="699">
        <v>36</v>
      </c>
      <c r="O75" s="700" t="e">
        <f>IF(Tabla112[[#This Row],[Descripción]]="","",_xlfn.XLOOKUP(Tabla112[[#This Row],[Descripción]],[1]!Tabla10[Descripción],[1]!Tabla10[Precio Unitario],0))</f>
        <v>#REF!</v>
      </c>
      <c r="P75" s="700" t="e">
        <f>IF(Tabla112[[#This Row],[Cantidad de Insumos]]="","",Tabla112[[#This Row],[Precio Unitario]]*Tabla112[[#This Row],[Cantidad de Insumos]])</f>
        <v>#REF!</v>
      </c>
      <c r="Q75" s="700" t="e">
        <f>IF(Tabla112[[#This Row],[Descripción]]="","",_xlfn.XLOOKUP(Tabla112[[#This Row],[Descripción]],[1]!Tabla10[Descripción],[1]!Tabla10[CODIGO PRESUPUESTARIO],0))</f>
        <v>#REF!</v>
      </c>
      <c r="R75" s="696"/>
      <c r="S75" s="696"/>
    </row>
    <row r="76" spans="2:19" ht="27" customHeight="1" x14ac:dyDescent="0.3">
      <c r="B76" s="692" t="str">
        <f>IF('Formulario PPGR3 '!$G76="","",CONCATENATE('Formulario PPGR3 '!$C76,".",'Formulario PPGR3 '!$D76,".",'Formulario PPGR3 '!$E76,".",'Formulario PPGR3 '!$F76))</f>
        <v/>
      </c>
      <c r="C76" s="692" t="str">
        <f>IF('Formulario PPGR3 '!$G76="","",'[1]Formulario PPGR1'!#REF!)</f>
        <v/>
      </c>
      <c r="D76" s="692" t="str">
        <f>IF('Formulario PPGR3 '!$G76="","",'[1]Formulario PPGR1'!#REF!)</f>
        <v/>
      </c>
      <c r="E76" s="692" t="str">
        <f>IF('Formulario PPGR3 '!$G76="","",'[1]Formulario PPGR1'!#REF!)</f>
        <v/>
      </c>
      <c r="F76" s="692" t="str">
        <f>IF('Formulario PPGR3 '!$G76="","",'[1]Formulario PPGR1'!#REF!)</f>
        <v/>
      </c>
      <c r="G76" s="693"/>
      <c r="H76" s="694" t="str">
        <f>IF(Tabla112[[#This Row],[Código_Actividad]]="","",_xlfn.XLOOKUP(Tabla112[[#This Row],[Código_Actividad]],[1]!Tabla2[Código],[1]!Tabla2[Actividades Programables Presupuestables],"",0))</f>
        <v/>
      </c>
      <c r="I76" s="695" t="str">
        <f>IFERROR(VLOOKUP('Formulario PPGR3 '!$G76,'[1]Formulario PPGR2'!$H$9:$V$272,15,FALSE),"")</f>
        <v/>
      </c>
      <c r="J76" s="702" t="s">
        <v>974</v>
      </c>
      <c r="K76" s="696" t="e">
        <f>IF(Tabla112[[#This Row],[Insumos]]="","",_xlfn.XLOOKUP(Tabla112[[#This Row],[Insumos]],[1]!Tabla10[Insumo],[1]!Tabla10[InsumoAbrev],"",0))</f>
        <v>#REF!</v>
      </c>
      <c r="L76" s="697" t="s">
        <v>2133</v>
      </c>
      <c r="M76" s="698" t="e">
        <f>IF(Tabla112[[#This Row],[Descripción]]="","",_xlfn.XLOOKUP(Tabla112[[#This Row],[Descripción]],[1]!Tabla10[Descripción],[1]!Tabla10[Unidad de Medida],"",0))</f>
        <v>#REF!</v>
      </c>
      <c r="N76" s="699">
        <v>36</v>
      </c>
      <c r="O76" s="700" t="e">
        <f>IF(Tabla112[[#This Row],[Descripción]]="","",_xlfn.XLOOKUP(Tabla112[[#This Row],[Descripción]],[1]!Tabla10[Descripción],[1]!Tabla10[Precio Unitario],0))</f>
        <v>#REF!</v>
      </c>
      <c r="P76" s="700" t="e">
        <f>IF(Tabla112[[#This Row],[Cantidad de Insumos]]="","",Tabla112[[#This Row],[Precio Unitario]]*Tabla112[[#This Row],[Cantidad de Insumos]])</f>
        <v>#REF!</v>
      </c>
      <c r="Q76" s="700" t="e">
        <f>IF(Tabla112[[#This Row],[Descripción]]="","",_xlfn.XLOOKUP(Tabla112[[#This Row],[Descripción]],[1]!Tabla10[Descripción],[1]!Tabla10[CODIGO PRESUPUESTARIO],0))</f>
        <v>#REF!</v>
      </c>
      <c r="R76" s="696"/>
      <c r="S76" s="696"/>
    </row>
    <row r="77" spans="2:19" ht="24" customHeight="1" x14ac:dyDescent="0.3">
      <c r="B77" s="692" t="str">
        <f>IF('Formulario PPGR3 '!$G77="","",CONCATENATE('Formulario PPGR3 '!$C77,".",'Formulario PPGR3 '!$D77,".",'Formulario PPGR3 '!$E77,".",'Formulario PPGR3 '!$F77))</f>
        <v/>
      </c>
      <c r="C77" s="692" t="str">
        <f>IF('Formulario PPGR3 '!$G77="","",'[1]Formulario PPGR1'!#REF!)</f>
        <v/>
      </c>
      <c r="D77" s="692" t="str">
        <f>IF('Formulario PPGR3 '!$G77="","",'[1]Formulario PPGR1'!#REF!)</f>
        <v/>
      </c>
      <c r="E77" s="692" t="str">
        <f>IF('Formulario PPGR3 '!$G77="","",'[1]Formulario PPGR1'!#REF!)</f>
        <v/>
      </c>
      <c r="F77" s="692" t="str">
        <f>IF('Formulario PPGR3 '!$G77="","",'[1]Formulario PPGR1'!#REF!)</f>
        <v/>
      </c>
      <c r="G77" s="693"/>
      <c r="H77" s="694" t="str">
        <f>IF(Tabla112[[#This Row],[Código_Actividad]]="","",_xlfn.XLOOKUP(Tabla112[[#This Row],[Código_Actividad]],[1]!Tabla2[Código],[1]!Tabla2[Actividades Programables Presupuestables],"",0))</f>
        <v/>
      </c>
      <c r="I77" s="695" t="str">
        <f>IFERROR(VLOOKUP('Formulario PPGR3 '!$G77,'[1]Formulario PPGR2'!$H$9:$V$272,15,FALSE),"")</f>
        <v/>
      </c>
      <c r="J77" s="702" t="s">
        <v>979</v>
      </c>
      <c r="K77" s="696" t="e">
        <f>IF(Tabla112[[#This Row],[Insumos]]="","",_xlfn.XLOOKUP(Tabla112[[#This Row],[Insumos]],[1]!Tabla10[Insumo],[1]!Tabla10[InsumoAbrev],"",0))</f>
        <v>#REF!</v>
      </c>
      <c r="L77" s="697" t="s">
        <v>1816</v>
      </c>
      <c r="M77" s="698" t="e">
        <f>IF(Tabla112[[#This Row],[Descripción]]="","",_xlfn.XLOOKUP(Tabla112[[#This Row],[Descripción]],[1]!Tabla10[Descripción],[1]!Tabla10[Unidad de Medida],"",0))</f>
        <v>#REF!</v>
      </c>
      <c r="N77" s="699">
        <v>15</v>
      </c>
      <c r="O77" s="700" t="e">
        <f>IF(Tabla112[[#This Row],[Descripción]]="","",_xlfn.XLOOKUP(Tabla112[[#This Row],[Descripción]],[1]!Tabla10[Descripción],[1]!Tabla10[Precio Unitario],0))</f>
        <v>#REF!</v>
      </c>
      <c r="P77" s="700" t="e">
        <f>IF(Tabla112[[#This Row],[Cantidad de Insumos]]="","",Tabla112[[#This Row],[Precio Unitario]]*Tabla112[[#This Row],[Cantidad de Insumos]])</f>
        <v>#REF!</v>
      </c>
      <c r="Q77" s="700" t="e">
        <f>IF(Tabla112[[#This Row],[Descripción]]="","",_xlfn.XLOOKUP(Tabla112[[#This Row],[Descripción]],[1]!Tabla10[Descripción],[1]!Tabla10[CODIGO PRESUPUESTARIO],0))</f>
        <v>#REF!</v>
      </c>
      <c r="R77" s="696"/>
      <c r="S77" s="696"/>
    </row>
    <row r="78" spans="2:19" ht="18.600000000000001" customHeight="1" x14ac:dyDescent="0.3">
      <c r="B78" s="692" t="str">
        <f>IF('Formulario PPGR3 '!$G78="","",CONCATENATE('Formulario PPGR3 '!$C78,".",'Formulario PPGR3 '!$D78,".",'Formulario PPGR3 '!$E78,".",'Formulario PPGR3 '!$F78))</f>
        <v/>
      </c>
      <c r="C78" s="692" t="str">
        <f>IF('Formulario PPGR3 '!$G78="","",'[1]Formulario PPGR1'!#REF!)</f>
        <v/>
      </c>
      <c r="D78" s="692" t="str">
        <f>IF('Formulario PPGR3 '!$G78="","",'[1]Formulario PPGR1'!#REF!)</f>
        <v/>
      </c>
      <c r="E78" s="692" t="str">
        <f>IF('Formulario PPGR3 '!$G78="","",'[1]Formulario PPGR1'!#REF!)</f>
        <v/>
      </c>
      <c r="F78" s="692" t="str">
        <f>IF('Formulario PPGR3 '!$G78="","",'[1]Formulario PPGR1'!#REF!)</f>
        <v/>
      </c>
      <c r="G78" s="693"/>
      <c r="H78" s="694" t="str">
        <f>IF(Tabla112[[#This Row],[Código_Actividad]]="","",_xlfn.XLOOKUP(Tabla112[[#This Row],[Código_Actividad]],[1]!Tabla2[Código],[1]!Tabla2[Actividades Programables Presupuestables],"",0))</f>
        <v/>
      </c>
      <c r="I78" s="695" t="str">
        <f>IFERROR(VLOOKUP('Formulario PPGR3 '!$G78,'[1]Formulario PPGR2'!$H$9:$V$272,15,FALSE),"")</f>
        <v/>
      </c>
      <c r="J78" s="702" t="s">
        <v>1954</v>
      </c>
      <c r="K78" s="696" t="e">
        <f>IF(Tabla112[[#This Row],[Insumos]]="","",_xlfn.XLOOKUP(Tabla112[[#This Row],[Insumos]],[1]!Tabla10[Insumo],[1]!Tabla10[InsumoAbrev],"",0))</f>
        <v>#REF!</v>
      </c>
      <c r="L78" s="697" t="s">
        <v>1976</v>
      </c>
      <c r="M78" s="698" t="e">
        <f>IF(Tabla112[[#This Row],[Descripción]]="","",_xlfn.XLOOKUP(Tabla112[[#This Row],[Descripción]],[1]!Tabla10[Descripción],[1]!Tabla10[Unidad de Medida],"",0))</f>
        <v>#REF!</v>
      </c>
      <c r="N78" s="699">
        <v>6</v>
      </c>
      <c r="O78" s="700" t="e">
        <f>IF(Tabla112[[#This Row],[Descripción]]="","",_xlfn.XLOOKUP(Tabla112[[#This Row],[Descripción]],[1]!Tabla10[Descripción],[1]!Tabla10[Precio Unitario],0))</f>
        <v>#REF!</v>
      </c>
      <c r="P78" s="700" t="e">
        <f>IF(Tabla112[[#This Row],[Cantidad de Insumos]]="","",Tabla112[[#This Row],[Precio Unitario]]*Tabla112[[#This Row],[Cantidad de Insumos]])</f>
        <v>#REF!</v>
      </c>
      <c r="Q78" s="700" t="e">
        <f>IF(Tabla112[[#This Row],[Descripción]]="","",_xlfn.XLOOKUP(Tabla112[[#This Row],[Descripción]],[1]!Tabla10[Descripción],[1]!Tabla10[CODIGO PRESUPUESTARIO],0))</f>
        <v>#REF!</v>
      </c>
      <c r="R78" s="696"/>
      <c r="S78" s="696"/>
    </row>
    <row r="79" spans="2:19" ht="27" customHeight="1" x14ac:dyDescent="0.3">
      <c r="B79" s="692" t="str">
        <f>IF('Formulario PPGR3 '!$G79="","",CONCATENATE('Formulario PPGR3 '!$C79,".",'Formulario PPGR3 '!$D79,".",'Formulario PPGR3 '!$E79,".",'Formulario PPGR3 '!$F79))</f>
        <v/>
      </c>
      <c r="C79" s="692" t="str">
        <f>IF('Formulario PPGR3 '!$G79="","",'[1]Formulario PPGR1'!#REF!)</f>
        <v/>
      </c>
      <c r="D79" s="692" t="str">
        <f>IF('Formulario PPGR3 '!$G79="","",'[1]Formulario PPGR1'!#REF!)</f>
        <v/>
      </c>
      <c r="E79" s="692" t="str">
        <f>IF('Formulario PPGR3 '!$G79="","",'[1]Formulario PPGR1'!#REF!)</f>
        <v/>
      </c>
      <c r="F79" s="692" t="str">
        <f>IF('Formulario PPGR3 '!$G79="","",'[1]Formulario PPGR1'!#REF!)</f>
        <v/>
      </c>
      <c r="G79" s="693"/>
      <c r="H79" s="694" t="str">
        <f>IF(Tabla112[[#This Row],[Código_Actividad]]="","",_xlfn.XLOOKUP(Tabla112[[#This Row],[Código_Actividad]],[1]!Tabla2[Código],[1]!Tabla2[Actividades Programables Presupuestables],"",0))</f>
        <v/>
      </c>
      <c r="I79" s="695" t="str">
        <f>IFERROR(VLOOKUP('Formulario PPGR3 '!$G79,'[1]Formulario PPGR2'!$H$9:$V$272,15,FALSE),"")</f>
        <v/>
      </c>
      <c r="J79" s="702" t="s">
        <v>1050</v>
      </c>
      <c r="K79" s="696" t="e">
        <f>IF(Tabla112[[#This Row],[Insumos]]="","",_xlfn.XLOOKUP(Tabla112[[#This Row],[Insumos]],[1]!Tabla10[Insumo],[1]!Tabla10[InsumoAbrev],"",0))</f>
        <v>#REF!</v>
      </c>
      <c r="L79" s="697" t="s">
        <v>1842</v>
      </c>
      <c r="M79" s="698" t="e">
        <f>IF(Tabla112[[#This Row],[Descripción]]="","",_xlfn.XLOOKUP(Tabla112[[#This Row],[Descripción]],[1]!Tabla10[Descripción],[1]!Tabla10[Unidad de Medida],"",0))</f>
        <v>#REF!</v>
      </c>
      <c r="N79" s="699">
        <v>4</v>
      </c>
      <c r="O79" s="700" t="e">
        <f>IF(Tabla112[[#This Row],[Descripción]]="","",_xlfn.XLOOKUP(Tabla112[[#This Row],[Descripción]],[1]!Tabla10[Descripción],[1]!Tabla10[Precio Unitario],0))</f>
        <v>#REF!</v>
      </c>
      <c r="P79" s="700" t="e">
        <f>IF(Tabla112[[#This Row],[Cantidad de Insumos]]="","",Tabla112[[#This Row],[Precio Unitario]]*Tabla112[[#This Row],[Cantidad de Insumos]])</f>
        <v>#REF!</v>
      </c>
      <c r="Q79" s="700" t="e">
        <f>IF(Tabla112[[#This Row],[Descripción]]="","",_xlfn.XLOOKUP(Tabla112[[#This Row],[Descripción]],[1]!Tabla10[Descripción],[1]!Tabla10[CODIGO PRESUPUESTARIO],0))</f>
        <v>#REF!</v>
      </c>
      <c r="R79" s="696"/>
      <c r="S79" s="696"/>
    </row>
    <row r="80" spans="2:19" ht="26.4" customHeight="1" x14ac:dyDescent="0.3">
      <c r="B80" s="692" t="str">
        <f>IF('Formulario PPGR3 '!$G80="","",CONCATENATE('Formulario PPGR3 '!$C80,".",'Formulario PPGR3 '!$D80,".",'Formulario PPGR3 '!$E80,".",'Formulario PPGR3 '!$F80))</f>
        <v/>
      </c>
      <c r="C80" s="692" t="str">
        <f>IF('Formulario PPGR3 '!$G80="","",'[1]Formulario PPGR1'!#REF!)</f>
        <v/>
      </c>
      <c r="D80" s="692" t="str">
        <f>IF('Formulario PPGR3 '!$G80="","",'[1]Formulario PPGR1'!#REF!)</f>
        <v/>
      </c>
      <c r="E80" s="692" t="str">
        <f>IF('Formulario PPGR3 '!$G80="","",'[1]Formulario PPGR1'!#REF!)</f>
        <v/>
      </c>
      <c r="F80" s="692" t="str">
        <f>IF('Formulario PPGR3 '!$G80="","",'[1]Formulario PPGR1'!#REF!)</f>
        <v/>
      </c>
      <c r="G80" s="693"/>
      <c r="H80" s="694" t="str">
        <f>IF(Tabla112[[#This Row],[Código_Actividad]]="","",_xlfn.XLOOKUP(Tabla112[[#This Row],[Código_Actividad]],[1]!Tabla2[Código],[1]!Tabla2[Actividades Programables Presupuestables],"",0))</f>
        <v/>
      </c>
      <c r="I80" s="695" t="str">
        <f>IFERROR(VLOOKUP('Formulario PPGR3 '!$G80,'[1]Formulario PPGR2'!$H$9:$V$272,15,FALSE),"")</f>
        <v/>
      </c>
      <c r="J80" s="702" t="s">
        <v>972</v>
      </c>
      <c r="K80" s="696" t="e">
        <f>IF(Tabla112[[#This Row],[Insumos]]="","",_xlfn.XLOOKUP(Tabla112[[#This Row],[Insumos]],[1]!Tabla10[Insumo],[1]!Tabla10[InsumoAbrev],"",0))</f>
        <v>#REF!</v>
      </c>
      <c r="L80" s="697" t="s">
        <v>1717</v>
      </c>
      <c r="M80" s="698" t="e">
        <f>IF(Tabla112[[#This Row],[Descripción]]="","",_xlfn.XLOOKUP(Tabla112[[#This Row],[Descripción]],[1]!Tabla10[Descripción],[1]!Tabla10[Unidad de Medida],"",0))</f>
        <v>#REF!</v>
      </c>
      <c r="N80" s="699">
        <v>200</v>
      </c>
      <c r="O80" s="700" t="e">
        <f>IF(Tabla112[[#This Row],[Descripción]]="","",_xlfn.XLOOKUP(Tabla112[[#This Row],[Descripción]],[1]!Tabla10[Descripción],[1]!Tabla10[Precio Unitario],0))</f>
        <v>#REF!</v>
      </c>
      <c r="P80" s="700" t="e">
        <f>IF(Tabla112[[#This Row],[Cantidad de Insumos]]="","",Tabla112[[#This Row],[Precio Unitario]]*Tabla112[[#This Row],[Cantidad de Insumos]])</f>
        <v>#REF!</v>
      </c>
      <c r="Q80" s="700" t="e">
        <f>IF(Tabla112[[#This Row],[Descripción]]="","",_xlfn.XLOOKUP(Tabla112[[#This Row],[Descripción]],[1]!Tabla10[Descripción],[1]!Tabla10[CODIGO PRESUPUESTARIO],0))</f>
        <v>#REF!</v>
      </c>
      <c r="R80" s="696"/>
      <c r="S80" s="696"/>
    </row>
    <row r="81" spans="2:19" ht="23.4" customHeight="1" x14ac:dyDescent="0.3">
      <c r="B81" s="692" t="str">
        <f>IF('Formulario PPGR3 '!$G81="","",CONCATENATE('Formulario PPGR3 '!$C81,".",'Formulario PPGR3 '!$D81,".",'Formulario PPGR3 '!$E81,".",'Formulario PPGR3 '!$F81))</f>
        <v/>
      </c>
      <c r="C81" s="692" t="str">
        <f>IF('Formulario PPGR3 '!$G81="","",'[1]Formulario PPGR1'!#REF!)</f>
        <v/>
      </c>
      <c r="D81" s="692" t="str">
        <f>IF('Formulario PPGR3 '!$G81="","",'[1]Formulario PPGR1'!#REF!)</f>
        <v/>
      </c>
      <c r="E81" s="692" t="str">
        <f>IF('Formulario PPGR3 '!$G81="","",'[1]Formulario PPGR1'!#REF!)</f>
        <v/>
      </c>
      <c r="F81" s="692" t="str">
        <f>IF('Formulario PPGR3 '!$G81="","",'[1]Formulario PPGR1'!#REF!)</f>
        <v/>
      </c>
      <c r="G81" s="693"/>
      <c r="H81" s="694" t="str">
        <f>IF(Tabla112[[#This Row],[Código_Actividad]]="","",_xlfn.XLOOKUP(Tabla112[[#This Row],[Código_Actividad]],[1]!Tabla2[Código],[1]!Tabla2[Actividades Programables Presupuestables],"",0))</f>
        <v/>
      </c>
      <c r="I81" s="695" t="str">
        <f>IFERROR(VLOOKUP('Formulario PPGR3 '!$G81,'[1]Formulario PPGR2'!$H$9:$V$272,15,FALSE),"")</f>
        <v/>
      </c>
      <c r="J81" s="702" t="s">
        <v>1954</v>
      </c>
      <c r="K81" s="696" t="e">
        <f>IF(Tabla112[[#This Row],[Insumos]]="","",_xlfn.XLOOKUP(Tabla112[[#This Row],[Insumos]],[1]!Tabla10[Insumo],[1]!Tabla10[InsumoAbrev],"",0))</f>
        <v>#REF!</v>
      </c>
      <c r="L81" s="697" t="s">
        <v>2053</v>
      </c>
      <c r="M81" s="698" t="e">
        <f>IF(Tabla112[[#This Row],[Descripción]]="","",_xlfn.XLOOKUP(Tabla112[[#This Row],[Descripción]],[1]!Tabla10[Descripción],[1]!Tabla10[Unidad de Medida],"",0))</f>
        <v>#REF!</v>
      </c>
      <c r="N81" s="699">
        <v>2</v>
      </c>
      <c r="O81" s="700" t="e">
        <f>IF(Tabla112[[#This Row],[Descripción]]="","",_xlfn.XLOOKUP(Tabla112[[#This Row],[Descripción]],[1]!Tabla10[Descripción],[1]!Tabla10[Precio Unitario],0))</f>
        <v>#REF!</v>
      </c>
      <c r="P81" s="700" t="e">
        <f>IF(Tabla112[[#This Row],[Cantidad de Insumos]]="","",Tabla112[[#This Row],[Precio Unitario]]*Tabla112[[#This Row],[Cantidad de Insumos]])</f>
        <v>#REF!</v>
      </c>
      <c r="Q81" s="700" t="e">
        <f>IF(Tabla112[[#This Row],[Descripción]]="","",_xlfn.XLOOKUP(Tabla112[[#This Row],[Descripción]],[1]!Tabla10[Descripción],[1]!Tabla10[CODIGO PRESUPUESTARIO],0))</f>
        <v>#REF!</v>
      </c>
      <c r="R81" s="696"/>
      <c r="S81" s="696"/>
    </row>
    <row r="82" spans="2:19" ht="25.95" customHeight="1" x14ac:dyDescent="0.3">
      <c r="B82" s="692" t="str">
        <f>IF('Formulario PPGR3 '!$G82="","",CONCATENATE('Formulario PPGR3 '!$C82,".",'Formulario PPGR3 '!$D82,".",'Formulario PPGR3 '!$E82,".",'Formulario PPGR3 '!$F82))</f>
        <v/>
      </c>
      <c r="C82" s="692" t="str">
        <f>IF('Formulario PPGR3 '!$G82="","",'[1]Formulario PPGR1'!#REF!)</f>
        <v/>
      </c>
      <c r="D82" s="692" t="str">
        <f>IF('Formulario PPGR3 '!$G82="","",'[1]Formulario PPGR1'!#REF!)</f>
        <v/>
      </c>
      <c r="E82" s="692" t="str">
        <f>IF('Formulario PPGR3 '!$G82="","",'[1]Formulario PPGR1'!#REF!)</f>
        <v/>
      </c>
      <c r="F82" s="692" t="str">
        <f>IF('Formulario PPGR3 '!$G82="","",'[1]Formulario PPGR1'!#REF!)</f>
        <v/>
      </c>
      <c r="G82" s="693"/>
      <c r="H82" s="694" t="str">
        <f>IF(Tabla112[[#This Row],[Código_Actividad]]="","",_xlfn.XLOOKUP(Tabla112[[#This Row],[Código_Actividad]],[1]!Tabla2[Código],[1]!Tabla2[Actividades Programables Presupuestables],"",0))</f>
        <v/>
      </c>
      <c r="I82" s="695" t="str">
        <f>IFERROR(VLOOKUP('Formulario PPGR3 '!$G82,'[1]Formulario PPGR2'!$H$9:$V$272,15,FALSE),"")</f>
        <v/>
      </c>
      <c r="J82" s="702" t="s">
        <v>1954</v>
      </c>
      <c r="K82" s="696" t="e">
        <f>IF(Tabla112[[#This Row],[Insumos]]="","",_xlfn.XLOOKUP(Tabla112[[#This Row],[Insumos]],[1]!Tabla10[Insumo],[1]!Tabla10[InsumoAbrev],"",0))</f>
        <v>#REF!</v>
      </c>
      <c r="L82" s="697" t="s">
        <v>2027</v>
      </c>
      <c r="M82" s="698" t="e">
        <f>IF(Tabla112[[#This Row],[Descripción]]="","",_xlfn.XLOOKUP(Tabla112[[#This Row],[Descripción]],[1]!Tabla10[Descripción],[1]!Tabla10[Unidad de Medida],"",0))</f>
        <v>#REF!</v>
      </c>
      <c r="N82" s="699">
        <v>2</v>
      </c>
      <c r="O82" s="700" t="e">
        <f>IF(Tabla112[[#This Row],[Descripción]]="","",_xlfn.XLOOKUP(Tabla112[[#This Row],[Descripción]],[1]!Tabla10[Descripción],[1]!Tabla10[Precio Unitario],0))</f>
        <v>#REF!</v>
      </c>
      <c r="P82" s="700" t="e">
        <f>IF(Tabla112[[#This Row],[Cantidad de Insumos]]="","",Tabla112[[#This Row],[Precio Unitario]]*Tabla112[[#This Row],[Cantidad de Insumos]])</f>
        <v>#REF!</v>
      </c>
      <c r="Q82" s="700" t="e">
        <f>IF(Tabla112[[#This Row],[Descripción]]="","",_xlfn.XLOOKUP(Tabla112[[#This Row],[Descripción]],[1]!Tabla10[Descripción],[1]!Tabla10[CODIGO PRESUPUESTARIO],0))</f>
        <v>#REF!</v>
      </c>
      <c r="R82" s="696"/>
      <c r="S82" s="696"/>
    </row>
    <row r="83" spans="2:19" ht="28.2" customHeight="1" x14ac:dyDescent="0.3">
      <c r="B83" s="692" t="e">
        <f>IF('Formulario PPGR3 '!$G83="","",CONCATENATE('Formulario PPGR3 '!$C83,".",'Formulario PPGR3 '!$D83,".",'Formulario PPGR3 '!$E83,".",'Formulario PPGR3 '!$F83))</f>
        <v>#REF!</v>
      </c>
      <c r="C83" s="692" t="e">
        <f>IF('Formulario PPGR3 '!$G83="","",'[1]Formulario PPGR1'!#REF!)</f>
        <v>#REF!</v>
      </c>
      <c r="D83" s="692" t="e">
        <f>IF('Formulario PPGR3 '!$G83="","",'[1]Formulario PPGR1'!#REF!)</f>
        <v>#REF!</v>
      </c>
      <c r="E83" s="692" t="e">
        <f>IF('Formulario PPGR3 '!$G83="","",'[1]Formulario PPGR1'!#REF!)</f>
        <v>#REF!</v>
      </c>
      <c r="F83" s="692" t="e">
        <f>IF('Formulario PPGR3 '!$G83="","",'[1]Formulario PPGR1'!#REF!)</f>
        <v>#REF!</v>
      </c>
      <c r="G83" s="693" t="s">
        <v>743</v>
      </c>
      <c r="H83" s="694" t="e">
        <f>IF(Tabla112[[#This Row],[Código_Actividad]]="","",_xlfn.XLOOKUP(Tabla112[[#This Row],[Código_Actividad]],[1]!Tabla2[Código],[1]!Tabla2[Actividades Programables Presupuestables],"",0))</f>
        <v>#REF!</v>
      </c>
      <c r="I83" s="695">
        <f>IFERROR(VLOOKUP('Formulario PPGR3 '!$G83,'[1]Formulario PPGR2'!$H$9:$V$272,15,FALSE),"")</f>
        <v>4</v>
      </c>
      <c r="J83" s="702" t="s">
        <v>841</v>
      </c>
      <c r="K83" s="696" t="e">
        <f>IF(Tabla112[[#This Row],[Insumos]]="","",_xlfn.XLOOKUP(Tabla112[[#This Row],[Insumos]],[1]!Tabla10[Insumo],[1]!Tabla10[InsumoAbrev],"",0))</f>
        <v>#REF!</v>
      </c>
      <c r="L83" s="697" t="s">
        <v>1523</v>
      </c>
      <c r="M83" s="698" t="e">
        <f>IF(Tabla112[[#This Row],[Descripción]]="","",_xlfn.XLOOKUP(Tabla112[[#This Row],[Descripción]],[1]!Tabla10[Descripción],[1]!Tabla10[Unidad de Medida],"",0))</f>
        <v>#REF!</v>
      </c>
      <c r="N83" s="699">
        <v>2</v>
      </c>
      <c r="O83" s="700" t="e">
        <f>IF(Tabla112[[#This Row],[Descripción]]="","",_xlfn.XLOOKUP(Tabla112[[#This Row],[Descripción]],[1]!Tabla10[Descripción],[1]!Tabla10[Precio Unitario],0))</f>
        <v>#REF!</v>
      </c>
      <c r="P83" s="700" t="e">
        <f>IF(Tabla112[[#This Row],[Cantidad de Insumos]]="","",Tabla112[[#This Row],[Precio Unitario]]*Tabla112[[#This Row],[Cantidad de Insumos]])</f>
        <v>#REF!</v>
      </c>
      <c r="Q83" s="700" t="e">
        <f>IF(Tabla112[[#This Row],[Descripción]]="","",_xlfn.XLOOKUP(Tabla112[[#This Row],[Descripción]],[1]!Tabla10[Descripción],[1]!Tabla10[CODIGO PRESUPUESTARIO],0))</f>
        <v>#REF!</v>
      </c>
      <c r="R83" s="696"/>
      <c r="S83" s="696"/>
    </row>
    <row r="84" spans="2:19" ht="36" customHeight="1" x14ac:dyDescent="0.3">
      <c r="B84" s="692" t="str">
        <f>IF('Formulario PPGR3 '!$G84="","",CONCATENATE('Formulario PPGR3 '!$C84,".",'Formulario PPGR3 '!$D84,".",'Formulario PPGR3 '!$E84,".",'Formulario PPGR3 '!$F84))</f>
        <v/>
      </c>
      <c r="C84" s="692" t="str">
        <f>IF('Formulario PPGR3 '!$G84="","",'[1]Formulario PPGR1'!#REF!)</f>
        <v/>
      </c>
      <c r="D84" s="692" t="str">
        <f>IF('Formulario PPGR3 '!$G84="","",'[1]Formulario PPGR1'!#REF!)</f>
        <v/>
      </c>
      <c r="E84" s="692" t="str">
        <f>IF('Formulario PPGR3 '!$G84="","",'[1]Formulario PPGR1'!#REF!)</f>
        <v/>
      </c>
      <c r="F84" s="692" t="str">
        <f>IF('Formulario PPGR3 '!$G84="","",'[1]Formulario PPGR1'!#REF!)</f>
        <v/>
      </c>
      <c r="G84" s="693"/>
      <c r="H84" s="694" t="str">
        <f>IF(Tabla112[[#This Row],[Código_Actividad]]="","",_xlfn.XLOOKUP(Tabla112[[#This Row],[Código_Actividad]],[1]!Tabla2[Código],[1]!Tabla2[Actividades Programables Presupuestables],"",0))</f>
        <v/>
      </c>
      <c r="I84" s="695" t="str">
        <f>IFERROR(VLOOKUP('Formulario PPGR3 '!$G84,'[1]Formulario PPGR2'!$H$9:$V$272,15,FALSE),"")</f>
        <v/>
      </c>
      <c r="J84" s="702" t="s">
        <v>1081</v>
      </c>
      <c r="K84" s="696" t="e">
        <f>IF(Tabla112[[#This Row],[Insumos]]="","",_xlfn.XLOOKUP(Tabla112[[#This Row],[Insumos]],[1]!Tabla10[Insumo],[1]!Tabla10[InsumoAbrev],"",0))</f>
        <v>#REF!</v>
      </c>
      <c r="L84" s="697" t="s">
        <v>1679</v>
      </c>
      <c r="M84" s="698" t="e">
        <f>IF(Tabla112[[#This Row],[Descripción]]="","",_xlfn.XLOOKUP(Tabla112[[#This Row],[Descripción]],[1]!Tabla10[Descripción],[1]!Tabla10[Unidad de Medida],"",0))</f>
        <v>#REF!</v>
      </c>
      <c r="N84" s="699">
        <v>44</v>
      </c>
      <c r="O84" s="700" t="e">
        <f>IF(Tabla112[[#This Row],[Descripción]]="","",_xlfn.XLOOKUP(Tabla112[[#This Row],[Descripción]],[1]!Tabla10[Descripción],[1]!Tabla10[Precio Unitario],0))</f>
        <v>#REF!</v>
      </c>
      <c r="P84" s="700" t="e">
        <f>IF(Tabla112[[#This Row],[Cantidad de Insumos]]="","",Tabla112[[#This Row],[Precio Unitario]]*Tabla112[[#This Row],[Cantidad de Insumos]])</f>
        <v>#REF!</v>
      </c>
      <c r="Q84" s="700" t="e">
        <f>IF(Tabla112[[#This Row],[Descripción]]="","",_xlfn.XLOOKUP(Tabla112[[#This Row],[Descripción]],[1]!Tabla10[Descripción],[1]!Tabla10[CODIGO PRESUPUESTARIO],0))</f>
        <v>#REF!</v>
      </c>
      <c r="R84" s="696"/>
      <c r="S84" s="696"/>
    </row>
    <row r="85" spans="2:19" ht="30" customHeight="1" x14ac:dyDescent="0.3">
      <c r="B85" s="692" t="str">
        <f>IF('Formulario PPGR3 '!$G85="","",CONCATENATE('Formulario PPGR3 '!$C85,".",'Formulario PPGR3 '!$D85,".",'Formulario PPGR3 '!$E85,".",'Formulario PPGR3 '!$F85))</f>
        <v/>
      </c>
      <c r="C85" s="692" t="str">
        <f>IF('Formulario PPGR3 '!$G85="","",'[1]Formulario PPGR1'!#REF!)</f>
        <v/>
      </c>
      <c r="D85" s="692" t="str">
        <f>IF('Formulario PPGR3 '!$G85="","",'[1]Formulario PPGR1'!#REF!)</f>
        <v/>
      </c>
      <c r="E85" s="692" t="str">
        <f>IF('Formulario PPGR3 '!$G85="","",'[1]Formulario PPGR1'!#REF!)</f>
        <v/>
      </c>
      <c r="F85" s="692" t="str">
        <f>IF('Formulario PPGR3 '!$G85="","",'[1]Formulario PPGR1'!#REF!)</f>
        <v/>
      </c>
      <c r="G85" s="693"/>
      <c r="H85" s="694" t="str">
        <f>IF(Tabla112[[#This Row],[Código_Actividad]]="","",_xlfn.XLOOKUP(Tabla112[[#This Row],[Código_Actividad]],[1]!Tabla2[Código],[1]!Tabla2[Actividades Programables Presupuestables],"",0))</f>
        <v/>
      </c>
      <c r="I85" s="695" t="str">
        <f>IFERROR(VLOOKUP('Formulario PPGR3 '!$G85,'[1]Formulario PPGR2'!$H$9:$V$272,15,FALSE),"")</f>
        <v/>
      </c>
      <c r="J85" s="702" t="s">
        <v>974</v>
      </c>
      <c r="K85" s="696" t="e">
        <f>IF(Tabla112[[#This Row],[Insumos]]="","",_xlfn.XLOOKUP(Tabla112[[#This Row],[Insumos]],[1]!Tabla10[Insumo],[1]!Tabla10[InsumoAbrev],"",0))</f>
        <v>#REF!</v>
      </c>
      <c r="L85" s="697" t="s">
        <v>2129</v>
      </c>
      <c r="M85" s="698" t="e">
        <f>IF(Tabla112[[#This Row],[Descripción]]="","",_xlfn.XLOOKUP(Tabla112[[#This Row],[Descripción]],[1]!Tabla10[Descripción],[1]!Tabla10[Unidad de Medida],"",0))</f>
        <v>#REF!</v>
      </c>
      <c r="N85" s="699">
        <v>8</v>
      </c>
      <c r="O85" s="700" t="e">
        <f>IF(Tabla112[[#This Row],[Descripción]]="","",_xlfn.XLOOKUP(Tabla112[[#This Row],[Descripción]],[1]!Tabla10[Descripción],[1]!Tabla10[Precio Unitario],0))</f>
        <v>#REF!</v>
      </c>
      <c r="P85" s="700" t="e">
        <f>IF(Tabla112[[#This Row],[Cantidad de Insumos]]="","",Tabla112[[#This Row],[Precio Unitario]]*Tabla112[[#This Row],[Cantidad de Insumos]])</f>
        <v>#REF!</v>
      </c>
      <c r="Q85" s="700" t="e">
        <f>IF(Tabla112[[#This Row],[Descripción]]="","",_xlfn.XLOOKUP(Tabla112[[#This Row],[Descripción]],[1]!Tabla10[Descripción],[1]!Tabla10[CODIGO PRESUPUESTARIO],0))</f>
        <v>#REF!</v>
      </c>
      <c r="R85" s="696"/>
      <c r="S85" s="696"/>
    </row>
    <row r="86" spans="2:19" ht="32.4" customHeight="1" x14ac:dyDescent="0.3">
      <c r="B86" s="692" t="str">
        <f>IF('Formulario PPGR3 '!$G86="","",CONCATENATE('Formulario PPGR3 '!$C86,".",'Formulario PPGR3 '!$D86,".",'Formulario PPGR3 '!$E86,".",'Formulario PPGR3 '!$F86))</f>
        <v/>
      </c>
      <c r="C86" s="692" t="str">
        <f>IF('Formulario PPGR3 '!$G86="","",'[1]Formulario PPGR1'!#REF!)</f>
        <v/>
      </c>
      <c r="D86" s="692" t="str">
        <f>IF('Formulario PPGR3 '!$G86="","",'[1]Formulario PPGR1'!#REF!)</f>
        <v/>
      </c>
      <c r="E86" s="692" t="str">
        <f>IF('Formulario PPGR3 '!$G86="","",'[1]Formulario PPGR1'!#REF!)</f>
        <v/>
      </c>
      <c r="F86" s="692" t="str">
        <f>IF('Formulario PPGR3 '!$G86="","",'[1]Formulario PPGR1'!#REF!)</f>
        <v/>
      </c>
      <c r="G86" s="693"/>
      <c r="H86" s="694" t="str">
        <f>IF(Tabla112[[#This Row],[Código_Actividad]]="","",_xlfn.XLOOKUP(Tabla112[[#This Row],[Código_Actividad]],[1]!Tabla2[Código],[1]!Tabla2[Actividades Programables Presupuestables],"",0))</f>
        <v/>
      </c>
      <c r="I86" s="695" t="str">
        <f>IFERROR(VLOOKUP('Formulario PPGR3 '!$G86,'[1]Formulario PPGR2'!$H$9:$V$272,15,FALSE),"")</f>
        <v/>
      </c>
      <c r="J86" s="702" t="s">
        <v>974</v>
      </c>
      <c r="K86" s="696" t="e">
        <f>IF(Tabla112[[#This Row],[Insumos]]="","",_xlfn.XLOOKUP(Tabla112[[#This Row],[Insumos]],[1]!Tabla10[Insumo],[1]!Tabla10[InsumoAbrev],"",0))</f>
        <v>#REF!</v>
      </c>
      <c r="L86" s="697" t="s">
        <v>2131</v>
      </c>
      <c r="M86" s="698" t="e">
        <f>IF(Tabla112[[#This Row],[Descripción]]="","",_xlfn.XLOOKUP(Tabla112[[#This Row],[Descripción]],[1]!Tabla10[Descripción],[1]!Tabla10[Unidad de Medida],"",0))</f>
        <v>#REF!</v>
      </c>
      <c r="N86" s="699">
        <v>8</v>
      </c>
      <c r="O86" s="700" t="e">
        <f>IF(Tabla112[[#This Row],[Descripción]]="","",_xlfn.XLOOKUP(Tabla112[[#This Row],[Descripción]],[1]!Tabla10[Descripción],[1]!Tabla10[Precio Unitario],0))</f>
        <v>#REF!</v>
      </c>
      <c r="P86" s="700" t="e">
        <f>IF(Tabla112[[#This Row],[Cantidad de Insumos]]="","",Tabla112[[#This Row],[Precio Unitario]]*Tabla112[[#This Row],[Cantidad de Insumos]])</f>
        <v>#REF!</v>
      </c>
      <c r="Q86" s="700" t="e">
        <f>IF(Tabla112[[#This Row],[Descripción]]="","",_xlfn.XLOOKUP(Tabla112[[#This Row],[Descripción]],[1]!Tabla10[Descripción],[1]!Tabla10[CODIGO PRESUPUESTARIO],0))</f>
        <v>#REF!</v>
      </c>
      <c r="R86" s="696"/>
      <c r="S86" s="696"/>
    </row>
    <row r="87" spans="2:19" ht="34.200000000000003" customHeight="1" x14ac:dyDescent="0.3">
      <c r="B87" s="692" t="str">
        <f>IF('Formulario PPGR3 '!$G87="","",CONCATENATE('Formulario PPGR3 '!$C87,".",'Formulario PPGR3 '!$D87,".",'Formulario PPGR3 '!$E87,".",'Formulario PPGR3 '!$F87))</f>
        <v/>
      </c>
      <c r="C87" s="692" t="str">
        <f>IF('Formulario PPGR3 '!$G87="","",'[1]Formulario PPGR1'!#REF!)</f>
        <v/>
      </c>
      <c r="D87" s="692" t="str">
        <f>IF('Formulario PPGR3 '!$G87="","",'[1]Formulario PPGR1'!#REF!)</f>
        <v/>
      </c>
      <c r="E87" s="692" t="str">
        <f>IF('Formulario PPGR3 '!$G87="","",'[1]Formulario PPGR1'!#REF!)</f>
        <v/>
      </c>
      <c r="F87" s="692" t="str">
        <f>IF('Formulario PPGR3 '!$G87="","",'[1]Formulario PPGR1'!#REF!)</f>
        <v/>
      </c>
      <c r="G87" s="693"/>
      <c r="H87" s="694" t="str">
        <f>IF(Tabla112[[#This Row],[Código_Actividad]]="","",_xlfn.XLOOKUP(Tabla112[[#This Row],[Código_Actividad]],[1]!Tabla2[Código],[1]!Tabla2[Actividades Programables Presupuestables],"",0))</f>
        <v/>
      </c>
      <c r="I87" s="695" t="str">
        <f>IFERROR(VLOOKUP('Formulario PPGR3 '!$G87,'[1]Formulario PPGR2'!$H$9:$V$272,15,FALSE),"")</f>
        <v/>
      </c>
      <c r="J87" s="702" t="s">
        <v>974</v>
      </c>
      <c r="K87" s="696" t="e">
        <f>IF(Tabla112[[#This Row],[Insumos]]="","",_xlfn.XLOOKUP(Tabla112[[#This Row],[Insumos]],[1]!Tabla10[Insumo],[1]!Tabla10[InsumoAbrev],"",0))</f>
        <v>#REF!</v>
      </c>
      <c r="L87" s="697" t="s">
        <v>2132</v>
      </c>
      <c r="M87" s="698" t="e">
        <f>IF(Tabla112[[#This Row],[Descripción]]="","",_xlfn.XLOOKUP(Tabla112[[#This Row],[Descripción]],[1]!Tabla10[Descripción],[1]!Tabla10[Unidad de Medida],"",0))</f>
        <v>#REF!</v>
      </c>
      <c r="N87" s="699">
        <v>8</v>
      </c>
      <c r="O87" s="700" t="e">
        <f>IF(Tabla112[[#This Row],[Descripción]]="","",_xlfn.XLOOKUP(Tabla112[[#This Row],[Descripción]],[1]!Tabla10[Descripción],[1]!Tabla10[Precio Unitario],0))</f>
        <v>#REF!</v>
      </c>
      <c r="P87" s="700" t="e">
        <f>IF(Tabla112[[#This Row],[Cantidad de Insumos]]="","",Tabla112[[#This Row],[Precio Unitario]]*Tabla112[[#This Row],[Cantidad de Insumos]])</f>
        <v>#REF!</v>
      </c>
      <c r="Q87" s="700" t="e">
        <f>IF(Tabla112[[#This Row],[Descripción]]="","",_xlfn.XLOOKUP(Tabla112[[#This Row],[Descripción]],[1]!Tabla10[Descripción],[1]!Tabla10[CODIGO PRESUPUESTARIO],0))</f>
        <v>#REF!</v>
      </c>
      <c r="R87" s="696"/>
      <c r="S87" s="696"/>
    </row>
    <row r="88" spans="2:19" ht="47.4" customHeight="1" x14ac:dyDescent="0.3">
      <c r="B88" s="692" t="e">
        <f>IF('Formulario PPGR3 '!$G88="","",CONCATENATE('Formulario PPGR3 '!$C88,".",'Formulario PPGR3 '!$D88,".",'Formulario PPGR3 '!$E88,".",'Formulario PPGR3 '!$F88))</f>
        <v>#REF!</v>
      </c>
      <c r="C88" s="692" t="e">
        <f>IF('Formulario PPGR3 '!$G88="","",'[1]Formulario PPGR1'!#REF!)</f>
        <v>#REF!</v>
      </c>
      <c r="D88" s="692" t="e">
        <f>IF('Formulario PPGR3 '!$G88="","",'[1]Formulario PPGR1'!#REF!)</f>
        <v>#REF!</v>
      </c>
      <c r="E88" s="692" t="e">
        <f>IF('Formulario PPGR3 '!$G88="","",'[1]Formulario PPGR1'!#REF!)</f>
        <v>#REF!</v>
      </c>
      <c r="F88" s="692" t="e">
        <f>IF('Formulario PPGR3 '!$G88="","",'[1]Formulario PPGR1'!#REF!)</f>
        <v>#REF!</v>
      </c>
      <c r="G88" s="693" t="s">
        <v>745</v>
      </c>
      <c r="H88" s="694" t="e">
        <f>IF(Tabla112[[#This Row],[Código_Actividad]]="","",_xlfn.XLOOKUP(Tabla112[[#This Row],[Código_Actividad]],[1]!Tabla2[Código],[1]!Tabla2[Actividades Programables Presupuestables],"",0))</f>
        <v>#REF!</v>
      </c>
      <c r="I88" s="695">
        <f>IFERROR(VLOOKUP('Formulario PPGR3 '!$G88,'[1]Formulario PPGR2'!$H$9:$V$272,15,FALSE),"")</f>
        <v>4</v>
      </c>
      <c r="J88" s="702" t="s">
        <v>1081</v>
      </c>
      <c r="K88" s="696" t="e">
        <f>IF(Tabla112[[#This Row],[Insumos]]="","",_xlfn.XLOOKUP(Tabla112[[#This Row],[Insumos]],[1]!Tabla10[Insumo],[1]!Tabla10[InsumoAbrev],"",0))</f>
        <v>#REF!</v>
      </c>
      <c r="L88" s="697" t="s">
        <v>1679</v>
      </c>
      <c r="M88" s="698" t="e">
        <f>IF(Tabla112[[#This Row],[Descripción]]="","",_xlfn.XLOOKUP(Tabla112[[#This Row],[Descripción]],[1]!Tabla10[Descripción],[1]!Tabla10[Unidad de Medida],"",0))</f>
        <v>#REF!</v>
      </c>
      <c r="N88" s="699">
        <v>68</v>
      </c>
      <c r="O88" s="700" t="e">
        <f>IF(Tabla112[[#This Row],[Descripción]]="","",_xlfn.XLOOKUP(Tabla112[[#This Row],[Descripción]],[1]!Tabla10[Descripción],[1]!Tabla10[Precio Unitario],0))</f>
        <v>#REF!</v>
      </c>
      <c r="P88" s="700" t="e">
        <f>IF(Tabla112[[#This Row],[Cantidad de Insumos]]="","",Tabla112[[#This Row],[Precio Unitario]]*Tabla112[[#This Row],[Cantidad de Insumos]])</f>
        <v>#REF!</v>
      </c>
      <c r="Q88" s="700" t="e">
        <f>IF(Tabla112[[#This Row],[Descripción]]="","",_xlfn.XLOOKUP(Tabla112[[#This Row],[Descripción]],[1]!Tabla10[Descripción],[1]!Tabla10[CODIGO PRESUPUESTARIO],0))</f>
        <v>#REF!</v>
      </c>
      <c r="R88" s="696"/>
      <c r="S88" s="696"/>
    </row>
    <row r="89" spans="2:19" ht="28.2" customHeight="1" x14ac:dyDescent="0.3">
      <c r="B89" s="692" t="str">
        <f>IF('Formulario PPGR3 '!$G89="","",CONCATENATE('Formulario PPGR3 '!$C89,".",'Formulario PPGR3 '!$D89,".",'Formulario PPGR3 '!$E89,".",'Formulario PPGR3 '!$F89))</f>
        <v/>
      </c>
      <c r="C89" s="692" t="str">
        <f>IF('Formulario PPGR3 '!$G89="","",'[1]Formulario PPGR1'!#REF!)</f>
        <v/>
      </c>
      <c r="D89" s="692" t="str">
        <f>IF('Formulario PPGR3 '!$G89="","",'[1]Formulario PPGR1'!#REF!)</f>
        <v/>
      </c>
      <c r="E89" s="692" t="str">
        <f>IF('Formulario PPGR3 '!$G89="","",'[1]Formulario PPGR1'!#REF!)</f>
        <v/>
      </c>
      <c r="F89" s="692" t="str">
        <f>IF('Formulario PPGR3 '!$G89="","",'[1]Formulario PPGR1'!#REF!)</f>
        <v/>
      </c>
      <c r="G89" s="693"/>
      <c r="H89" s="694" t="str">
        <f>IF(Tabla112[[#This Row],[Código_Actividad]]="","",_xlfn.XLOOKUP(Tabla112[[#This Row],[Código_Actividad]],[1]!Tabla2[Código],[1]!Tabla2[Actividades Programables Presupuestables],"",0))</f>
        <v/>
      </c>
      <c r="I89" s="695" t="str">
        <f>IFERROR(VLOOKUP('Formulario PPGR3 '!$G89,'[1]Formulario PPGR2'!$H$9:$V$272,15,FALSE),"")</f>
        <v/>
      </c>
      <c r="J89" s="702" t="s">
        <v>974</v>
      </c>
      <c r="K89" s="696" t="e">
        <f>IF(Tabla112[[#This Row],[Insumos]]="","",_xlfn.XLOOKUP(Tabla112[[#This Row],[Insumos]],[1]!Tabla10[Insumo],[1]!Tabla10[InsumoAbrev],"",0))</f>
        <v>#REF!</v>
      </c>
      <c r="L89" s="697" t="s">
        <v>2129</v>
      </c>
      <c r="M89" s="698" t="e">
        <f>IF(Tabla112[[#This Row],[Descripción]]="","",_xlfn.XLOOKUP(Tabla112[[#This Row],[Descripción]],[1]!Tabla10[Descripción],[1]!Tabla10[Unidad de Medida],"",0))</f>
        <v>#REF!</v>
      </c>
      <c r="N89" s="699">
        <v>8</v>
      </c>
      <c r="O89" s="700" t="e">
        <f>IF(Tabla112[[#This Row],[Descripción]]="","",_xlfn.XLOOKUP(Tabla112[[#This Row],[Descripción]],[1]!Tabla10[Descripción],[1]!Tabla10[Precio Unitario],0))</f>
        <v>#REF!</v>
      </c>
      <c r="P89" s="700" t="e">
        <f>IF(Tabla112[[#This Row],[Cantidad de Insumos]]="","",Tabla112[[#This Row],[Precio Unitario]]*Tabla112[[#This Row],[Cantidad de Insumos]])</f>
        <v>#REF!</v>
      </c>
      <c r="Q89" s="700" t="e">
        <f>IF(Tabla112[[#This Row],[Descripción]]="","",_xlfn.XLOOKUP(Tabla112[[#This Row],[Descripción]],[1]!Tabla10[Descripción],[1]!Tabla10[CODIGO PRESUPUESTARIO],0))</f>
        <v>#REF!</v>
      </c>
      <c r="R89" s="696"/>
      <c r="S89" s="696"/>
    </row>
    <row r="90" spans="2:19" ht="37.200000000000003" customHeight="1" x14ac:dyDescent="0.3">
      <c r="B90" s="692" t="str">
        <f>IF('Formulario PPGR3 '!$G90="","",CONCATENATE('Formulario PPGR3 '!$C90,".",'Formulario PPGR3 '!$D90,".",'Formulario PPGR3 '!$E90,".",'Formulario PPGR3 '!$F90))</f>
        <v/>
      </c>
      <c r="C90" s="692" t="str">
        <f>IF('Formulario PPGR3 '!$G90="","",'[1]Formulario PPGR1'!#REF!)</f>
        <v/>
      </c>
      <c r="D90" s="692" t="str">
        <f>IF('Formulario PPGR3 '!$G90="","",'[1]Formulario PPGR1'!#REF!)</f>
        <v/>
      </c>
      <c r="E90" s="692" t="str">
        <f>IF('Formulario PPGR3 '!$G90="","",'[1]Formulario PPGR1'!#REF!)</f>
        <v/>
      </c>
      <c r="F90" s="692" t="str">
        <f>IF('Formulario PPGR3 '!$G90="","",'[1]Formulario PPGR1'!#REF!)</f>
        <v/>
      </c>
      <c r="G90" s="693"/>
      <c r="H90" s="694" t="str">
        <f>IF(Tabla112[[#This Row],[Código_Actividad]]="","",_xlfn.XLOOKUP(Tabla112[[#This Row],[Código_Actividad]],[1]!Tabla2[Código],[1]!Tabla2[Actividades Programables Presupuestables],"",0))</f>
        <v/>
      </c>
      <c r="I90" s="695" t="str">
        <f>IFERROR(VLOOKUP('Formulario PPGR3 '!$G90,'[1]Formulario PPGR2'!$H$9:$V$272,15,FALSE),"")</f>
        <v/>
      </c>
      <c r="J90" s="702" t="s">
        <v>974</v>
      </c>
      <c r="K90" s="696" t="e">
        <f>IF(Tabla112[[#This Row],[Insumos]]="","",_xlfn.XLOOKUP(Tabla112[[#This Row],[Insumos]],[1]!Tabla10[Insumo],[1]!Tabla10[InsumoAbrev],"",0))</f>
        <v>#REF!</v>
      </c>
      <c r="L90" s="697" t="s">
        <v>2131</v>
      </c>
      <c r="M90" s="698" t="e">
        <f>IF(Tabla112[[#This Row],[Descripción]]="","",_xlfn.XLOOKUP(Tabla112[[#This Row],[Descripción]],[1]!Tabla10[Descripción],[1]!Tabla10[Unidad de Medida],"",0))</f>
        <v>#REF!</v>
      </c>
      <c r="N90" s="699">
        <v>8</v>
      </c>
      <c r="O90" s="700" t="e">
        <f>IF(Tabla112[[#This Row],[Descripción]]="","",_xlfn.XLOOKUP(Tabla112[[#This Row],[Descripción]],[1]!Tabla10[Descripción],[1]!Tabla10[Precio Unitario],0))</f>
        <v>#REF!</v>
      </c>
      <c r="P90" s="700" t="e">
        <f>IF(Tabla112[[#This Row],[Cantidad de Insumos]]="","",Tabla112[[#This Row],[Precio Unitario]]*Tabla112[[#This Row],[Cantidad de Insumos]])</f>
        <v>#REF!</v>
      </c>
      <c r="Q90" s="700" t="e">
        <f>IF(Tabla112[[#This Row],[Descripción]]="","",_xlfn.XLOOKUP(Tabla112[[#This Row],[Descripción]],[1]!Tabla10[Descripción],[1]!Tabla10[CODIGO PRESUPUESTARIO],0))</f>
        <v>#REF!</v>
      </c>
      <c r="R90" s="696"/>
      <c r="S90" s="696"/>
    </row>
    <row r="91" spans="2:19" ht="37.200000000000003" customHeight="1" x14ac:dyDescent="0.3">
      <c r="B91" s="692" t="str">
        <f>IF('Formulario PPGR3 '!$G91="","",CONCATENATE('Formulario PPGR3 '!$C91,".",'Formulario PPGR3 '!$D91,".",'Formulario PPGR3 '!$E91,".",'Formulario PPGR3 '!$F91))</f>
        <v/>
      </c>
      <c r="C91" s="692"/>
      <c r="D91" s="692"/>
      <c r="E91" s="692" t="str">
        <f>IF('Formulario PPGR3 '!$G91="","",'[1]Formulario PPGR1'!#REF!)</f>
        <v/>
      </c>
      <c r="F91" s="692" t="str">
        <f>IF('Formulario PPGR3 '!$G91="","",'[1]Formulario PPGR1'!#REF!)</f>
        <v/>
      </c>
      <c r="G91" s="705"/>
      <c r="H91" s="694" t="str">
        <f>IF(Tabla112[[#This Row],[Código_Actividad]]="","",_xlfn.XLOOKUP(Tabla112[[#This Row],[Código_Actividad]],[1]!Tabla2[Código],[1]!Tabla2[Actividades Programables Presupuestables],"",0))</f>
        <v/>
      </c>
      <c r="I91" s="695" t="str">
        <f>IFERROR(VLOOKUP('Formulario PPGR3 '!$G91,'[1]Formulario PPGR2'!$H$9:$V$272,15,FALSE),"")</f>
        <v/>
      </c>
      <c r="J91" s="702" t="s">
        <v>974</v>
      </c>
      <c r="K91" s="702" t="e">
        <f>IF(Tabla112[[#This Row],[Insumos]]="","",_xlfn.XLOOKUP(Tabla112[[#This Row],[Insumos]],[1]!Tabla10[Insumo],[1]!Tabla10[InsumoAbrev],"",0))</f>
        <v>#REF!</v>
      </c>
      <c r="L91" s="706" t="s">
        <v>2133</v>
      </c>
      <c r="M91" s="692" t="e">
        <f>IF(Tabla112[[#This Row],[Descripción]]="","",_xlfn.XLOOKUP(Tabla112[[#This Row],[Descripción]],[1]!Tabla10[Descripción],[1]!Tabla10[Unidad de Medida],"",0))</f>
        <v>#REF!</v>
      </c>
      <c r="N91" s="707">
        <v>8</v>
      </c>
      <c r="O91" s="708" t="e">
        <f>IF(Tabla112[[#This Row],[Descripción]]="","",_xlfn.XLOOKUP(Tabla112[[#This Row],[Descripción]],[1]!Tabla10[Descripción],[1]!Tabla10[Precio Unitario],0))</f>
        <v>#REF!</v>
      </c>
      <c r="P91" s="709" t="e">
        <f>IF(Tabla112[[#This Row],[Cantidad de Insumos]]="","",Tabla112[[#This Row],[Precio Unitario]]*Tabla112[[#This Row],[Cantidad de Insumos]])</f>
        <v>#REF!</v>
      </c>
      <c r="Q91" s="695" t="e">
        <f>IF(Tabla112[[#This Row],[Descripción]]="","",_xlfn.XLOOKUP(Tabla112[[#This Row],[Descripción]],[1]!Tabla10[Descripción],[1]!Tabla10[CODIGO PRESUPUESTARIO],0))</f>
        <v>#REF!</v>
      </c>
      <c r="R91" s="702"/>
      <c r="S91" s="702"/>
    </row>
    <row r="92" spans="2:19" ht="33" customHeight="1" x14ac:dyDescent="0.3">
      <c r="B92" s="692" t="str">
        <f>IF('Formulario PPGR3 '!$G92="","",CONCATENATE('Formulario PPGR3 '!$C92,".",'Formulario PPGR3 '!$D92,".",'Formulario PPGR3 '!$E92,".",'Formulario PPGR3 '!$F92))</f>
        <v/>
      </c>
      <c r="C92" s="692" t="str">
        <f>IF('Formulario PPGR3 '!$G92="","",'[1]Formulario PPGR1'!#REF!)</f>
        <v/>
      </c>
      <c r="D92" s="692" t="str">
        <f>IF('Formulario PPGR3 '!$G92="","",'[1]Formulario PPGR1'!#REF!)</f>
        <v/>
      </c>
      <c r="E92" s="692" t="str">
        <f>IF('Formulario PPGR3 '!$G92="","",'[1]Formulario PPGR1'!#REF!)</f>
        <v/>
      </c>
      <c r="F92" s="692" t="str">
        <f>IF('Formulario PPGR3 '!$G92="","",'[1]Formulario PPGR1'!#REF!)</f>
        <v/>
      </c>
      <c r="G92" s="693"/>
      <c r="H92" s="694" t="str">
        <f>IF(Tabla112[[#This Row],[Código_Actividad]]="","",_xlfn.XLOOKUP(Tabla112[[#This Row],[Código_Actividad]],[1]!Tabla2[Código],[1]!Tabla2[Actividades Programables Presupuestables],"",0))</f>
        <v/>
      </c>
      <c r="I92" s="695" t="str">
        <f>IFERROR(VLOOKUP('Formulario PPGR3 '!$G92,'[1]Formulario PPGR2'!$H$9:$V$272,15,FALSE),"")</f>
        <v/>
      </c>
      <c r="J92" s="702" t="s">
        <v>974</v>
      </c>
      <c r="K92" s="696" t="e">
        <f>IF(Tabla112[[#This Row],[Insumos]]="","",_xlfn.XLOOKUP(Tabla112[[#This Row],[Insumos]],[1]!Tabla10[Insumo],[1]!Tabla10[InsumoAbrev],"",0))</f>
        <v>#REF!</v>
      </c>
      <c r="L92" s="697" t="s">
        <v>2133</v>
      </c>
      <c r="M92" s="698" t="e">
        <f>IF(Tabla112[[#This Row],[Descripción]]="","",_xlfn.XLOOKUP(Tabla112[[#This Row],[Descripción]],[1]!Tabla10[Descripción],[1]!Tabla10[Unidad de Medida],"",0))</f>
        <v>#REF!</v>
      </c>
      <c r="N92" s="699">
        <v>8</v>
      </c>
      <c r="O92" s="700" t="e">
        <f>IF(Tabla112[[#This Row],[Descripción]]="","",_xlfn.XLOOKUP(Tabla112[[#This Row],[Descripción]],[1]!Tabla10[Descripción],[1]!Tabla10[Precio Unitario],0))</f>
        <v>#REF!</v>
      </c>
      <c r="P92" s="700" t="e">
        <f>IF(Tabla112[[#This Row],[Cantidad de Insumos]]="","",Tabla112[[#This Row],[Precio Unitario]]*Tabla112[[#This Row],[Cantidad de Insumos]])</f>
        <v>#REF!</v>
      </c>
      <c r="Q92" s="700" t="e">
        <f>IF(Tabla112[[#This Row],[Descripción]]="","",_xlfn.XLOOKUP(Tabla112[[#This Row],[Descripción]],[1]!Tabla10[Descripción],[1]!Tabla10[CODIGO PRESUPUESTARIO],0))</f>
        <v>#REF!</v>
      </c>
      <c r="R92" s="696"/>
      <c r="S92" s="696"/>
    </row>
    <row r="93" spans="2:19" ht="40.200000000000003" customHeight="1" x14ac:dyDescent="0.3">
      <c r="B93" s="692" t="e">
        <f>IF('Formulario PPGR3 '!$G93="","",CONCATENATE('Formulario PPGR3 '!$C93,".",'Formulario PPGR3 '!$D93,".",'Formulario PPGR3 '!$E93,".",'Formulario PPGR3 '!$F93))</f>
        <v>#REF!</v>
      </c>
      <c r="C93" s="692" t="e">
        <f>IF('Formulario PPGR3 '!$G93="","",'[1]Formulario PPGR1'!#REF!)</f>
        <v>#REF!</v>
      </c>
      <c r="D93" s="692" t="e">
        <f>IF('Formulario PPGR3 '!$G93="","",'[1]Formulario PPGR1'!#REF!)</f>
        <v>#REF!</v>
      </c>
      <c r="E93" s="692" t="e">
        <f>IF('Formulario PPGR3 '!$G93="","",'[1]Formulario PPGR1'!#REF!)</f>
        <v>#REF!</v>
      </c>
      <c r="F93" s="692" t="e">
        <f>IF('Formulario PPGR3 '!$G93="","",'[1]Formulario PPGR1'!#REF!)</f>
        <v>#REF!</v>
      </c>
      <c r="G93" s="693" t="s">
        <v>296</v>
      </c>
      <c r="H93" s="694" t="e">
        <f>IF(Tabla112[[#This Row],[Código_Actividad]]="","",_xlfn.XLOOKUP(Tabla112[[#This Row],[Código_Actividad]],[1]!Tabla2[Código],[1]!Tabla2[Actividades Programables Presupuestables],"",0))</f>
        <v>#REF!</v>
      </c>
      <c r="I93" s="695">
        <f>IFERROR(VLOOKUP('Formulario PPGR3 '!$G93,'[1]Formulario PPGR2'!$H$9:$V$272,15,FALSE),"")</f>
        <v>1</v>
      </c>
      <c r="J93" s="702" t="s">
        <v>841</v>
      </c>
      <c r="K93" s="696" t="e">
        <f>IF(Tabla112[[#This Row],[Insumos]]="","",_xlfn.XLOOKUP(Tabla112[[#This Row],[Insumos]],[1]!Tabla10[Insumo],[1]!Tabla10[InsumoAbrev],"",0))</f>
        <v>#REF!</v>
      </c>
      <c r="L93" s="697" t="s">
        <v>1518</v>
      </c>
      <c r="M93" s="698" t="e">
        <f>IF(Tabla112[[#This Row],[Descripción]]="","",_xlfn.XLOOKUP(Tabla112[[#This Row],[Descripción]],[1]!Tabla10[Descripción],[1]!Tabla10[Unidad de Medida],"",0))</f>
        <v>#REF!</v>
      </c>
      <c r="N93" s="699">
        <v>1</v>
      </c>
      <c r="O93" s="700" t="e">
        <f>IF(Tabla112[[#This Row],[Descripción]]="","",_xlfn.XLOOKUP(Tabla112[[#This Row],[Descripción]],[1]!Tabla10[Descripción],[1]!Tabla10[Precio Unitario],0))</f>
        <v>#REF!</v>
      </c>
      <c r="P93" s="700" t="e">
        <f>IF(Tabla112[[#This Row],[Cantidad de Insumos]]="","",Tabla112[[#This Row],[Precio Unitario]]*Tabla112[[#This Row],[Cantidad de Insumos]])</f>
        <v>#REF!</v>
      </c>
      <c r="Q93" s="700" t="e">
        <f>IF(Tabla112[[#This Row],[Descripción]]="","",_xlfn.XLOOKUP(Tabla112[[#This Row],[Descripción]],[1]!Tabla10[Descripción],[1]!Tabla10[CODIGO PRESUPUESTARIO],0))</f>
        <v>#REF!</v>
      </c>
      <c r="R93" s="696"/>
      <c r="S93" s="696"/>
    </row>
    <row r="94" spans="2:19" ht="31.2" customHeight="1" x14ac:dyDescent="0.3">
      <c r="B94" s="692" t="e">
        <f>IF('Formulario PPGR3 '!$G94="","",CONCATENATE('Formulario PPGR3 '!$C94,".",'Formulario PPGR3 '!$D94,".",'Formulario PPGR3 '!$E94,".",'Formulario PPGR3 '!$F94))</f>
        <v>#REF!</v>
      </c>
      <c r="C94" s="692" t="e">
        <f>IF('Formulario PPGR3 '!$G94="","",'[1]Formulario PPGR1'!#REF!)</f>
        <v>#REF!</v>
      </c>
      <c r="D94" s="692" t="e">
        <f>IF('Formulario PPGR3 '!$G94="","",'[1]Formulario PPGR1'!#REF!)</f>
        <v>#REF!</v>
      </c>
      <c r="E94" s="692" t="e">
        <f>IF('Formulario PPGR3 '!$G94="","",'[1]Formulario PPGR1'!#REF!)</f>
        <v>#REF!</v>
      </c>
      <c r="F94" s="692" t="e">
        <f>IF('Formulario PPGR3 '!$G94="","",'[1]Formulario PPGR1'!#REF!)</f>
        <v>#REF!</v>
      </c>
      <c r="G94" s="693" t="s">
        <v>301</v>
      </c>
      <c r="H94" s="694" t="e">
        <f>IF(Tabla112[[#This Row],[Código_Actividad]]="","",_xlfn.XLOOKUP(Tabla112[[#This Row],[Código_Actividad]],[1]!Tabla2[Código],[1]!Tabla2[Actividades Programables Presupuestables],"",0))</f>
        <v>#REF!</v>
      </c>
      <c r="I94" s="695">
        <f>IFERROR(VLOOKUP('Formulario PPGR3 '!$G94,'[1]Formulario PPGR2'!$H$9:$V$272,15,FALSE),"")</f>
        <v>3</v>
      </c>
      <c r="J94" s="702" t="s">
        <v>1081</v>
      </c>
      <c r="K94" s="696" t="e">
        <f>IF(Tabla112[[#This Row],[Insumos]]="","",_xlfn.XLOOKUP(Tabla112[[#This Row],[Insumos]],[1]!Tabla10[Insumo],[1]!Tabla10[InsumoAbrev],"",0))</f>
        <v>#REF!</v>
      </c>
      <c r="L94" s="697" t="s">
        <v>1679</v>
      </c>
      <c r="M94" s="698" t="e">
        <f>IF(Tabla112[[#This Row],[Descripción]]="","",_xlfn.XLOOKUP(Tabla112[[#This Row],[Descripción]],[1]!Tabla10[Descripción],[1]!Tabla10[Unidad de Medida],"",0))</f>
        <v>#REF!</v>
      </c>
      <c r="N94" s="699">
        <v>96</v>
      </c>
      <c r="O94" s="700" t="e">
        <f>IF(Tabla112[[#This Row],[Descripción]]="","",_xlfn.XLOOKUP(Tabla112[[#This Row],[Descripción]],[1]!Tabla10[Descripción],[1]!Tabla10[Precio Unitario],0))</f>
        <v>#REF!</v>
      </c>
      <c r="P94" s="700" t="e">
        <f>IF(Tabla112[[#This Row],[Cantidad de Insumos]]="","",Tabla112[[#This Row],[Precio Unitario]]*Tabla112[[#This Row],[Cantidad de Insumos]])</f>
        <v>#REF!</v>
      </c>
      <c r="Q94" s="700" t="e">
        <f>IF(Tabla112[[#This Row],[Descripción]]="","",_xlfn.XLOOKUP(Tabla112[[#This Row],[Descripción]],[1]!Tabla10[Descripción],[1]!Tabla10[CODIGO PRESUPUESTARIO],0))</f>
        <v>#REF!</v>
      </c>
      <c r="R94" s="696"/>
      <c r="S94" s="696"/>
    </row>
    <row r="95" spans="2:19" x14ac:dyDescent="0.3">
      <c r="B95" s="692" t="str">
        <f>IF('Formulario PPGR3 '!$G95="","",CONCATENATE('Formulario PPGR3 '!$C95,".",'Formulario PPGR3 '!$D95,".",'Formulario PPGR3 '!$E95,".",'Formulario PPGR3 '!$F95))</f>
        <v/>
      </c>
      <c r="C95" s="692" t="str">
        <f>IF('Formulario PPGR3 '!$G95="","",'[1]Formulario PPGR1'!#REF!)</f>
        <v/>
      </c>
      <c r="D95" s="692" t="str">
        <f>IF('Formulario PPGR3 '!$G95="","",'[1]Formulario PPGR1'!#REF!)</f>
        <v/>
      </c>
      <c r="E95" s="692" t="str">
        <f>IF('Formulario PPGR3 '!$G95="","",'[1]Formulario PPGR1'!#REF!)</f>
        <v/>
      </c>
      <c r="F95" s="692" t="str">
        <f>IF('Formulario PPGR3 '!$G95="","",'[1]Formulario PPGR1'!#REF!)</f>
        <v/>
      </c>
      <c r="G95" s="693"/>
      <c r="H95" s="694" t="str">
        <f>IF(Tabla112[[#This Row],[Código_Actividad]]="","",_xlfn.XLOOKUP(Tabla112[[#This Row],[Código_Actividad]],[1]!Tabla2[Código],[1]!Tabla2[Actividades Programables Presupuestables],"",0))</f>
        <v/>
      </c>
      <c r="I95" s="695" t="str">
        <f>IFERROR(VLOOKUP('Formulario PPGR3 '!$G95,'[1]Formulario PPGR2'!$H$9:$V$272,15,FALSE),"")</f>
        <v/>
      </c>
      <c r="J95" s="702" t="s">
        <v>974</v>
      </c>
      <c r="K95" s="696" t="e">
        <f>IF(Tabla112[[#This Row],[Insumos]]="","",_xlfn.XLOOKUP(Tabla112[[#This Row],[Insumos]],[1]!Tabla10[Insumo],[1]!Tabla10[InsumoAbrev],"",0))</f>
        <v>#REF!</v>
      </c>
      <c r="L95" s="697" t="s">
        <v>2129</v>
      </c>
      <c r="M95" s="698" t="e">
        <f>IF(Tabla112[[#This Row],[Descripción]]="","",_xlfn.XLOOKUP(Tabla112[[#This Row],[Descripción]],[1]!Tabla10[Descripción],[1]!Tabla10[Unidad de Medida],"",0))</f>
        <v>#REF!</v>
      </c>
      <c r="N95" s="699">
        <v>6</v>
      </c>
      <c r="O95" s="700" t="e">
        <f>IF(Tabla112[[#This Row],[Descripción]]="","",_xlfn.XLOOKUP(Tabla112[[#This Row],[Descripción]],[1]!Tabla10[Descripción],[1]!Tabla10[Precio Unitario],0))</f>
        <v>#REF!</v>
      </c>
      <c r="P95" s="700" t="e">
        <f>IF(Tabla112[[#This Row],[Cantidad de Insumos]]="","",Tabla112[[#This Row],[Precio Unitario]]*Tabla112[[#This Row],[Cantidad de Insumos]])</f>
        <v>#REF!</v>
      </c>
      <c r="Q95" s="700" t="e">
        <f>IF(Tabla112[[#This Row],[Descripción]]="","",_xlfn.XLOOKUP(Tabla112[[#This Row],[Descripción]],[1]!Tabla10[Descripción],[1]!Tabla10[CODIGO PRESUPUESTARIO],0))</f>
        <v>#REF!</v>
      </c>
      <c r="R95" s="696"/>
      <c r="S95" s="696"/>
    </row>
    <row r="96" spans="2:19" ht="18.600000000000001" customHeight="1" x14ac:dyDescent="0.3">
      <c r="B96" s="692" t="str">
        <f>IF('Formulario PPGR3 '!$G96="","",CONCATENATE('Formulario PPGR3 '!$C96,".",'Formulario PPGR3 '!$D96,".",'Formulario PPGR3 '!$E96,".",'Formulario PPGR3 '!$F96))</f>
        <v/>
      </c>
      <c r="C96" s="692" t="str">
        <f>IF('Formulario PPGR3 '!$G96="","",'[1]Formulario PPGR1'!#REF!)</f>
        <v/>
      </c>
      <c r="D96" s="692" t="str">
        <f>IF('Formulario PPGR3 '!$G96="","",'[1]Formulario PPGR1'!#REF!)</f>
        <v/>
      </c>
      <c r="E96" s="692" t="str">
        <f>IF('Formulario PPGR3 '!$G96="","",'[1]Formulario PPGR1'!#REF!)</f>
        <v/>
      </c>
      <c r="F96" s="692" t="str">
        <f>IF('Formulario PPGR3 '!$G96="","",'[1]Formulario PPGR1'!#REF!)</f>
        <v/>
      </c>
      <c r="G96" s="693"/>
      <c r="H96" s="694" t="str">
        <f>IF(Tabla112[[#This Row],[Código_Actividad]]="","",_xlfn.XLOOKUP(Tabla112[[#This Row],[Código_Actividad]],[1]!Tabla2[Código],[1]!Tabla2[Actividades Programables Presupuestables],"",0))</f>
        <v/>
      </c>
      <c r="I96" s="695" t="str">
        <f>IFERROR(VLOOKUP('Formulario PPGR3 '!$G96,'[1]Formulario PPGR2'!$H$9:$V$272,15,FALSE),"")</f>
        <v/>
      </c>
      <c r="J96" s="702" t="s">
        <v>974</v>
      </c>
      <c r="K96" s="696" t="e">
        <f>IF(Tabla112[[#This Row],[Insumos]]="","",_xlfn.XLOOKUP(Tabla112[[#This Row],[Insumos]],[1]!Tabla10[Insumo],[1]!Tabla10[InsumoAbrev],"",0))</f>
        <v>#REF!</v>
      </c>
      <c r="L96" s="697" t="s">
        <v>2133</v>
      </c>
      <c r="M96" s="698" t="e">
        <f>IF(Tabla112[[#This Row],[Descripción]]="","",_xlfn.XLOOKUP(Tabla112[[#This Row],[Descripción]],[1]!Tabla10[Descripción],[1]!Tabla10[Unidad de Medida],"",0))</f>
        <v>#REF!</v>
      </c>
      <c r="N96" s="699">
        <v>6</v>
      </c>
      <c r="O96" s="700" t="e">
        <f>IF(Tabla112[[#This Row],[Descripción]]="","",_xlfn.XLOOKUP(Tabla112[[#This Row],[Descripción]],[1]!Tabla10[Descripción],[1]!Tabla10[Precio Unitario],0))</f>
        <v>#REF!</v>
      </c>
      <c r="P96" s="700" t="e">
        <f>IF(Tabla112[[#This Row],[Cantidad de Insumos]]="","",Tabla112[[#This Row],[Precio Unitario]]*Tabla112[[#This Row],[Cantidad de Insumos]])</f>
        <v>#REF!</v>
      </c>
      <c r="Q96" s="700" t="e">
        <f>IF(Tabla112[[#This Row],[Descripción]]="","",_xlfn.XLOOKUP(Tabla112[[#This Row],[Descripción]],[1]!Tabla10[Descripción],[1]!Tabla10[CODIGO PRESUPUESTARIO],0))</f>
        <v>#REF!</v>
      </c>
      <c r="R96" s="696"/>
      <c r="S96" s="696"/>
    </row>
    <row r="97" spans="2:19" ht="51.6" customHeight="1" x14ac:dyDescent="0.3">
      <c r="B97" s="692" t="e">
        <f>IF('Formulario PPGR3 '!$G97="","",CONCATENATE('Formulario PPGR3 '!$C97,".",'Formulario PPGR3 '!$D97,".",'Formulario PPGR3 '!$E97,".",'Formulario PPGR3 '!$F97))</f>
        <v>#REF!</v>
      </c>
      <c r="C97" s="692" t="e">
        <f>IF('Formulario PPGR3 '!$G97="","",'[1]Formulario PPGR1'!#REF!)</f>
        <v>#REF!</v>
      </c>
      <c r="D97" s="692" t="e">
        <f>IF('Formulario PPGR3 '!$G97="","",'[1]Formulario PPGR1'!#REF!)</f>
        <v>#REF!</v>
      </c>
      <c r="E97" s="692" t="e">
        <f>IF('Formulario PPGR3 '!$G97="","",'[1]Formulario PPGR1'!#REF!)</f>
        <v>#REF!</v>
      </c>
      <c r="F97" s="692" t="e">
        <f>IF('Formulario PPGR3 '!$G97="","",'[1]Formulario PPGR1'!#REF!)</f>
        <v>#REF!</v>
      </c>
      <c r="G97" s="693" t="s">
        <v>304</v>
      </c>
      <c r="H97" s="694" t="e">
        <f>IF(Tabla112[[#This Row],[Código_Actividad]]="","",_xlfn.XLOOKUP(Tabla112[[#This Row],[Código_Actividad]],[1]!Tabla2[Código],[1]!Tabla2[Actividades Programables Presupuestables],"",0))</f>
        <v>#REF!</v>
      </c>
      <c r="I97" s="695">
        <f>IFERROR(VLOOKUP('Formulario PPGR3 '!$G97,'[1]Formulario PPGR2'!$H$9:$V$272,15,FALSE),"")</f>
        <v>2</v>
      </c>
      <c r="J97" s="702" t="s">
        <v>1081</v>
      </c>
      <c r="K97" s="696" t="e">
        <f>IF(Tabla112[[#This Row],[Insumos]]="","",_xlfn.XLOOKUP(Tabla112[[#This Row],[Insumos]],[1]!Tabla10[Insumo],[1]!Tabla10[InsumoAbrev],"",0))</f>
        <v>#REF!</v>
      </c>
      <c r="L97" s="697" t="s">
        <v>1679</v>
      </c>
      <c r="M97" s="698" t="e">
        <f>IF(Tabla112[[#This Row],[Descripción]]="","",_xlfn.XLOOKUP(Tabla112[[#This Row],[Descripción]],[1]!Tabla10[Descripción],[1]!Tabla10[Unidad de Medida],"",0))</f>
        <v>#REF!</v>
      </c>
      <c r="N97" s="699"/>
      <c r="O97" s="700" t="e">
        <f>IF(Tabla112[[#This Row],[Descripción]]="","",_xlfn.XLOOKUP(Tabla112[[#This Row],[Descripción]],[1]!Tabla10[Descripción],[1]!Tabla10[Precio Unitario],0))</f>
        <v>#REF!</v>
      </c>
      <c r="P97" s="700" t="str">
        <f>IF(Tabla112[[#This Row],[Cantidad de Insumos]]="","",Tabla112[[#This Row],[Precio Unitario]]*Tabla112[[#This Row],[Cantidad de Insumos]])</f>
        <v/>
      </c>
      <c r="Q97" s="700" t="e">
        <f>IF(Tabla112[[#This Row],[Descripción]]="","",_xlfn.XLOOKUP(Tabla112[[#This Row],[Descripción]],[1]!Tabla10[Descripción],[1]!Tabla10[CODIGO PRESUPUESTARIO],0))</f>
        <v>#REF!</v>
      </c>
      <c r="R97" s="696"/>
      <c r="S97" s="696"/>
    </row>
    <row r="98" spans="2:19" x14ac:dyDescent="0.3">
      <c r="B98" s="692" t="str">
        <f>IF('Formulario PPGR3 '!$G98="","",CONCATENATE('Formulario PPGR3 '!$C98,".",'Formulario PPGR3 '!$D98,".",'Formulario PPGR3 '!$E98,".",'Formulario PPGR3 '!$F98))</f>
        <v/>
      </c>
      <c r="C98" s="692" t="str">
        <f>IF('Formulario PPGR3 '!$G98="","",'[1]Formulario PPGR1'!#REF!)</f>
        <v/>
      </c>
      <c r="D98" s="692" t="str">
        <f>IF('Formulario PPGR3 '!$G98="","",'[1]Formulario PPGR1'!#REF!)</f>
        <v/>
      </c>
      <c r="E98" s="692" t="str">
        <f>IF('Formulario PPGR3 '!$G98="","",'[1]Formulario PPGR1'!#REF!)</f>
        <v/>
      </c>
      <c r="F98" s="692" t="str">
        <f>IF('Formulario PPGR3 '!$G98="","",'[1]Formulario PPGR1'!#REF!)</f>
        <v/>
      </c>
      <c r="G98" s="693"/>
      <c r="H98" s="694" t="str">
        <f>IF(Tabla112[[#This Row],[Código_Actividad]]="","",_xlfn.XLOOKUP(Tabla112[[#This Row],[Código_Actividad]],[1]!Tabla2[Código],[1]!Tabla2[Actividades Programables Presupuestables],"",0))</f>
        <v/>
      </c>
      <c r="I98" s="695" t="str">
        <f>IFERROR(VLOOKUP('Formulario PPGR3 '!$G98,'[1]Formulario PPGR2'!$H$9:$V$272,15,FALSE),"")</f>
        <v/>
      </c>
      <c r="J98" s="702" t="s">
        <v>974</v>
      </c>
      <c r="K98" s="696" t="e">
        <f>IF(Tabla112[[#This Row],[Insumos]]="","",_xlfn.XLOOKUP(Tabla112[[#This Row],[Insumos]],[1]!Tabla10[Insumo],[1]!Tabla10[InsumoAbrev],"",0))</f>
        <v>#REF!</v>
      </c>
      <c r="L98" s="697" t="s">
        <v>2129</v>
      </c>
      <c r="M98" s="698" t="e">
        <f>IF(Tabla112[[#This Row],[Descripción]]="","",_xlfn.XLOOKUP(Tabla112[[#This Row],[Descripción]],[1]!Tabla10[Descripción],[1]!Tabla10[Unidad de Medida],"",0))</f>
        <v>#REF!</v>
      </c>
      <c r="N98" s="699">
        <v>4</v>
      </c>
      <c r="O98" s="700" t="e">
        <f>IF(Tabla112[[#This Row],[Descripción]]="","",_xlfn.XLOOKUP(Tabla112[[#This Row],[Descripción]],[1]!Tabla10[Descripción],[1]!Tabla10[Precio Unitario],0))</f>
        <v>#REF!</v>
      </c>
      <c r="P98" s="700" t="e">
        <f>IF(Tabla112[[#This Row],[Cantidad de Insumos]]="","",Tabla112[[#This Row],[Precio Unitario]]*Tabla112[[#This Row],[Cantidad de Insumos]])</f>
        <v>#REF!</v>
      </c>
      <c r="Q98" s="700" t="e">
        <f>IF(Tabla112[[#This Row],[Descripción]]="","",_xlfn.XLOOKUP(Tabla112[[#This Row],[Descripción]],[1]!Tabla10[Descripción],[1]!Tabla10[CODIGO PRESUPUESTARIO],0))</f>
        <v>#REF!</v>
      </c>
      <c r="R98" s="696"/>
      <c r="S98" s="696"/>
    </row>
    <row r="99" spans="2:19" x14ac:dyDescent="0.3">
      <c r="B99" s="692" t="str">
        <f>IF('Formulario PPGR3 '!$G99="","",CONCATENATE('Formulario PPGR3 '!$C99,".",'Formulario PPGR3 '!$D99,".",'Formulario PPGR3 '!$E99,".",'Formulario PPGR3 '!$F99))</f>
        <v/>
      </c>
      <c r="C99" s="692" t="str">
        <f>IF('Formulario PPGR3 '!$G99="","",'[1]Formulario PPGR1'!#REF!)</f>
        <v/>
      </c>
      <c r="D99" s="692" t="str">
        <f>IF('Formulario PPGR3 '!$G99="","",'[1]Formulario PPGR1'!#REF!)</f>
        <v/>
      </c>
      <c r="E99" s="692" t="str">
        <f>IF('Formulario PPGR3 '!$G99="","",'[1]Formulario PPGR1'!#REF!)</f>
        <v/>
      </c>
      <c r="F99" s="692" t="str">
        <f>IF('Formulario PPGR3 '!$G99="","",'[1]Formulario PPGR1'!#REF!)</f>
        <v/>
      </c>
      <c r="G99" s="693"/>
      <c r="H99" s="694" t="str">
        <f>IF(Tabla112[[#This Row],[Código_Actividad]]="","",_xlfn.XLOOKUP(Tabla112[[#This Row],[Código_Actividad]],[1]!Tabla2[Código],[1]!Tabla2[Actividades Programables Presupuestables],"",0))</f>
        <v/>
      </c>
      <c r="I99" s="695" t="str">
        <f>IFERROR(VLOOKUP('Formulario PPGR3 '!$G99,'[1]Formulario PPGR2'!$H$9:$V$272,15,FALSE),"")</f>
        <v/>
      </c>
      <c r="J99" s="702" t="s">
        <v>974</v>
      </c>
      <c r="K99" s="696" t="e">
        <f>IF(Tabla112[[#This Row],[Insumos]]="","",_xlfn.XLOOKUP(Tabla112[[#This Row],[Insumos]],[1]!Tabla10[Insumo],[1]!Tabla10[InsumoAbrev],"",0))</f>
        <v>#REF!</v>
      </c>
      <c r="L99" s="697" t="s">
        <v>2132</v>
      </c>
      <c r="M99" s="698" t="e">
        <f>IF(Tabla112[[#This Row],[Descripción]]="","",_xlfn.XLOOKUP(Tabla112[[#This Row],[Descripción]],[1]!Tabla10[Descripción],[1]!Tabla10[Unidad de Medida],"",0))</f>
        <v>#REF!</v>
      </c>
      <c r="N99" s="699">
        <v>4</v>
      </c>
      <c r="O99" s="700" t="e">
        <f>IF(Tabla112[[#This Row],[Descripción]]="","",_xlfn.XLOOKUP(Tabla112[[#This Row],[Descripción]],[1]!Tabla10[Descripción],[1]!Tabla10[Precio Unitario],0))</f>
        <v>#REF!</v>
      </c>
      <c r="P99" s="700" t="e">
        <f>IF(Tabla112[[#This Row],[Cantidad de Insumos]]="","",Tabla112[[#This Row],[Precio Unitario]]*Tabla112[[#This Row],[Cantidad de Insumos]])</f>
        <v>#REF!</v>
      </c>
      <c r="Q99" s="700" t="e">
        <f>IF(Tabla112[[#This Row],[Descripción]]="","",_xlfn.XLOOKUP(Tabla112[[#This Row],[Descripción]],[1]!Tabla10[Descripción],[1]!Tabla10[CODIGO PRESUPUESTARIO],0))</f>
        <v>#REF!</v>
      </c>
      <c r="R99" s="696"/>
      <c r="S99" s="696"/>
    </row>
    <row r="100" spans="2:19" ht="34.950000000000003" customHeight="1" x14ac:dyDescent="0.3">
      <c r="B100" s="692" t="e">
        <f>IF('Formulario PPGR3 '!$G100="","",CONCATENATE('Formulario PPGR3 '!$C100,".",'Formulario PPGR3 '!$D100,".",'Formulario PPGR3 '!$E100,".",'Formulario PPGR3 '!$F100))</f>
        <v>#REF!</v>
      </c>
      <c r="C100" s="692" t="e">
        <f>IF('Formulario PPGR3 '!$G100="","",'[1]Formulario PPGR1'!#REF!)</f>
        <v>#REF!</v>
      </c>
      <c r="D100" s="692" t="e">
        <f>IF('Formulario PPGR3 '!$G100="","",'[1]Formulario PPGR1'!#REF!)</f>
        <v>#REF!</v>
      </c>
      <c r="E100" s="692" t="e">
        <f>IF('Formulario PPGR3 '!$G100="","",'[1]Formulario PPGR1'!#REF!)</f>
        <v>#REF!</v>
      </c>
      <c r="F100" s="692" t="e">
        <f>IF('Formulario PPGR3 '!$G100="","",'[1]Formulario PPGR1'!#REF!)</f>
        <v>#REF!</v>
      </c>
      <c r="G100" s="693" t="s">
        <v>310</v>
      </c>
      <c r="H100" s="694" t="e">
        <f>IF(Tabla112[[#This Row],[Código_Actividad]]="","",_xlfn.XLOOKUP(Tabla112[[#This Row],[Código_Actividad]],[1]!Tabla2[Código],[1]!Tabla2[Actividades Programables Presupuestables],"",0))</f>
        <v>#REF!</v>
      </c>
      <c r="I100" s="695">
        <f>IFERROR(VLOOKUP('Formulario PPGR3 '!$G100,'[1]Formulario PPGR2'!$H$9:$V$272,15,FALSE),"")</f>
        <v>2</v>
      </c>
      <c r="J100" s="702" t="s">
        <v>1081</v>
      </c>
      <c r="K100" s="696" t="e">
        <f>IF(Tabla112[[#This Row],[Insumos]]="","",_xlfn.XLOOKUP(Tabla112[[#This Row],[Insumos]],[1]!Tabla10[Insumo],[1]!Tabla10[InsumoAbrev],"",0))</f>
        <v>#REF!</v>
      </c>
      <c r="L100" s="697" t="s">
        <v>1679</v>
      </c>
      <c r="M100" s="698" t="e">
        <f>IF(Tabla112[[#This Row],[Descripción]]="","",_xlfn.XLOOKUP(Tabla112[[#This Row],[Descripción]],[1]!Tabla10[Descripción],[1]!Tabla10[Unidad de Medida],"",0))</f>
        <v>#REF!</v>
      </c>
      <c r="N100" s="699">
        <v>64</v>
      </c>
      <c r="O100" s="700" t="e">
        <f>IF(Tabla112[[#This Row],[Descripción]]="","",_xlfn.XLOOKUP(Tabla112[[#This Row],[Descripción]],[1]!Tabla10[Descripción],[1]!Tabla10[Precio Unitario],0))</f>
        <v>#REF!</v>
      </c>
      <c r="P100" s="700" t="e">
        <f>IF(Tabla112[[#This Row],[Cantidad de Insumos]]="","",Tabla112[[#This Row],[Precio Unitario]]*Tabla112[[#This Row],[Cantidad de Insumos]])</f>
        <v>#REF!</v>
      </c>
      <c r="Q100" s="700" t="e">
        <f>IF(Tabla112[[#This Row],[Descripción]]="","",_xlfn.XLOOKUP(Tabla112[[#This Row],[Descripción]],[1]!Tabla10[Descripción],[1]!Tabla10[CODIGO PRESUPUESTARIO],0))</f>
        <v>#REF!</v>
      </c>
      <c r="R100" s="696"/>
      <c r="S100" s="696"/>
    </row>
    <row r="101" spans="2:19" x14ac:dyDescent="0.3">
      <c r="B101" s="692" t="str">
        <f>IF('Formulario PPGR3 '!$G101="","",CONCATENATE('Formulario PPGR3 '!$C101,".",'Formulario PPGR3 '!$D101,".",'Formulario PPGR3 '!$E101,".",'Formulario PPGR3 '!$F101))</f>
        <v/>
      </c>
      <c r="C101" s="692" t="str">
        <f>IF('Formulario PPGR3 '!$G101="","",'[1]Formulario PPGR1'!#REF!)</f>
        <v/>
      </c>
      <c r="D101" s="692" t="str">
        <f>IF('Formulario PPGR3 '!$G101="","",'[1]Formulario PPGR1'!#REF!)</f>
        <v/>
      </c>
      <c r="E101" s="692" t="str">
        <f>IF('Formulario PPGR3 '!$G101="","",'[1]Formulario PPGR1'!#REF!)</f>
        <v/>
      </c>
      <c r="F101" s="692" t="str">
        <f>IF('Formulario PPGR3 '!$G101="","",'[1]Formulario PPGR1'!#REF!)</f>
        <v/>
      </c>
      <c r="G101" s="693"/>
      <c r="H101" s="694" t="str">
        <f>IF(Tabla112[[#This Row],[Código_Actividad]]="","",_xlfn.XLOOKUP(Tabla112[[#This Row],[Código_Actividad]],[1]!Tabla2[Código],[1]!Tabla2[Actividades Programables Presupuestables],"",0))</f>
        <v/>
      </c>
      <c r="I101" s="695" t="str">
        <f>IFERROR(VLOOKUP('Formulario PPGR3 '!$G101,'[1]Formulario PPGR2'!$H$9:$V$272,15,FALSE),"")</f>
        <v/>
      </c>
      <c r="J101" s="702" t="s">
        <v>974</v>
      </c>
      <c r="K101" s="696" t="e">
        <f>IF(Tabla112[[#This Row],[Insumos]]="","",_xlfn.XLOOKUP(Tabla112[[#This Row],[Insumos]],[1]!Tabla10[Insumo],[1]!Tabla10[InsumoAbrev],"",0))</f>
        <v>#REF!</v>
      </c>
      <c r="L101" s="697" t="s">
        <v>2129</v>
      </c>
      <c r="M101" s="698" t="e">
        <f>IF(Tabla112[[#This Row],[Descripción]]="","",_xlfn.XLOOKUP(Tabla112[[#This Row],[Descripción]],[1]!Tabla10[Descripción],[1]!Tabla10[Unidad de Medida],"",0))</f>
        <v>#REF!</v>
      </c>
      <c r="N101" s="699">
        <v>4</v>
      </c>
      <c r="O101" s="700" t="e">
        <f>IF(Tabla112[[#This Row],[Descripción]]="","",_xlfn.XLOOKUP(Tabla112[[#This Row],[Descripción]],[1]!Tabla10[Descripción],[1]!Tabla10[Precio Unitario],0))</f>
        <v>#REF!</v>
      </c>
      <c r="P101" s="700" t="e">
        <f>IF(Tabla112[[#This Row],[Cantidad de Insumos]]="","",Tabla112[[#This Row],[Precio Unitario]]*Tabla112[[#This Row],[Cantidad de Insumos]])</f>
        <v>#REF!</v>
      </c>
      <c r="Q101" s="700" t="e">
        <f>IF(Tabla112[[#This Row],[Descripción]]="","",_xlfn.XLOOKUP(Tabla112[[#This Row],[Descripción]],[1]!Tabla10[Descripción],[1]!Tabla10[CODIGO PRESUPUESTARIO],0))</f>
        <v>#REF!</v>
      </c>
      <c r="R101" s="696"/>
      <c r="S101" s="696"/>
    </row>
    <row r="102" spans="2:19" ht="34.200000000000003" customHeight="1" x14ac:dyDescent="0.3">
      <c r="B102" s="692" t="str">
        <f>IF('Formulario PPGR3 '!$G102="","",CONCATENATE('Formulario PPGR3 '!$C102,".",'Formulario PPGR3 '!$D102,".",'Formulario PPGR3 '!$E102,".",'Formulario PPGR3 '!$F102))</f>
        <v/>
      </c>
      <c r="C102" s="692" t="str">
        <f>IF('Formulario PPGR3 '!$G102="","",'[1]Formulario PPGR1'!#REF!)</f>
        <v/>
      </c>
      <c r="D102" s="692" t="str">
        <f>IF('Formulario PPGR3 '!$G102="","",'[1]Formulario PPGR1'!#REF!)</f>
        <v/>
      </c>
      <c r="E102" s="692" t="str">
        <f>IF('Formulario PPGR3 '!$G102="","",'[1]Formulario PPGR1'!#REF!)</f>
        <v/>
      </c>
      <c r="F102" s="692" t="str">
        <f>IF('Formulario PPGR3 '!$G102="","",'[1]Formulario PPGR1'!#REF!)</f>
        <v/>
      </c>
      <c r="G102" s="693"/>
      <c r="H102" s="694"/>
      <c r="I102" s="695"/>
      <c r="J102" s="702" t="s">
        <v>974</v>
      </c>
      <c r="K102" s="696" t="e">
        <f>IF(Tabla112[[#This Row],[Insumos]]="","",_xlfn.XLOOKUP(Tabla112[[#This Row],[Insumos]],[1]!Tabla10[Insumo],[1]!Tabla10[InsumoAbrev],"",0))</f>
        <v>#REF!</v>
      </c>
      <c r="L102" s="697" t="s">
        <v>2133</v>
      </c>
      <c r="M102" s="698" t="e">
        <f>IF(Tabla112[[#This Row],[Descripción]]="","",_xlfn.XLOOKUP(Tabla112[[#This Row],[Descripción]],[1]!Tabla10[Descripción],[1]!Tabla10[Unidad de Medida],"",0))</f>
        <v>#REF!</v>
      </c>
      <c r="N102" s="699">
        <v>4</v>
      </c>
      <c r="O102" s="700" t="e">
        <f>IF(Tabla112[[#This Row],[Descripción]]="","",_xlfn.XLOOKUP(Tabla112[[#This Row],[Descripción]],[1]!Tabla10[Descripción],[1]!Tabla10[Precio Unitario],0))</f>
        <v>#REF!</v>
      </c>
      <c r="P102" s="700" t="e">
        <f>IF(Tabla112[[#This Row],[Cantidad de Insumos]]="","",Tabla112[[#This Row],[Precio Unitario]]*Tabla112[[#This Row],[Cantidad de Insumos]])</f>
        <v>#REF!</v>
      </c>
      <c r="Q102" s="700" t="e">
        <f>IF(Tabla112[[#This Row],[Descripción]]="","",_xlfn.XLOOKUP(Tabla112[[#This Row],[Descripción]],[1]!Tabla10[Descripción],[1]!Tabla10[CODIGO PRESUPUESTARIO],0))</f>
        <v>#REF!</v>
      </c>
      <c r="R102" s="696"/>
      <c r="S102" s="696"/>
    </row>
    <row r="103" spans="2:19" ht="46.2" customHeight="1" x14ac:dyDescent="0.3">
      <c r="B103" s="692" t="e">
        <f>IF('Formulario PPGR3 '!$G103="","",CONCATENATE('Formulario PPGR3 '!$C103,".",'Formulario PPGR3 '!$D103,".",'Formulario PPGR3 '!$E103,".",'Formulario PPGR3 '!$F103))</f>
        <v>#REF!</v>
      </c>
      <c r="C103" s="692" t="e">
        <f>IF('Formulario PPGR3 '!$G103="","",'[1]Formulario PPGR1'!#REF!)</f>
        <v>#REF!</v>
      </c>
      <c r="D103" s="692" t="e">
        <f>IF('Formulario PPGR3 '!$G103="","",'[1]Formulario PPGR1'!#REF!)</f>
        <v>#REF!</v>
      </c>
      <c r="E103" s="692" t="e">
        <f>IF('Formulario PPGR3 '!$G103="","",'[1]Formulario PPGR1'!#REF!)</f>
        <v>#REF!</v>
      </c>
      <c r="F103" s="692" t="e">
        <f>IF('Formulario PPGR3 '!$G103="","",'[1]Formulario PPGR1'!#REF!)</f>
        <v>#REF!</v>
      </c>
      <c r="G103" s="693" t="s">
        <v>323</v>
      </c>
      <c r="H103" s="694" t="e">
        <f>IF(Tabla112[[#This Row],[Código_Actividad]]="","",_xlfn.XLOOKUP(Tabla112[[#This Row],[Código_Actividad]],[1]!Tabla2[Código],[1]!Tabla2[Actividades Programables Presupuestables],"",0))</f>
        <v>#REF!</v>
      </c>
      <c r="I103" s="695">
        <f>IFERROR(VLOOKUP('Formulario PPGR3 '!$G103,'[1]Formulario PPGR2'!$H$9:$V$272,15,FALSE),"")</f>
        <v>1</v>
      </c>
      <c r="J103" s="702" t="s">
        <v>841</v>
      </c>
      <c r="K103" s="696" t="e">
        <f>IF(Tabla112[[#This Row],[Insumos]]="","",_xlfn.XLOOKUP(Tabla112[[#This Row],[Insumos]],[1]!Tabla10[Insumo],[1]!Tabla10[InsumoAbrev],"",0))</f>
        <v>#REF!</v>
      </c>
      <c r="L103" s="697" t="s">
        <v>1518</v>
      </c>
      <c r="M103" s="698" t="e">
        <f>IF(Tabla112[[#This Row],[Descripción]]="","",_xlfn.XLOOKUP(Tabla112[[#This Row],[Descripción]],[1]!Tabla10[Descripción],[1]!Tabla10[Unidad de Medida],"",0))</f>
        <v>#REF!</v>
      </c>
      <c r="N103" s="699"/>
      <c r="O103" s="700" t="e">
        <f>IF(Tabla112[[#This Row],[Descripción]]="","",_xlfn.XLOOKUP(Tabla112[[#This Row],[Descripción]],[1]!Tabla10[Descripción],[1]!Tabla10[Precio Unitario],0))</f>
        <v>#REF!</v>
      </c>
      <c r="P103" s="700" t="str">
        <f>IF(Tabla112[[#This Row],[Cantidad de Insumos]]="","",Tabla112[[#This Row],[Precio Unitario]]*Tabla112[[#This Row],[Cantidad de Insumos]])</f>
        <v/>
      </c>
      <c r="Q103" s="700" t="e">
        <f>IF(Tabla112[[#This Row],[Descripción]]="","",_xlfn.XLOOKUP(Tabla112[[#This Row],[Descripción]],[1]!Tabla10[Descripción],[1]!Tabla10[CODIGO PRESUPUESTARIO],0))</f>
        <v>#REF!</v>
      </c>
      <c r="R103" s="696"/>
      <c r="S103" s="696"/>
    </row>
    <row r="104" spans="2:19" ht="54" customHeight="1" x14ac:dyDescent="0.3">
      <c r="B104" s="692" t="e">
        <f>IF('Formulario PPGR3 '!$G104="","",CONCATENATE('Formulario PPGR3 '!$C104,".",'Formulario PPGR3 '!$D104,".",'Formulario PPGR3 '!$E104,".",'Formulario PPGR3 '!$F104))</f>
        <v>#REF!</v>
      </c>
      <c r="C104" s="692" t="e">
        <f>IF('Formulario PPGR3 '!$G104="","",'[1]Formulario PPGR1'!#REF!)</f>
        <v>#REF!</v>
      </c>
      <c r="D104" s="692" t="e">
        <f>IF('Formulario PPGR3 '!$G104="","",'[1]Formulario PPGR1'!#REF!)</f>
        <v>#REF!</v>
      </c>
      <c r="E104" s="692" t="e">
        <f>IF('Formulario PPGR3 '!$G104="","",'[1]Formulario PPGR1'!#REF!)</f>
        <v>#REF!</v>
      </c>
      <c r="F104" s="692" t="e">
        <f>IF('Formulario PPGR3 '!$G104="","",'[1]Formulario PPGR1'!#REF!)</f>
        <v>#REF!</v>
      </c>
      <c r="G104" s="693" t="s">
        <v>647</v>
      </c>
      <c r="H104" s="694" t="e">
        <f>IF(Tabla112[[#This Row],[Código_Actividad]]="","",_xlfn.XLOOKUP(Tabla112[[#This Row],[Código_Actividad]],[1]!Tabla2[Código],[1]!Tabla2[Actividades Programables Presupuestables],"",0))</f>
        <v>#REF!</v>
      </c>
      <c r="I104" s="695">
        <f>IFERROR(VLOOKUP('Formulario PPGR3 '!$G104,'[1]Formulario PPGR2'!$H$9:$V$272,15,FALSE),"")</f>
        <v>2</v>
      </c>
      <c r="J104" s="702" t="s">
        <v>974</v>
      </c>
      <c r="K104" s="696" t="e">
        <f>IF(Tabla112[[#This Row],[Insumos]]="","",_xlfn.XLOOKUP(Tabla112[[#This Row],[Insumos]],[1]!Tabla10[Insumo],[1]!Tabla10[InsumoAbrev],"",0))</f>
        <v>#REF!</v>
      </c>
      <c r="L104" s="697" t="s">
        <v>2129</v>
      </c>
      <c r="M104" s="698" t="e">
        <f>IF(Tabla112[[#This Row],[Descripción]]="","",_xlfn.XLOOKUP(Tabla112[[#This Row],[Descripción]],[1]!Tabla10[Descripción],[1]!Tabla10[Unidad de Medida],"",0))</f>
        <v>#REF!</v>
      </c>
      <c r="N104" s="699"/>
      <c r="O104" s="700" t="e">
        <f>IF(Tabla112[[#This Row],[Descripción]]="","",_xlfn.XLOOKUP(Tabla112[[#This Row],[Descripción]],[1]!Tabla10[Descripción],[1]!Tabla10[Precio Unitario],0))</f>
        <v>#REF!</v>
      </c>
      <c r="P104" s="700" t="str">
        <f>IF(Tabla112[[#This Row],[Cantidad de Insumos]]="","",Tabla112[[#This Row],[Precio Unitario]]*Tabla112[[#This Row],[Cantidad de Insumos]])</f>
        <v/>
      </c>
      <c r="Q104" s="700" t="e">
        <f>IF(Tabla112[[#This Row],[Descripción]]="","",_xlfn.XLOOKUP(Tabla112[[#This Row],[Descripción]],[1]!Tabla10[Descripción],[1]!Tabla10[CODIGO PRESUPUESTARIO],0))</f>
        <v>#REF!</v>
      </c>
      <c r="R104" s="696"/>
      <c r="S104" s="696"/>
    </row>
    <row r="105" spans="2:19" x14ac:dyDescent="0.3">
      <c r="B105" s="692" t="str">
        <f>IF('Formulario PPGR3 '!$G105="","",CONCATENATE('Formulario PPGR3 '!$C105,".",'Formulario PPGR3 '!$D105,".",'Formulario PPGR3 '!$E105,".",'Formulario PPGR3 '!$F105))</f>
        <v/>
      </c>
      <c r="C105" s="692" t="str">
        <f>IF('Formulario PPGR3 '!$G105="","",'[1]Formulario PPGR1'!#REF!)</f>
        <v/>
      </c>
      <c r="D105" s="692" t="str">
        <f>IF('Formulario PPGR3 '!$G105="","",'[1]Formulario PPGR1'!#REF!)</f>
        <v/>
      </c>
      <c r="E105" s="692" t="str">
        <f>IF('Formulario PPGR3 '!$G105="","",'[1]Formulario PPGR1'!#REF!)</f>
        <v/>
      </c>
      <c r="F105" s="692" t="str">
        <f>IF('Formulario PPGR3 '!$G105="","",'[1]Formulario PPGR1'!#REF!)</f>
        <v/>
      </c>
      <c r="G105" s="693"/>
      <c r="H105" s="694" t="str">
        <f>IF(Tabla112[[#This Row],[Código_Actividad]]="","",_xlfn.XLOOKUP(Tabla112[[#This Row],[Código_Actividad]],[1]!Tabla2[Código],[1]!Tabla2[Actividades Programables Presupuestables],"",0))</f>
        <v/>
      </c>
      <c r="I105" s="695" t="str">
        <f>IFERROR(VLOOKUP('Formulario PPGR3 '!$G105,'[1]Formulario PPGR2'!$H$9:$V$272,15,FALSE),"")</f>
        <v/>
      </c>
      <c r="J105" s="702" t="s">
        <v>974</v>
      </c>
      <c r="K105" s="696" t="e">
        <f>IF(Tabla112[[#This Row],[Insumos]]="","",_xlfn.XLOOKUP(Tabla112[[#This Row],[Insumos]],[1]!Tabla10[Insumo],[1]!Tabla10[InsumoAbrev],"",0))</f>
        <v>#REF!</v>
      </c>
      <c r="L105" s="697" t="s">
        <v>2133</v>
      </c>
      <c r="M105" s="698" t="e">
        <f>IF(Tabla112[[#This Row],[Descripción]]="","",_xlfn.XLOOKUP(Tabla112[[#This Row],[Descripción]],[1]!Tabla10[Descripción],[1]!Tabla10[Unidad de Medida],"",0))</f>
        <v>#REF!</v>
      </c>
      <c r="N105" s="699">
        <v>10</v>
      </c>
      <c r="O105" s="700" t="e">
        <f>IF(Tabla112[[#This Row],[Descripción]]="","",_xlfn.XLOOKUP(Tabla112[[#This Row],[Descripción]],[1]!Tabla10[Descripción],[1]!Tabla10[Precio Unitario],0))</f>
        <v>#REF!</v>
      </c>
      <c r="P105" s="700" t="e">
        <f>IF(Tabla112[[#This Row],[Cantidad de Insumos]]="","",Tabla112[[#This Row],[Precio Unitario]]*Tabla112[[#This Row],[Cantidad de Insumos]])</f>
        <v>#REF!</v>
      </c>
      <c r="Q105" s="700" t="e">
        <f>IF(Tabla112[[#This Row],[Descripción]]="","",_xlfn.XLOOKUP(Tabla112[[#This Row],[Descripción]],[1]!Tabla10[Descripción],[1]!Tabla10[CODIGO PRESUPUESTARIO],0))</f>
        <v>#REF!</v>
      </c>
      <c r="R105" s="696"/>
      <c r="S105" s="696"/>
    </row>
    <row r="106" spans="2:19" x14ac:dyDescent="0.3">
      <c r="B106" s="692" t="str">
        <f>IF('Formulario PPGR3 '!$G106="","",CONCATENATE('Formulario PPGR3 '!$C106,".",'Formulario PPGR3 '!$D106,".",'Formulario PPGR3 '!$E106,".",'Formulario PPGR3 '!$F106))</f>
        <v/>
      </c>
      <c r="C106" s="692" t="str">
        <f>IF('Formulario PPGR3 '!$G106="","",'[1]Formulario PPGR1'!#REF!)</f>
        <v/>
      </c>
      <c r="D106" s="692" t="str">
        <f>IF('Formulario PPGR3 '!$G106="","",'[1]Formulario PPGR1'!#REF!)</f>
        <v/>
      </c>
      <c r="E106" s="692" t="str">
        <f>IF('Formulario PPGR3 '!$G106="","",'[1]Formulario PPGR1'!#REF!)</f>
        <v/>
      </c>
      <c r="F106" s="692" t="str">
        <f>IF('Formulario PPGR3 '!$G106="","",'[1]Formulario PPGR1'!#REF!)</f>
        <v/>
      </c>
      <c r="G106" s="693"/>
      <c r="H106" s="694" t="str">
        <f>IF(Tabla112[[#This Row],[Código_Actividad]]="","",_xlfn.XLOOKUP(Tabla112[[#This Row],[Código_Actividad]],[1]!Tabla2[Código],[1]!Tabla2[Actividades Programables Presupuestables],"",0))</f>
        <v/>
      </c>
      <c r="I106" s="695" t="str">
        <f>IFERROR(VLOOKUP('Formulario PPGR3 '!$G106,'[1]Formulario PPGR2'!$H$9:$V$272,15,FALSE),"")</f>
        <v/>
      </c>
      <c r="J106" s="702" t="s">
        <v>974</v>
      </c>
      <c r="K106" s="696" t="e">
        <f>IF(Tabla112[[#This Row],[Insumos]]="","",_xlfn.XLOOKUP(Tabla112[[#This Row],[Insumos]],[1]!Tabla10[Insumo],[1]!Tabla10[InsumoAbrev],"",0))</f>
        <v>#REF!</v>
      </c>
      <c r="L106" s="697" t="s">
        <v>2133</v>
      </c>
      <c r="M106" s="698" t="e">
        <f>IF(Tabla112[[#This Row],[Descripción]]="","",_xlfn.XLOOKUP(Tabla112[[#This Row],[Descripción]],[1]!Tabla10[Descripción],[1]!Tabla10[Unidad de Medida],"",0))</f>
        <v>#REF!</v>
      </c>
      <c r="N106" s="699">
        <v>10</v>
      </c>
      <c r="O106" s="700" t="e">
        <f>IF(Tabla112[[#This Row],[Descripción]]="","",_xlfn.XLOOKUP(Tabla112[[#This Row],[Descripción]],[1]!Tabla10[Descripción],[1]!Tabla10[Precio Unitario],0))</f>
        <v>#REF!</v>
      </c>
      <c r="P106" s="700" t="e">
        <f>IF(Tabla112[[#This Row],[Cantidad de Insumos]]="","",Tabla112[[#This Row],[Precio Unitario]]*Tabla112[[#This Row],[Cantidad de Insumos]])</f>
        <v>#REF!</v>
      </c>
      <c r="Q106" s="700" t="e">
        <f>IF(Tabla112[[#This Row],[Descripción]]="","",_xlfn.XLOOKUP(Tabla112[[#This Row],[Descripción]],[1]!Tabla10[Descripción],[1]!Tabla10[CODIGO PRESUPUESTARIO],0))</f>
        <v>#REF!</v>
      </c>
      <c r="R106" s="696"/>
      <c r="S106" s="696"/>
    </row>
    <row r="107" spans="2:19" x14ac:dyDescent="0.3">
      <c r="B107" s="692" t="str">
        <f>IF('Formulario PPGR3 '!$G107="","",CONCATENATE('Formulario PPGR3 '!$C107,".",'Formulario PPGR3 '!$D107,".",'Formulario PPGR3 '!$E107,".",'Formulario PPGR3 '!$F107))</f>
        <v/>
      </c>
      <c r="C107" s="692" t="str">
        <f>IF('Formulario PPGR3 '!$G107="","",'[1]Formulario PPGR1'!#REF!)</f>
        <v/>
      </c>
      <c r="D107" s="692" t="str">
        <f>IF('Formulario PPGR3 '!$G107="","",'[1]Formulario PPGR1'!#REF!)</f>
        <v/>
      </c>
      <c r="E107" s="692" t="str">
        <f>IF('Formulario PPGR3 '!$G107="","",'[1]Formulario PPGR1'!#REF!)</f>
        <v/>
      </c>
      <c r="F107" s="692" t="str">
        <f>IF('Formulario PPGR3 '!$G107="","",'[1]Formulario PPGR1'!#REF!)</f>
        <v/>
      </c>
      <c r="G107" s="693"/>
      <c r="H107" s="694" t="str">
        <f>IF(Tabla112[[#This Row],[Código_Actividad]]="","",_xlfn.XLOOKUP(Tabla112[[#This Row],[Código_Actividad]],[1]!Tabla2[Código],[1]!Tabla2[Actividades Programables Presupuestables],"",0))</f>
        <v/>
      </c>
      <c r="I107" s="695" t="str">
        <f>IFERROR(VLOOKUP('Formulario PPGR3 '!$G107,'[1]Formulario PPGR2'!$H$9:$V$272,15,FALSE),"")</f>
        <v/>
      </c>
      <c r="J107" s="702" t="s">
        <v>974</v>
      </c>
      <c r="K107" s="696" t="e">
        <f>IF(Tabla112[[#This Row],[Insumos]]="","",_xlfn.XLOOKUP(Tabla112[[#This Row],[Insumos]],[1]!Tabla10[Insumo],[1]!Tabla10[InsumoAbrev],"",0))</f>
        <v>#REF!</v>
      </c>
      <c r="L107" s="697" t="s">
        <v>2133</v>
      </c>
      <c r="M107" s="698" t="e">
        <f>IF(Tabla112[[#This Row],[Descripción]]="","",_xlfn.XLOOKUP(Tabla112[[#This Row],[Descripción]],[1]!Tabla10[Descripción],[1]!Tabla10[Unidad de Medida],"",0))</f>
        <v>#REF!</v>
      </c>
      <c r="N107" s="699">
        <v>10</v>
      </c>
      <c r="O107" s="700" t="e">
        <f>IF(Tabla112[[#This Row],[Descripción]]="","",_xlfn.XLOOKUP(Tabla112[[#This Row],[Descripción]],[1]!Tabla10[Descripción],[1]!Tabla10[Precio Unitario],0))</f>
        <v>#REF!</v>
      </c>
      <c r="P107" s="700" t="e">
        <f>IF(Tabla112[[#This Row],[Cantidad de Insumos]]="","",Tabla112[[#This Row],[Precio Unitario]]*Tabla112[[#This Row],[Cantidad de Insumos]])</f>
        <v>#REF!</v>
      </c>
      <c r="Q107" s="700" t="e">
        <f>IF(Tabla112[[#This Row],[Descripción]]="","",_xlfn.XLOOKUP(Tabla112[[#This Row],[Descripción]],[1]!Tabla10[Descripción],[1]!Tabla10[CODIGO PRESUPUESTARIO],0))</f>
        <v>#REF!</v>
      </c>
      <c r="R107" s="696"/>
      <c r="S107" s="696"/>
    </row>
    <row r="108" spans="2:19" x14ac:dyDescent="0.3">
      <c r="B108" s="692" t="str">
        <f>IF('Formulario PPGR3 '!$G108="","",CONCATENATE('Formulario PPGR3 '!$C108,".",'Formulario PPGR3 '!$D108,".",'Formulario PPGR3 '!$E108,".",'Formulario PPGR3 '!$F108))</f>
        <v/>
      </c>
      <c r="C108" s="692" t="str">
        <f>IF('Formulario PPGR3 '!$G108="","",'[1]Formulario PPGR1'!#REF!)</f>
        <v/>
      </c>
      <c r="D108" s="692" t="str">
        <f>IF('Formulario PPGR3 '!$G108="","",'[1]Formulario PPGR1'!#REF!)</f>
        <v/>
      </c>
      <c r="E108" s="692" t="str">
        <f>IF('Formulario PPGR3 '!$G108="","",'[1]Formulario PPGR1'!#REF!)</f>
        <v/>
      </c>
      <c r="F108" s="692" t="str">
        <f>IF('Formulario PPGR3 '!$G108="","",'[1]Formulario PPGR1'!#REF!)</f>
        <v/>
      </c>
      <c r="G108" s="693"/>
      <c r="H108" s="694" t="str">
        <f>IF(Tabla112[[#This Row],[Código_Actividad]]="","",_xlfn.XLOOKUP(Tabla112[[#This Row],[Código_Actividad]],[1]!Tabla2[Código],[1]!Tabla2[Actividades Programables Presupuestables],"",0))</f>
        <v/>
      </c>
      <c r="I108" s="695" t="str">
        <f>IFERROR(VLOOKUP('Formulario PPGR3 '!$G108,'[1]Formulario PPGR2'!$H$9:$V$272,15,FALSE),"")</f>
        <v/>
      </c>
      <c r="J108" s="702" t="s">
        <v>1081</v>
      </c>
      <c r="K108" s="696" t="e">
        <f>IF(Tabla112[[#This Row],[Insumos]]="","",_xlfn.XLOOKUP(Tabla112[[#This Row],[Insumos]],[1]!Tabla10[Insumo],[1]!Tabla10[InsumoAbrev],"",0))</f>
        <v>#REF!</v>
      </c>
      <c r="L108" s="697" t="s">
        <v>1679</v>
      </c>
      <c r="M108" s="698" t="e">
        <f>IF(Tabla112[[#This Row],[Descripción]]="","",_xlfn.XLOOKUP(Tabla112[[#This Row],[Descripción]],[1]!Tabla10[Descripción],[1]!Tabla10[Unidad de Medida],"",0))</f>
        <v>#REF!</v>
      </c>
      <c r="N108" s="699">
        <v>100</v>
      </c>
      <c r="O108" s="700" t="e">
        <f>IF(Tabla112[[#This Row],[Descripción]]="","",_xlfn.XLOOKUP(Tabla112[[#This Row],[Descripción]],[1]!Tabla10[Descripción],[1]!Tabla10[Precio Unitario],0))</f>
        <v>#REF!</v>
      </c>
      <c r="P108" s="700" t="e">
        <f>IF(Tabla112[[#This Row],[Cantidad de Insumos]]="","",Tabla112[[#This Row],[Precio Unitario]]*Tabla112[[#This Row],[Cantidad de Insumos]])</f>
        <v>#REF!</v>
      </c>
      <c r="Q108" s="700" t="e">
        <f>IF(Tabla112[[#This Row],[Descripción]]="","",_xlfn.XLOOKUP(Tabla112[[#This Row],[Descripción]],[1]!Tabla10[Descripción],[1]!Tabla10[CODIGO PRESUPUESTARIO],0))</f>
        <v>#REF!</v>
      </c>
      <c r="R108" s="696"/>
      <c r="S108" s="696"/>
    </row>
    <row r="109" spans="2:19" ht="60.6" customHeight="1" x14ac:dyDescent="0.3">
      <c r="B109" s="692" t="e">
        <f>IF('Formulario PPGR3 '!$G109="","",CONCATENATE('Formulario PPGR3 '!$C109,".",'Formulario PPGR3 '!$D109,".",'Formulario PPGR3 '!$E109,".",'Formulario PPGR3 '!$F109))</f>
        <v>#REF!</v>
      </c>
      <c r="C109" s="692" t="e">
        <f>IF('Formulario PPGR3 '!$G109="","",'[1]Formulario PPGR1'!#REF!)</f>
        <v>#REF!</v>
      </c>
      <c r="D109" s="692" t="e">
        <f>IF('Formulario PPGR3 '!$G109="","",'[1]Formulario PPGR1'!#REF!)</f>
        <v>#REF!</v>
      </c>
      <c r="E109" s="692" t="e">
        <f>IF('Formulario PPGR3 '!$G109="","",'[1]Formulario PPGR1'!#REF!)</f>
        <v>#REF!</v>
      </c>
      <c r="F109" s="692" t="e">
        <f>IF('Formulario PPGR3 '!$G109="","",'[1]Formulario PPGR1'!#REF!)</f>
        <v>#REF!</v>
      </c>
      <c r="G109" s="693" t="s">
        <v>648</v>
      </c>
      <c r="H109" s="694" t="e">
        <f>IF(Tabla112[[#This Row],[Código_Actividad]]="","",_xlfn.XLOOKUP(Tabla112[[#This Row],[Código_Actividad]],[1]!Tabla2[Código],[1]!Tabla2[Actividades Programables Presupuestables],"",0))</f>
        <v>#REF!</v>
      </c>
      <c r="I109" s="695">
        <f>IFERROR(VLOOKUP('Formulario PPGR3 '!$G109,'[1]Formulario PPGR2'!$H$9:$V$272,15,FALSE),"")</f>
        <v>3</v>
      </c>
      <c r="J109" s="702" t="s">
        <v>841</v>
      </c>
      <c r="K109" s="696" t="e">
        <f>IF(Tabla112[[#This Row],[Insumos]]="","",_xlfn.XLOOKUP(Tabla112[[#This Row],[Insumos]],[1]!Tabla10[Insumo],[1]!Tabla10[InsumoAbrev],"",0))</f>
        <v>#REF!</v>
      </c>
      <c r="L109" s="697" t="s">
        <v>1523</v>
      </c>
      <c r="M109" s="698" t="e">
        <f>IF(Tabla112[[#This Row],[Descripción]]="","",_xlfn.XLOOKUP(Tabla112[[#This Row],[Descripción]],[1]!Tabla10[Descripción],[1]!Tabla10[Unidad de Medida],"",0))</f>
        <v>#REF!</v>
      </c>
      <c r="N109" s="699">
        <v>1</v>
      </c>
      <c r="O109" s="700" t="e">
        <f>IF(Tabla112[[#This Row],[Descripción]]="","",_xlfn.XLOOKUP(Tabla112[[#This Row],[Descripción]],[1]!Tabla10[Descripción],[1]!Tabla10[Precio Unitario],0))</f>
        <v>#REF!</v>
      </c>
      <c r="P109" s="700" t="e">
        <f>IF(Tabla112[[#This Row],[Cantidad de Insumos]]="","",Tabla112[[#This Row],[Precio Unitario]]*Tabla112[[#This Row],[Cantidad de Insumos]])</f>
        <v>#REF!</v>
      </c>
      <c r="Q109" s="700" t="e">
        <f>IF(Tabla112[[#This Row],[Descripción]]="","",_xlfn.XLOOKUP(Tabla112[[#This Row],[Descripción]],[1]!Tabla10[Descripción],[1]!Tabla10[CODIGO PRESUPUESTARIO],0))</f>
        <v>#REF!</v>
      </c>
      <c r="R109" s="696"/>
      <c r="S109" s="696"/>
    </row>
    <row r="110" spans="2:19" ht="29.4" customHeight="1" x14ac:dyDescent="0.3">
      <c r="B110" s="692" t="str">
        <f>IF('Formulario PPGR3 '!$G110="","",CONCATENATE('Formulario PPGR3 '!$C110,".",'Formulario PPGR3 '!$D110,".",'Formulario PPGR3 '!$E110,".",'Formulario PPGR3 '!$F110))</f>
        <v/>
      </c>
      <c r="C110" s="692" t="str">
        <f>IF('Formulario PPGR3 '!$G110="","",'[1]Formulario PPGR1'!#REF!)</f>
        <v/>
      </c>
      <c r="D110" s="692" t="str">
        <f>IF('Formulario PPGR3 '!$G110="","",'[1]Formulario PPGR1'!#REF!)</f>
        <v/>
      </c>
      <c r="E110" s="692" t="str">
        <f>IF('Formulario PPGR3 '!$G110="","",'[1]Formulario PPGR1'!#REF!)</f>
        <v/>
      </c>
      <c r="F110" s="692" t="str">
        <f>IF('Formulario PPGR3 '!$G110="","",'[1]Formulario PPGR1'!#REF!)</f>
        <v/>
      </c>
      <c r="G110" s="693"/>
      <c r="H110" s="694" t="str">
        <f>IF(Tabla112[[#This Row],[Código_Actividad]]="","",_xlfn.XLOOKUP(Tabla112[[#This Row],[Código_Actividad]],[1]!Tabla2[Código],[1]!Tabla2[Actividades Programables Presupuestables],"",0))</f>
        <v/>
      </c>
      <c r="I110" s="695" t="str">
        <f>IFERROR(VLOOKUP('Formulario PPGR3 '!$G110,'[1]Formulario PPGR2'!$H$9:$V$272,15,FALSE),"")</f>
        <v/>
      </c>
      <c r="J110" s="702" t="s">
        <v>974</v>
      </c>
      <c r="K110" s="696" t="e">
        <f>IF(Tabla112[[#This Row],[Insumos]]="","",_xlfn.XLOOKUP(Tabla112[[#This Row],[Insumos]],[1]!Tabla10[Insumo],[1]!Tabla10[InsumoAbrev],"",0))</f>
        <v>#REF!</v>
      </c>
      <c r="L110" s="697" t="s">
        <v>2133</v>
      </c>
      <c r="M110" s="698" t="e">
        <f>IF(Tabla112[[#This Row],[Descripción]]="","",_xlfn.XLOOKUP(Tabla112[[#This Row],[Descripción]],[1]!Tabla10[Descripción],[1]!Tabla10[Unidad de Medida],"",0))</f>
        <v>#REF!</v>
      </c>
      <c r="N110" s="699">
        <v>1</v>
      </c>
      <c r="O110" s="700" t="e">
        <f>IF(Tabla112[[#This Row],[Descripción]]="","",_xlfn.XLOOKUP(Tabla112[[#This Row],[Descripción]],[1]!Tabla10[Descripción],[1]!Tabla10[Precio Unitario],0))</f>
        <v>#REF!</v>
      </c>
      <c r="P110" s="700" t="e">
        <f>IF(Tabla112[[#This Row],[Cantidad de Insumos]]="","",Tabla112[[#This Row],[Precio Unitario]]*Tabla112[[#This Row],[Cantidad de Insumos]])</f>
        <v>#REF!</v>
      </c>
      <c r="Q110" s="700" t="e">
        <f>IF(Tabla112[[#This Row],[Descripción]]="","",_xlfn.XLOOKUP(Tabla112[[#This Row],[Descripción]],[1]!Tabla10[Descripción],[1]!Tabla10[CODIGO PRESUPUESTARIO],0))</f>
        <v>#REF!</v>
      </c>
      <c r="R110" s="696"/>
      <c r="S110" s="696"/>
    </row>
    <row r="111" spans="2:19" ht="27.6" customHeight="1" x14ac:dyDescent="0.3">
      <c r="B111" s="692" t="str">
        <f>IF('Formulario PPGR3 '!$G111="","",CONCATENATE('Formulario PPGR3 '!$C111,".",'Formulario PPGR3 '!$D111,".",'Formulario PPGR3 '!$E111,".",'Formulario PPGR3 '!$F111))</f>
        <v/>
      </c>
      <c r="C111" s="692" t="str">
        <f>IF('Formulario PPGR3 '!$G111="","",'[1]Formulario PPGR1'!#REF!)</f>
        <v/>
      </c>
      <c r="D111" s="692" t="str">
        <f>IF('Formulario PPGR3 '!$G111="","",'[1]Formulario PPGR1'!#REF!)</f>
        <v/>
      </c>
      <c r="E111" s="692" t="str">
        <f>IF('Formulario PPGR3 '!$G111="","",'[1]Formulario PPGR1'!#REF!)</f>
        <v/>
      </c>
      <c r="F111" s="692" t="str">
        <f>IF('Formulario PPGR3 '!$G111="","",'[1]Formulario PPGR1'!#REF!)</f>
        <v/>
      </c>
      <c r="G111" s="693"/>
      <c r="H111" s="694" t="str">
        <f>IF(Tabla112[[#This Row],[Código_Actividad]]="","",_xlfn.XLOOKUP(Tabla112[[#This Row],[Código_Actividad]],[1]!Tabla2[Código],[1]!Tabla2[Actividades Programables Presupuestables],"",0))</f>
        <v/>
      </c>
      <c r="I111" s="695" t="str">
        <f>IFERROR(VLOOKUP('Formulario PPGR3 '!$G111,'[1]Formulario PPGR2'!$H$9:$V$272,15,FALSE),"")</f>
        <v/>
      </c>
      <c r="J111" s="702" t="s">
        <v>974</v>
      </c>
      <c r="K111" s="696" t="e">
        <f>IF(Tabla112[[#This Row],[Insumos]]="","",_xlfn.XLOOKUP(Tabla112[[#This Row],[Insumos]],[1]!Tabla10[Insumo],[1]!Tabla10[InsumoAbrev],"",0))</f>
        <v>#REF!</v>
      </c>
      <c r="L111" s="697" t="s">
        <v>2129</v>
      </c>
      <c r="M111" s="698" t="e">
        <f>IF(Tabla112[[#This Row],[Descripción]]="","",_xlfn.XLOOKUP(Tabla112[[#This Row],[Descripción]],[1]!Tabla10[Descripción],[1]!Tabla10[Unidad de Medida],"",0))</f>
        <v>#REF!</v>
      </c>
      <c r="N111" s="699">
        <v>1</v>
      </c>
      <c r="O111" s="700" t="e">
        <f>IF(Tabla112[[#This Row],[Descripción]]="","",_xlfn.XLOOKUP(Tabla112[[#This Row],[Descripción]],[1]!Tabla10[Descripción],[1]!Tabla10[Precio Unitario],0))</f>
        <v>#REF!</v>
      </c>
      <c r="P111" s="700" t="e">
        <f>IF(Tabla112[[#This Row],[Cantidad de Insumos]]="","",Tabla112[[#This Row],[Precio Unitario]]*Tabla112[[#This Row],[Cantidad de Insumos]])</f>
        <v>#REF!</v>
      </c>
      <c r="Q111" s="700" t="e">
        <f>IF(Tabla112[[#This Row],[Descripción]]="","",_xlfn.XLOOKUP(Tabla112[[#This Row],[Descripción]],[1]!Tabla10[Descripción],[1]!Tabla10[CODIGO PRESUPUESTARIO],0))</f>
        <v>#REF!</v>
      </c>
      <c r="R111" s="696"/>
      <c r="S111" s="696"/>
    </row>
    <row r="112" spans="2:19" x14ac:dyDescent="0.3">
      <c r="B112" s="692" t="str">
        <f>IF('Formulario PPGR3 '!$G112="","",CONCATENATE('Formulario PPGR3 '!$C112,".",'Formulario PPGR3 '!$D112,".",'Formulario PPGR3 '!$E112,".",'Formulario PPGR3 '!$F112))</f>
        <v/>
      </c>
      <c r="C112" s="692" t="str">
        <f>IF('Formulario PPGR3 '!$G112="","",'[1]Formulario PPGR1'!#REF!)</f>
        <v/>
      </c>
      <c r="D112" s="692" t="str">
        <f>IF('Formulario PPGR3 '!$G112="","",'[1]Formulario PPGR1'!#REF!)</f>
        <v/>
      </c>
      <c r="E112" s="692" t="str">
        <f>IF('Formulario PPGR3 '!$G112="","",'[1]Formulario PPGR1'!#REF!)</f>
        <v/>
      </c>
      <c r="F112" s="692" t="str">
        <f>IF('Formulario PPGR3 '!$G112="","",'[1]Formulario PPGR1'!#REF!)</f>
        <v/>
      </c>
      <c r="G112" s="693"/>
      <c r="H112" s="694" t="str">
        <f>IF(Tabla112[[#This Row],[Código_Actividad]]="","",_xlfn.XLOOKUP(Tabla112[[#This Row],[Código_Actividad]],[1]!Tabla2[Código],[1]!Tabla2[Actividades Programables Presupuestables],"",0))</f>
        <v/>
      </c>
      <c r="I112" s="695" t="str">
        <f>IFERROR(VLOOKUP('Formulario PPGR3 '!$G112,'[1]Formulario PPGR2'!$H$9:$V$272,15,FALSE),"")</f>
        <v/>
      </c>
      <c r="J112" s="702" t="s">
        <v>1081</v>
      </c>
      <c r="K112" s="696" t="e">
        <f>IF(Tabla112[[#This Row],[Insumos]]="","",_xlfn.XLOOKUP(Tabla112[[#This Row],[Insumos]],[1]!Tabla10[Insumo],[1]!Tabla10[InsumoAbrev],"",0))</f>
        <v>#REF!</v>
      </c>
      <c r="L112" s="697" t="s">
        <v>1679</v>
      </c>
      <c r="M112" s="698" t="e">
        <f>IF(Tabla112[[#This Row],[Descripción]]="","",_xlfn.XLOOKUP(Tabla112[[#This Row],[Descripción]],[1]!Tabla10[Descripción],[1]!Tabla10[Unidad de Medida],"",0))</f>
        <v>#REF!</v>
      </c>
      <c r="N112" s="699">
        <v>10</v>
      </c>
      <c r="O112" s="700" t="e">
        <f>IF(Tabla112[[#This Row],[Descripción]]="","",_xlfn.XLOOKUP(Tabla112[[#This Row],[Descripción]],[1]!Tabla10[Descripción],[1]!Tabla10[Precio Unitario],0))</f>
        <v>#REF!</v>
      </c>
      <c r="P112" s="700" t="e">
        <f>IF(Tabla112[[#This Row],[Cantidad de Insumos]]="","",Tabla112[[#This Row],[Precio Unitario]]*Tabla112[[#This Row],[Cantidad de Insumos]])</f>
        <v>#REF!</v>
      </c>
      <c r="Q112" s="700" t="e">
        <f>IF(Tabla112[[#This Row],[Descripción]]="","",_xlfn.XLOOKUP(Tabla112[[#This Row],[Descripción]],[1]!Tabla10[Descripción],[1]!Tabla10[CODIGO PRESUPUESTARIO],0))</f>
        <v>#REF!</v>
      </c>
      <c r="R112" s="696"/>
      <c r="S112" s="696"/>
    </row>
    <row r="113" spans="2:19" ht="48.6" customHeight="1" x14ac:dyDescent="0.3">
      <c r="B113" s="692" t="e">
        <f>IF('Formulario PPGR3 '!$G113="","",CONCATENATE('Formulario PPGR3 '!$C113,".",'Formulario PPGR3 '!$D113,".",'Formulario PPGR3 '!$E113,".",'Formulario PPGR3 '!$F113))</f>
        <v>#REF!</v>
      </c>
      <c r="C113" s="692" t="e">
        <f>IF('Formulario PPGR3 '!$G113="","",'[1]Formulario PPGR1'!#REF!)</f>
        <v>#REF!</v>
      </c>
      <c r="D113" s="692" t="e">
        <f>IF('Formulario PPGR3 '!$G113="","",'[1]Formulario PPGR1'!#REF!)</f>
        <v>#REF!</v>
      </c>
      <c r="E113" s="692" t="e">
        <f>IF('Formulario PPGR3 '!$G113="","",'[1]Formulario PPGR1'!#REF!)</f>
        <v>#REF!</v>
      </c>
      <c r="F113" s="692" t="e">
        <f>IF('Formulario PPGR3 '!$G113="","",'[1]Formulario PPGR1'!#REF!)</f>
        <v>#REF!</v>
      </c>
      <c r="G113" s="693" t="s">
        <v>656</v>
      </c>
      <c r="H113" s="694" t="e">
        <f>IF(Tabla112[[#This Row],[Código_Actividad]]="","",_xlfn.XLOOKUP(Tabla112[[#This Row],[Código_Actividad]],[1]!Tabla2[Código],[1]!Tabla2[Actividades Programables Presupuestables],"",0))</f>
        <v>#REF!</v>
      </c>
      <c r="I113" s="695">
        <f>IFERROR(VLOOKUP('Formulario PPGR3 '!$G113,'[1]Formulario PPGR2'!$H$9:$V$272,15,FALSE),"")</f>
        <v>4</v>
      </c>
      <c r="J113" s="702" t="s">
        <v>1081</v>
      </c>
      <c r="K113" s="696" t="e">
        <f>IF(Tabla112[[#This Row],[Insumos]]="","",_xlfn.XLOOKUP(Tabla112[[#This Row],[Insumos]],[1]!Tabla10[Insumo],[1]!Tabla10[InsumoAbrev],"",0))</f>
        <v>#REF!</v>
      </c>
      <c r="L113" s="697" t="s">
        <v>1679</v>
      </c>
      <c r="M113" s="698" t="e">
        <f>IF(Tabla112[[#This Row],[Descripción]]="","",_xlfn.XLOOKUP(Tabla112[[#This Row],[Descripción]],[1]!Tabla10[Descripción],[1]!Tabla10[Unidad de Medida],"",0))</f>
        <v>#REF!</v>
      </c>
      <c r="N113" s="699">
        <v>30</v>
      </c>
      <c r="O113" s="700" t="e">
        <f>IF(Tabla112[[#This Row],[Descripción]]="","",_xlfn.XLOOKUP(Tabla112[[#This Row],[Descripción]],[1]!Tabla10[Descripción],[1]!Tabla10[Precio Unitario],0))</f>
        <v>#REF!</v>
      </c>
      <c r="P113" s="700" t="e">
        <f>IF(Tabla112[[#This Row],[Cantidad de Insumos]]="","",Tabla112[[#This Row],[Precio Unitario]]*Tabla112[[#This Row],[Cantidad de Insumos]])</f>
        <v>#REF!</v>
      </c>
      <c r="Q113" s="700" t="e">
        <f>IF(Tabla112[[#This Row],[Descripción]]="","",_xlfn.XLOOKUP(Tabla112[[#This Row],[Descripción]],[1]!Tabla10[Descripción],[1]!Tabla10[CODIGO PRESUPUESTARIO],0))</f>
        <v>#REF!</v>
      </c>
      <c r="R113" s="696"/>
      <c r="S113" s="696"/>
    </row>
    <row r="114" spans="2:19" ht="25.95" customHeight="1" x14ac:dyDescent="0.3">
      <c r="B114" s="692" t="str">
        <f>IF('Formulario PPGR3 '!$G114="","",CONCATENATE('Formulario PPGR3 '!$C114,".",'Formulario PPGR3 '!$D114,".",'Formulario PPGR3 '!$E114,".",'Formulario PPGR3 '!$F114))</f>
        <v/>
      </c>
      <c r="C114" s="692" t="str">
        <f>IF('Formulario PPGR3 '!$G114="","",'[1]Formulario PPGR1'!#REF!)</f>
        <v/>
      </c>
      <c r="D114" s="692" t="str">
        <f>IF('Formulario PPGR3 '!$G114="","",'[1]Formulario PPGR1'!#REF!)</f>
        <v/>
      </c>
      <c r="E114" s="692" t="str">
        <f>IF('Formulario PPGR3 '!$G114="","",'[1]Formulario PPGR1'!#REF!)</f>
        <v/>
      </c>
      <c r="F114" s="692" t="str">
        <f>IF('Formulario PPGR3 '!$G114="","",'[1]Formulario PPGR1'!#REF!)</f>
        <v/>
      </c>
      <c r="G114" s="693"/>
      <c r="H114" s="694" t="str">
        <f>IF(Tabla112[[#This Row],[Código_Actividad]]="","",_xlfn.XLOOKUP(Tabla112[[#This Row],[Código_Actividad]],[1]!Tabla2[Código],[1]!Tabla2[Actividades Programables Presupuestables],"",0))</f>
        <v/>
      </c>
      <c r="I114" s="695" t="str">
        <f>IFERROR(VLOOKUP('Formulario PPGR3 '!$G114,'[1]Formulario PPGR2'!$H$9:$V$272,15,FALSE),"")</f>
        <v/>
      </c>
      <c r="J114" s="702" t="s">
        <v>974</v>
      </c>
      <c r="K114" s="696" t="e">
        <f>IF(Tabla112[[#This Row],[Insumos]]="","",_xlfn.XLOOKUP(Tabla112[[#This Row],[Insumos]],[1]!Tabla10[Insumo],[1]!Tabla10[InsumoAbrev],"",0))</f>
        <v>#REF!</v>
      </c>
      <c r="L114" s="697" t="s">
        <v>2129</v>
      </c>
      <c r="M114" s="698" t="e">
        <f>IF(Tabla112[[#This Row],[Descripción]]="","",_xlfn.XLOOKUP(Tabla112[[#This Row],[Descripción]],[1]!Tabla10[Descripción],[1]!Tabla10[Unidad de Medida],"",0))</f>
        <v>#REF!</v>
      </c>
      <c r="N114" s="699">
        <v>10</v>
      </c>
      <c r="O114" s="700" t="e">
        <f>IF(Tabla112[[#This Row],[Descripción]]="","",_xlfn.XLOOKUP(Tabla112[[#This Row],[Descripción]],[1]!Tabla10[Descripción],[1]!Tabla10[Precio Unitario],0))</f>
        <v>#REF!</v>
      </c>
      <c r="P114" s="700" t="e">
        <f>IF(Tabla112[[#This Row],[Cantidad de Insumos]]="","",Tabla112[[#This Row],[Precio Unitario]]*Tabla112[[#This Row],[Cantidad de Insumos]])</f>
        <v>#REF!</v>
      </c>
      <c r="Q114" s="700" t="e">
        <f>IF(Tabla112[[#This Row],[Descripción]]="","",_xlfn.XLOOKUP(Tabla112[[#This Row],[Descripción]],[1]!Tabla10[Descripción],[1]!Tabla10[CODIGO PRESUPUESTARIO],0))</f>
        <v>#REF!</v>
      </c>
      <c r="R114" s="696"/>
      <c r="S114" s="696"/>
    </row>
    <row r="115" spans="2:19" ht="24" customHeight="1" x14ac:dyDescent="0.3">
      <c r="B115" s="692" t="str">
        <f>IF('Formulario PPGR3 '!$G115="","",CONCATENATE('Formulario PPGR3 '!$C115,".",'Formulario PPGR3 '!$D115,".",'Formulario PPGR3 '!$E115,".",'Formulario PPGR3 '!$F115))</f>
        <v/>
      </c>
      <c r="C115" s="692" t="str">
        <f>IF('Formulario PPGR3 '!$G115="","",'[1]Formulario PPGR1'!#REF!)</f>
        <v/>
      </c>
      <c r="D115" s="692" t="str">
        <f>IF('Formulario PPGR3 '!$G115="","",'[1]Formulario PPGR1'!#REF!)</f>
        <v/>
      </c>
      <c r="E115" s="692" t="str">
        <f>IF('Formulario PPGR3 '!$G115="","",'[1]Formulario PPGR1'!#REF!)</f>
        <v/>
      </c>
      <c r="F115" s="692" t="str">
        <f>IF('Formulario PPGR3 '!$G115="","",'[1]Formulario PPGR1'!#REF!)</f>
        <v/>
      </c>
      <c r="G115" s="693"/>
      <c r="H115" s="694" t="str">
        <f>IF(Tabla112[[#This Row],[Código_Actividad]]="","",_xlfn.XLOOKUP(Tabla112[[#This Row],[Código_Actividad]],[1]!Tabla2[Código],[1]!Tabla2[Actividades Programables Presupuestables],"",0))</f>
        <v/>
      </c>
      <c r="I115" s="695" t="str">
        <f>IFERROR(VLOOKUP('Formulario PPGR3 '!$G115,'[1]Formulario PPGR2'!$H$9:$V$272,15,FALSE),"")</f>
        <v/>
      </c>
      <c r="J115" s="702" t="s">
        <v>974</v>
      </c>
      <c r="K115" s="696" t="e">
        <f>IF(Tabla112[[#This Row],[Insumos]]="","",_xlfn.XLOOKUP(Tabla112[[#This Row],[Insumos]],[1]!Tabla10[Insumo],[1]!Tabla10[InsumoAbrev],"",0))</f>
        <v>#REF!</v>
      </c>
      <c r="L115" s="697" t="s">
        <v>2133</v>
      </c>
      <c r="M115" s="698" t="e">
        <f>IF(Tabla112[[#This Row],[Descripción]]="","",_xlfn.XLOOKUP(Tabla112[[#This Row],[Descripción]],[1]!Tabla10[Descripción],[1]!Tabla10[Unidad de Medida],"",0))</f>
        <v>#REF!</v>
      </c>
      <c r="N115" s="699">
        <v>10</v>
      </c>
      <c r="O115" s="700" t="e">
        <f>IF(Tabla112[[#This Row],[Descripción]]="","",_xlfn.XLOOKUP(Tabla112[[#This Row],[Descripción]],[1]!Tabla10[Descripción],[1]!Tabla10[Precio Unitario],0))</f>
        <v>#REF!</v>
      </c>
      <c r="P115" s="700" t="e">
        <f>IF(Tabla112[[#This Row],[Cantidad de Insumos]]="","",Tabla112[[#This Row],[Precio Unitario]]*Tabla112[[#This Row],[Cantidad de Insumos]])</f>
        <v>#REF!</v>
      </c>
      <c r="Q115" s="700" t="e">
        <f>IF(Tabla112[[#This Row],[Descripción]]="","",_xlfn.XLOOKUP(Tabla112[[#This Row],[Descripción]],[1]!Tabla10[Descripción],[1]!Tabla10[CODIGO PRESUPUESTARIO],0))</f>
        <v>#REF!</v>
      </c>
      <c r="R115" s="696"/>
      <c r="S115" s="696"/>
    </row>
    <row r="116" spans="2:19" ht="33.6" customHeight="1" x14ac:dyDescent="0.3">
      <c r="B116" s="692" t="e">
        <f>IF('Formulario PPGR3 '!$G116="","",CONCATENATE('Formulario PPGR3 '!$C116,".",'Formulario PPGR3 '!$D116,".",'Formulario PPGR3 '!$E116,".",'Formulario PPGR3 '!$F116))</f>
        <v>#REF!</v>
      </c>
      <c r="C116" s="692" t="e">
        <f>IF('Formulario PPGR3 '!$G116="","",'[1]Formulario PPGR1'!#REF!)</f>
        <v>#REF!</v>
      </c>
      <c r="D116" s="692" t="e">
        <f>IF('Formulario PPGR3 '!$G116="","",'[1]Formulario PPGR1'!#REF!)</f>
        <v>#REF!</v>
      </c>
      <c r="E116" s="692" t="e">
        <f>IF('Formulario PPGR3 '!$G116="","",'[1]Formulario PPGR1'!#REF!)</f>
        <v>#REF!</v>
      </c>
      <c r="F116" s="692" t="e">
        <f>IF('Formulario PPGR3 '!$G116="","",'[1]Formulario PPGR1'!#REF!)</f>
        <v>#REF!</v>
      </c>
      <c r="G116" s="693" t="s">
        <v>663</v>
      </c>
      <c r="H116" s="694" t="e">
        <f>IF(Tabla112[[#This Row],[Código_Actividad]]="","",_xlfn.XLOOKUP(Tabla112[[#This Row],[Código_Actividad]],[1]!Tabla2[Código],[1]!Tabla2[Actividades Programables Presupuestables],"",0))</f>
        <v>#REF!</v>
      </c>
      <c r="I116" s="695">
        <f>IFERROR(VLOOKUP('Formulario PPGR3 '!$G116,'[1]Formulario PPGR2'!$H$9:$V$272,15,FALSE),"")</f>
        <v>2</v>
      </c>
      <c r="J116" s="702" t="s">
        <v>1081</v>
      </c>
      <c r="K116" s="696" t="e">
        <f>IF(Tabla112[[#This Row],[Insumos]]="","",_xlfn.XLOOKUP(Tabla112[[#This Row],[Insumos]],[1]!Tabla10[Insumo],[1]!Tabla10[InsumoAbrev],"",0))</f>
        <v>#REF!</v>
      </c>
      <c r="L116" s="697" t="s">
        <v>1679</v>
      </c>
      <c r="M116" s="698" t="e">
        <f>IF(Tabla112[[#This Row],[Descripción]]="","",_xlfn.XLOOKUP(Tabla112[[#This Row],[Descripción]],[1]!Tabla10[Descripción],[1]!Tabla10[Unidad de Medida],"",0))</f>
        <v>#REF!</v>
      </c>
      <c r="N116" s="699">
        <v>100</v>
      </c>
      <c r="O116" s="700" t="e">
        <f>IF(Tabla112[[#This Row],[Descripción]]="","",_xlfn.XLOOKUP(Tabla112[[#This Row],[Descripción]],[1]!Tabla10[Descripción],[1]!Tabla10[Precio Unitario],0))</f>
        <v>#REF!</v>
      </c>
      <c r="P116" s="700" t="e">
        <f>IF(Tabla112[[#This Row],[Cantidad de Insumos]]="","",Tabla112[[#This Row],[Precio Unitario]]*Tabla112[[#This Row],[Cantidad de Insumos]])</f>
        <v>#REF!</v>
      </c>
      <c r="Q116" s="700" t="e">
        <f>IF(Tabla112[[#This Row],[Descripción]]="","",_xlfn.XLOOKUP(Tabla112[[#This Row],[Descripción]],[1]!Tabla10[Descripción],[1]!Tabla10[CODIGO PRESUPUESTARIO],0))</f>
        <v>#REF!</v>
      </c>
      <c r="R116" s="696"/>
      <c r="S116" s="696"/>
    </row>
    <row r="117" spans="2:19" ht="31.2" customHeight="1" x14ac:dyDescent="0.3">
      <c r="B117" s="692" t="str">
        <f>IF('Formulario PPGR3 '!$G117="","",CONCATENATE('Formulario PPGR3 '!$C117,".",'Formulario PPGR3 '!$D117,".",'Formulario PPGR3 '!$E117,".",'Formulario PPGR3 '!$F117))</f>
        <v/>
      </c>
      <c r="C117" s="692" t="str">
        <f>IF('Formulario PPGR3 '!$G117="","",'[1]Formulario PPGR1'!#REF!)</f>
        <v/>
      </c>
      <c r="D117" s="692" t="str">
        <f>IF('Formulario PPGR3 '!$G117="","",'[1]Formulario PPGR1'!#REF!)</f>
        <v/>
      </c>
      <c r="E117" s="692" t="str">
        <f>IF('Formulario PPGR3 '!$G117="","",'[1]Formulario PPGR1'!#REF!)</f>
        <v/>
      </c>
      <c r="F117" s="692" t="str">
        <f>IF('Formulario PPGR3 '!$G117="","",'[1]Formulario PPGR1'!#REF!)</f>
        <v/>
      </c>
      <c r="G117" s="693"/>
      <c r="H117" s="694" t="str">
        <f>IF(Tabla112[[#This Row],[Código_Actividad]]="","",_xlfn.XLOOKUP(Tabla112[[#This Row],[Código_Actividad]],[1]!Tabla2[Código],[1]!Tabla2[Actividades Programables Presupuestables],"",0))</f>
        <v/>
      </c>
      <c r="I117" s="695" t="str">
        <f>IFERROR(VLOOKUP('Formulario PPGR3 '!$G117,'[1]Formulario PPGR2'!$H$9:$V$272,15,FALSE),"")</f>
        <v/>
      </c>
      <c r="J117" s="702" t="s">
        <v>974</v>
      </c>
      <c r="K117" s="696" t="e">
        <f>IF(Tabla112[[#This Row],[Insumos]]="","",_xlfn.XLOOKUP(Tabla112[[#This Row],[Insumos]],[1]!Tabla10[Insumo],[1]!Tabla10[InsumoAbrev],"",0))</f>
        <v>#REF!</v>
      </c>
      <c r="L117" s="697" t="s">
        <v>2129</v>
      </c>
      <c r="M117" s="698" t="e">
        <f>IF(Tabla112[[#This Row],[Descripción]]="","",_xlfn.XLOOKUP(Tabla112[[#This Row],[Descripción]],[1]!Tabla10[Descripción],[1]!Tabla10[Unidad de Medida],"",0))</f>
        <v>#REF!</v>
      </c>
      <c r="N117" s="699">
        <v>10</v>
      </c>
      <c r="O117" s="700" t="e">
        <f>IF(Tabla112[[#This Row],[Descripción]]="","",_xlfn.XLOOKUP(Tabla112[[#This Row],[Descripción]],[1]!Tabla10[Descripción],[1]!Tabla10[Precio Unitario],0))</f>
        <v>#REF!</v>
      </c>
      <c r="P117" s="700" t="e">
        <f>IF(Tabla112[[#This Row],[Cantidad de Insumos]]="","",Tabla112[[#This Row],[Precio Unitario]]*Tabla112[[#This Row],[Cantidad de Insumos]])</f>
        <v>#REF!</v>
      </c>
      <c r="Q117" s="700" t="e">
        <f>IF(Tabla112[[#This Row],[Descripción]]="","",_xlfn.XLOOKUP(Tabla112[[#This Row],[Descripción]],[1]!Tabla10[Descripción],[1]!Tabla10[CODIGO PRESUPUESTARIO],0))</f>
        <v>#REF!</v>
      </c>
      <c r="R117" s="696"/>
      <c r="S117" s="696"/>
    </row>
    <row r="118" spans="2:19" ht="27" customHeight="1" x14ac:dyDescent="0.3">
      <c r="B118" s="692" t="str">
        <f>IF('Formulario PPGR3 '!$G118="","",CONCATENATE('Formulario PPGR3 '!$C118,".",'Formulario PPGR3 '!$D118,".",'Formulario PPGR3 '!$E118,".",'Formulario PPGR3 '!$F118))</f>
        <v/>
      </c>
      <c r="C118" s="692" t="str">
        <f>IF('Formulario PPGR3 '!$G118="","",'[1]Formulario PPGR1'!#REF!)</f>
        <v/>
      </c>
      <c r="D118" s="692" t="str">
        <f>IF('Formulario PPGR3 '!$G118="","",'[1]Formulario PPGR1'!#REF!)</f>
        <v/>
      </c>
      <c r="E118" s="692" t="str">
        <f>IF('Formulario PPGR3 '!$G118="","",'[1]Formulario PPGR1'!#REF!)</f>
        <v/>
      </c>
      <c r="F118" s="692" t="str">
        <f>IF('Formulario PPGR3 '!$G118="","",'[1]Formulario PPGR1'!#REF!)</f>
        <v/>
      </c>
      <c r="G118" s="693"/>
      <c r="H118" s="694" t="str">
        <f>IF(Tabla112[[#This Row],[Código_Actividad]]="","",_xlfn.XLOOKUP(Tabla112[[#This Row],[Código_Actividad]],[1]!Tabla2[Código],[1]!Tabla2[Actividades Programables Presupuestables],"",0))</f>
        <v/>
      </c>
      <c r="I118" s="695" t="str">
        <f>IFERROR(VLOOKUP('Formulario PPGR3 '!$G118,'[1]Formulario PPGR2'!$H$9:$V$272,15,FALSE),"")</f>
        <v/>
      </c>
      <c r="J118" s="702" t="s">
        <v>974</v>
      </c>
      <c r="K118" s="696" t="e">
        <f>IF(Tabla112[[#This Row],[Insumos]]="","",_xlfn.XLOOKUP(Tabla112[[#This Row],[Insumos]],[1]!Tabla10[Insumo],[1]!Tabla10[InsumoAbrev],"",0))</f>
        <v>#REF!</v>
      </c>
      <c r="L118" s="697" t="s">
        <v>2133</v>
      </c>
      <c r="M118" s="698" t="e">
        <f>IF(Tabla112[[#This Row],[Descripción]]="","",_xlfn.XLOOKUP(Tabla112[[#This Row],[Descripción]],[1]!Tabla10[Descripción],[1]!Tabla10[Unidad de Medida],"",0))</f>
        <v>#REF!</v>
      </c>
      <c r="N118" s="699">
        <v>10</v>
      </c>
      <c r="O118" s="700" t="e">
        <f>IF(Tabla112[[#This Row],[Descripción]]="","",_xlfn.XLOOKUP(Tabla112[[#This Row],[Descripción]],[1]!Tabla10[Descripción],[1]!Tabla10[Precio Unitario],0))</f>
        <v>#REF!</v>
      </c>
      <c r="P118" s="700" t="e">
        <f>IF(Tabla112[[#This Row],[Cantidad de Insumos]]="","",Tabla112[[#This Row],[Precio Unitario]]*Tabla112[[#This Row],[Cantidad de Insumos]])</f>
        <v>#REF!</v>
      </c>
      <c r="Q118" s="700" t="e">
        <f>IF(Tabla112[[#This Row],[Descripción]]="","",_xlfn.XLOOKUP(Tabla112[[#This Row],[Descripción]],[1]!Tabla10[Descripción],[1]!Tabla10[CODIGO PRESUPUESTARIO],0))</f>
        <v>#REF!</v>
      </c>
      <c r="R118" s="696"/>
      <c r="S118" s="696"/>
    </row>
    <row r="119" spans="2:19" ht="30" customHeight="1" x14ac:dyDescent="0.3">
      <c r="B119" s="692" t="str">
        <f>IF('Formulario PPGR3 '!$G119="","",CONCATENATE('Formulario PPGR3 '!$C119,".",'Formulario PPGR3 '!$D119,".",'Formulario PPGR3 '!$E119,".",'Formulario PPGR3 '!$F119))</f>
        <v/>
      </c>
      <c r="C119" s="692" t="str">
        <f>IF('Formulario PPGR3 '!$G119="","",'[1]Formulario PPGR1'!#REF!)</f>
        <v/>
      </c>
      <c r="D119" s="692" t="str">
        <f>IF('Formulario PPGR3 '!$G119="","",'[1]Formulario PPGR1'!#REF!)</f>
        <v/>
      </c>
      <c r="E119" s="692" t="str">
        <f>IF('Formulario PPGR3 '!$G119="","",'[1]Formulario PPGR1'!#REF!)</f>
        <v/>
      </c>
      <c r="F119" s="692" t="str">
        <f>IF('Formulario PPGR3 '!$G119="","",'[1]Formulario PPGR1'!#REF!)</f>
        <v/>
      </c>
      <c r="G119" s="693"/>
      <c r="H119" s="694" t="str">
        <f>IF(Tabla112[[#This Row],[Código_Actividad]]="","",_xlfn.XLOOKUP(Tabla112[[#This Row],[Código_Actividad]],[1]!Tabla2[Código],[1]!Tabla2[Actividades Programables Presupuestables],"",0))</f>
        <v/>
      </c>
      <c r="I119" s="695" t="str">
        <f>IFERROR(VLOOKUP('Formulario PPGR3 '!$G119,'[1]Formulario PPGR2'!$H$9:$V$272,15,FALSE),"")</f>
        <v/>
      </c>
      <c r="J119" s="702" t="s">
        <v>974</v>
      </c>
      <c r="K119" s="696" t="e">
        <f>IF(Tabla112[[#This Row],[Insumos]]="","",_xlfn.XLOOKUP(Tabla112[[#This Row],[Insumos]],[1]!Tabla10[Insumo],[1]!Tabla10[InsumoAbrev],"",0))</f>
        <v>#REF!</v>
      </c>
      <c r="L119" s="697" t="s">
        <v>2133</v>
      </c>
      <c r="M119" s="698" t="e">
        <f>IF(Tabla112[[#This Row],[Descripción]]="","",_xlfn.XLOOKUP(Tabla112[[#This Row],[Descripción]],[1]!Tabla10[Descripción],[1]!Tabla10[Unidad de Medida],"",0))</f>
        <v>#REF!</v>
      </c>
      <c r="N119" s="699">
        <v>10</v>
      </c>
      <c r="O119" s="700" t="e">
        <f>IF(Tabla112[[#This Row],[Descripción]]="","",_xlfn.XLOOKUP(Tabla112[[#This Row],[Descripción]],[1]!Tabla10[Descripción],[1]!Tabla10[Precio Unitario],0))</f>
        <v>#REF!</v>
      </c>
      <c r="P119" s="700" t="e">
        <f>IF(Tabla112[[#This Row],[Cantidad de Insumos]]="","",Tabla112[[#This Row],[Precio Unitario]]*Tabla112[[#This Row],[Cantidad de Insumos]])</f>
        <v>#REF!</v>
      </c>
      <c r="Q119" s="700" t="e">
        <f>IF(Tabla112[[#This Row],[Descripción]]="","",_xlfn.XLOOKUP(Tabla112[[#This Row],[Descripción]],[1]!Tabla10[Descripción],[1]!Tabla10[CODIGO PRESUPUESTARIO],0))</f>
        <v>#REF!</v>
      </c>
      <c r="R119" s="696"/>
      <c r="S119" s="696"/>
    </row>
    <row r="120" spans="2:19" ht="44.4" customHeight="1" x14ac:dyDescent="0.3">
      <c r="B120" s="692" t="str">
        <f>IF('Formulario PPGR3 '!$G120="","",CONCATENATE('Formulario PPGR3 '!$C120,".",'Formulario PPGR3 '!$D120,".",'Formulario PPGR3 '!$E120,".",'Formulario PPGR3 '!$F120))</f>
        <v/>
      </c>
      <c r="C120" s="692" t="str">
        <f>IF('Formulario PPGR3 '!$G120="","",'[1]Formulario PPGR1'!#REF!)</f>
        <v/>
      </c>
      <c r="D120" s="692" t="str">
        <f>IF('Formulario PPGR3 '!$G120="","",'[1]Formulario PPGR1'!#REF!)</f>
        <v/>
      </c>
      <c r="E120" s="692" t="str">
        <f>IF('Formulario PPGR3 '!$G120="","",'[1]Formulario PPGR1'!#REF!)</f>
        <v/>
      </c>
      <c r="F120" s="692" t="str">
        <f>IF('Formulario PPGR3 '!$G120="","",'[1]Formulario PPGR1'!#REF!)</f>
        <v/>
      </c>
      <c r="G120" s="693"/>
      <c r="H120" s="694" t="str">
        <f>IF(Tabla112[[#This Row],[Código_Actividad]]="","",_xlfn.XLOOKUP(Tabla112[[#This Row],[Código_Actividad]],[1]!Tabla2[Código],[1]!Tabla2[Actividades Programables Presupuestables],"",0))</f>
        <v/>
      </c>
      <c r="I120" s="695" t="str">
        <f>IFERROR(VLOOKUP('Formulario PPGR3 '!$G120,'[1]Formulario PPGR2'!$H$9:$V$272,15,FALSE),"")</f>
        <v/>
      </c>
      <c r="J120" s="702" t="s">
        <v>841</v>
      </c>
      <c r="K120" s="696" t="e">
        <f>IF(Tabla112[[#This Row],[Insumos]]="","",_xlfn.XLOOKUP(Tabla112[[#This Row],[Insumos]],[1]!Tabla10[Insumo],[1]!Tabla10[InsumoAbrev],"",0))</f>
        <v>#REF!</v>
      </c>
      <c r="L120" s="697" t="s">
        <v>1519</v>
      </c>
      <c r="M120" s="698" t="e">
        <f>IF(Tabla112[[#This Row],[Descripción]]="","",_xlfn.XLOOKUP(Tabla112[[#This Row],[Descripción]],[1]!Tabla10[Descripción],[1]!Tabla10[Unidad de Medida],"",0))</f>
        <v>#REF!</v>
      </c>
      <c r="N120" s="699">
        <v>2</v>
      </c>
      <c r="O120" s="700" t="e">
        <f>IF(Tabla112[[#This Row],[Descripción]]="","",_xlfn.XLOOKUP(Tabla112[[#This Row],[Descripción]],[1]!Tabla10[Descripción],[1]!Tabla10[Precio Unitario],0))</f>
        <v>#REF!</v>
      </c>
      <c r="P120" s="700" t="e">
        <f>IF(Tabla112[[#This Row],[Cantidad de Insumos]]="","",Tabla112[[#This Row],[Precio Unitario]]*Tabla112[[#This Row],[Cantidad de Insumos]])</f>
        <v>#REF!</v>
      </c>
      <c r="Q120" s="700" t="e">
        <f>IF(Tabla112[[#This Row],[Descripción]]="","",_xlfn.XLOOKUP(Tabla112[[#This Row],[Descripción]],[1]!Tabla10[Descripción],[1]!Tabla10[CODIGO PRESUPUESTARIO],0))</f>
        <v>#REF!</v>
      </c>
      <c r="R120" s="696"/>
      <c r="S120" s="696"/>
    </row>
    <row r="121" spans="2:19" ht="57" customHeight="1" x14ac:dyDescent="0.3">
      <c r="B121" s="692" t="e">
        <f>IF('Formulario PPGR3 '!$G121="","",CONCATENATE('Formulario PPGR3 '!$C121,".",'Formulario PPGR3 '!$D121,".",'Formulario PPGR3 '!$E121,".",'Formulario PPGR3 '!$F121))</f>
        <v>#REF!</v>
      </c>
      <c r="C121" s="692" t="e">
        <f>IF('Formulario PPGR3 '!$G121="","",'[1]Formulario PPGR1'!#REF!)</f>
        <v>#REF!</v>
      </c>
      <c r="D121" s="692" t="e">
        <f>IF('Formulario PPGR3 '!$G121="","",'[1]Formulario PPGR1'!#REF!)</f>
        <v>#REF!</v>
      </c>
      <c r="E121" s="692" t="e">
        <f>IF('Formulario PPGR3 '!$G121="","",'[1]Formulario PPGR1'!#REF!)</f>
        <v>#REF!</v>
      </c>
      <c r="F121" s="692" t="e">
        <f>IF('Formulario PPGR3 '!$G121="","",'[1]Formulario PPGR1'!#REF!)</f>
        <v>#REF!</v>
      </c>
      <c r="G121" s="693" t="s">
        <v>667</v>
      </c>
      <c r="H121" s="694" t="e">
        <f>IF(Tabla112[[#This Row],[Código_Actividad]]="","",_xlfn.XLOOKUP(Tabla112[[#This Row],[Código_Actividad]],[1]!Tabla2[Código],[1]!Tabla2[Actividades Programables Presupuestables],"",0))</f>
        <v>#REF!</v>
      </c>
      <c r="I121" s="695">
        <f>IFERROR(VLOOKUP('Formulario PPGR3 '!$G121,'[1]Formulario PPGR2'!$H$9:$V$272,15,FALSE),"")</f>
        <v>2</v>
      </c>
      <c r="J121" s="702" t="s">
        <v>841</v>
      </c>
      <c r="K121" s="696" t="e">
        <f>IF(Tabla112[[#This Row],[Insumos]]="","",_xlfn.XLOOKUP(Tabla112[[#This Row],[Insumos]],[1]!Tabla10[Insumo],[1]!Tabla10[InsumoAbrev],"",0))</f>
        <v>#REF!</v>
      </c>
      <c r="L121" s="697" t="s">
        <v>1519</v>
      </c>
      <c r="M121" s="698" t="e">
        <f>IF(Tabla112[[#This Row],[Descripción]]="","",_xlfn.XLOOKUP(Tabla112[[#This Row],[Descripción]],[1]!Tabla10[Descripción],[1]!Tabla10[Unidad de Medida],"",0))</f>
        <v>#REF!</v>
      </c>
      <c r="N121" s="699">
        <v>2</v>
      </c>
      <c r="O121" s="700" t="e">
        <f>IF(Tabla112[[#This Row],[Descripción]]="","",_xlfn.XLOOKUP(Tabla112[[#This Row],[Descripción]],[1]!Tabla10[Descripción],[1]!Tabla10[Precio Unitario],0))</f>
        <v>#REF!</v>
      </c>
      <c r="P121" s="700" t="e">
        <f>IF(Tabla112[[#This Row],[Cantidad de Insumos]]="","",Tabla112[[#This Row],[Precio Unitario]]*Tabla112[[#This Row],[Cantidad de Insumos]])</f>
        <v>#REF!</v>
      </c>
      <c r="Q121" s="700" t="e">
        <f>IF(Tabla112[[#This Row],[Descripción]]="","",_xlfn.XLOOKUP(Tabla112[[#This Row],[Descripción]],[1]!Tabla10[Descripción],[1]!Tabla10[CODIGO PRESUPUESTARIO],0))</f>
        <v>#REF!</v>
      </c>
      <c r="R121" s="696"/>
      <c r="S121" s="696"/>
    </row>
    <row r="122" spans="2:19" ht="36" customHeight="1" x14ac:dyDescent="0.3">
      <c r="B122" s="692" t="e">
        <f>IF('Formulario PPGR3 '!$G122="","",CONCATENATE('Formulario PPGR3 '!$C122,".",'Formulario PPGR3 '!$D122,".",'Formulario PPGR3 '!$E122,".",'Formulario PPGR3 '!$F122))</f>
        <v>#REF!</v>
      </c>
      <c r="C122" s="692" t="e">
        <f>IF('Formulario PPGR3 '!$G122="","",'[1]Formulario PPGR1'!#REF!)</f>
        <v>#REF!</v>
      </c>
      <c r="D122" s="692" t="e">
        <f>IF('Formulario PPGR3 '!$G122="","",'[1]Formulario PPGR1'!#REF!)</f>
        <v>#REF!</v>
      </c>
      <c r="E122" s="692" t="e">
        <f>IF('Formulario PPGR3 '!$G122="","",'[1]Formulario PPGR1'!#REF!)</f>
        <v>#REF!</v>
      </c>
      <c r="F122" s="692" t="e">
        <f>IF('Formulario PPGR3 '!$G122="","",'[1]Formulario PPGR1'!#REF!)</f>
        <v>#REF!</v>
      </c>
      <c r="G122" s="693" t="s">
        <v>587</v>
      </c>
      <c r="H122" s="694" t="e">
        <f>IF(Tabla112[[#This Row],[Código_Actividad]]="","",_xlfn.XLOOKUP(Tabla112[[#This Row],[Código_Actividad]],[1]!Tabla2[Código],[1]!Tabla2[Actividades Programables Presupuestables],"",0))</f>
        <v>#REF!</v>
      </c>
      <c r="I122" s="695">
        <f>IFERROR(VLOOKUP('Formulario PPGR3 '!$G122,'[1]Formulario PPGR2'!$H$9:$V$272,15,FALSE),"")</f>
        <v>2</v>
      </c>
      <c r="J122" s="702" t="s">
        <v>841</v>
      </c>
      <c r="K122" s="696" t="e">
        <f>IF(Tabla112[[#This Row],[Insumos]]="","",_xlfn.XLOOKUP(Tabla112[[#This Row],[Insumos]],[1]!Tabla10[Insumo],[1]!Tabla10[InsumoAbrev],"",0))</f>
        <v>#REF!</v>
      </c>
      <c r="L122" s="697" t="s">
        <v>1525</v>
      </c>
      <c r="M122" s="698" t="e">
        <f>IF(Tabla112[[#This Row],[Descripción]]="","",_xlfn.XLOOKUP(Tabla112[[#This Row],[Descripción]],[1]!Tabla10[Descripción],[1]!Tabla10[Unidad de Medida],"",0))</f>
        <v>#REF!</v>
      </c>
      <c r="N122" s="699">
        <v>2</v>
      </c>
      <c r="O122" s="700" t="e">
        <f>IF(Tabla112[[#This Row],[Descripción]]="","",_xlfn.XLOOKUP(Tabla112[[#This Row],[Descripción]],[1]!Tabla10[Descripción],[1]!Tabla10[Precio Unitario],0))</f>
        <v>#REF!</v>
      </c>
      <c r="P122" s="700" t="e">
        <f>IF(Tabla112[[#This Row],[Cantidad de Insumos]]="","",Tabla112[[#This Row],[Precio Unitario]]*Tabla112[[#This Row],[Cantidad de Insumos]])</f>
        <v>#REF!</v>
      </c>
      <c r="Q122" s="700" t="e">
        <f>IF(Tabla112[[#This Row],[Descripción]]="","",_xlfn.XLOOKUP(Tabla112[[#This Row],[Descripción]],[1]!Tabla10[Descripción],[1]!Tabla10[CODIGO PRESUPUESTARIO],0))</f>
        <v>#REF!</v>
      </c>
      <c r="R122" s="696"/>
      <c r="S122" s="696"/>
    </row>
    <row r="123" spans="2:19" ht="48.6" customHeight="1" x14ac:dyDescent="0.3">
      <c r="B123" s="692" t="e">
        <f>IF('Formulario PPGR3 '!$G123="","",CONCATENATE('Formulario PPGR3 '!$C123,".",'Formulario PPGR3 '!$D123,".",'Formulario PPGR3 '!$E123,".",'Formulario PPGR3 '!$F123))</f>
        <v>#REF!</v>
      </c>
      <c r="C123" s="692" t="e">
        <f>IF('Formulario PPGR3 '!$G123="","",'[1]Formulario PPGR1'!#REF!)</f>
        <v>#REF!</v>
      </c>
      <c r="D123" s="692" t="e">
        <f>IF('Formulario PPGR3 '!$G123="","",'[1]Formulario PPGR1'!#REF!)</f>
        <v>#REF!</v>
      </c>
      <c r="E123" s="692" t="e">
        <f>IF('Formulario PPGR3 '!$G123="","",'[1]Formulario PPGR1'!#REF!)</f>
        <v>#REF!</v>
      </c>
      <c r="F123" s="692" t="e">
        <f>IF('Formulario PPGR3 '!$G123="","",'[1]Formulario PPGR1'!#REF!)</f>
        <v>#REF!</v>
      </c>
      <c r="G123" s="693" t="s">
        <v>574</v>
      </c>
      <c r="H123" s="694" t="e">
        <f>IF(Tabla112[[#This Row],[Código_Actividad]]="","",_xlfn.XLOOKUP(Tabla112[[#This Row],[Código_Actividad]],[1]!Tabla2[Código],[1]!Tabla2[Actividades Programables Presupuestables],"",0))</f>
        <v>#REF!</v>
      </c>
      <c r="I123" s="695">
        <f>IFERROR(VLOOKUP('Formulario PPGR3 '!$G123,'[1]Formulario PPGR2'!$H$9:$V$272,15,FALSE),"")</f>
        <v>9</v>
      </c>
      <c r="J123" s="702" t="s">
        <v>1081</v>
      </c>
      <c r="K123" s="696" t="e">
        <f>IF(Tabla112[[#This Row],[Insumos]]="","",_xlfn.XLOOKUP(Tabla112[[#This Row],[Insumos]],[1]!Tabla10[Insumo],[1]!Tabla10[InsumoAbrev],"",0))</f>
        <v>#REF!</v>
      </c>
      <c r="L123" s="697" t="s">
        <v>1679</v>
      </c>
      <c r="M123" s="698" t="e">
        <f>IF(Tabla112[[#This Row],[Descripción]]="","",_xlfn.XLOOKUP(Tabla112[[#This Row],[Descripción]],[1]!Tabla10[Descripción],[1]!Tabla10[Unidad de Medida],"",0))</f>
        <v>#REF!</v>
      </c>
      <c r="N123" s="699">
        <v>60</v>
      </c>
      <c r="O123" s="700" t="e">
        <f>IF(Tabla112[[#This Row],[Descripción]]="","",_xlfn.XLOOKUP(Tabla112[[#This Row],[Descripción]],[1]!Tabla10[Descripción],[1]!Tabla10[Precio Unitario],0))</f>
        <v>#REF!</v>
      </c>
      <c r="P123" s="700" t="e">
        <f>IF(Tabla112[[#This Row],[Cantidad de Insumos]]="","",Tabla112[[#This Row],[Precio Unitario]]*Tabla112[[#This Row],[Cantidad de Insumos]])</f>
        <v>#REF!</v>
      </c>
      <c r="Q123" s="700" t="e">
        <f>IF(Tabla112[[#This Row],[Descripción]]="","",_xlfn.XLOOKUP(Tabla112[[#This Row],[Descripción]],[1]!Tabla10[Descripción],[1]!Tabla10[CODIGO PRESUPUESTARIO],0))</f>
        <v>#REF!</v>
      </c>
      <c r="R123" s="696"/>
      <c r="S123" s="696"/>
    </row>
    <row r="124" spans="2:19" ht="38.4" customHeight="1" x14ac:dyDescent="0.3">
      <c r="B124" s="692" t="str">
        <f>IF('Formulario PPGR3 '!$G124="","",CONCATENATE('Formulario PPGR3 '!$C124,".",'Formulario PPGR3 '!$D124,".",'Formulario PPGR3 '!$E124,".",'Formulario PPGR3 '!$F124))</f>
        <v/>
      </c>
      <c r="C124" s="692" t="str">
        <f>IF('Formulario PPGR3 '!$G124="","",'[1]Formulario PPGR1'!#REF!)</f>
        <v/>
      </c>
      <c r="D124" s="692" t="str">
        <f>IF('Formulario PPGR3 '!$G124="","",'[1]Formulario PPGR1'!#REF!)</f>
        <v/>
      </c>
      <c r="E124" s="692" t="str">
        <f>IF('Formulario PPGR3 '!$G124="","",'[1]Formulario PPGR1'!#REF!)</f>
        <v/>
      </c>
      <c r="F124" s="692" t="str">
        <f>IF('Formulario PPGR3 '!$G124="","",'[1]Formulario PPGR1'!#REF!)</f>
        <v/>
      </c>
      <c r="G124" s="693"/>
      <c r="H124" s="694" t="str">
        <f>IF(Tabla112[[#This Row],[Código_Actividad]]="","",_xlfn.XLOOKUP(Tabla112[[#This Row],[Código_Actividad]],[1]!Tabla2[Código],[1]!Tabla2[Actividades Programables Presupuestables],"",0))</f>
        <v/>
      </c>
      <c r="I124" s="695" t="str">
        <f>IFERROR(VLOOKUP('Formulario PPGR3 '!$G124,'[1]Formulario PPGR2'!$H$9:$V$272,15,FALSE),"")</f>
        <v/>
      </c>
      <c r="J124" s="702" t="s">
        <v>974</v>
      </c>
      <c r="K124" s="696" t="e">
        <f>IF(Tabla112[[#This Row],[Insumos]]="","",_xlfn.XLOOKUP(Tabla112[[#This Row],[Insumos]],[1]!Tabla10[Insumo],[1]!Tabla10[InsumoAbrev],"",0))</f>
        <v>#REF!</v>
      </c>
      <c r="L124" s="697" t="s">
        <v>2129</v>
      </c>
      <c r="M124" s="698" t="e">
        <f>IF(Tabla112[[#This Row],[Descripción]]="","",_xlfn.XLOOKUP(Tabla112[[#This Row],[Descripción]],[1]!Tabla10[Descripción],[1]!Tabla10[Unidad de Medida],"",0))</f>
        <v>#REF!</v>
      </c>
      <c r="N124" s="699">
        <v>6</v>
      </c>
      <c r="O124" s="700" t="e">
        <f>IF(Tabla112[[#This Row],[Descripción]]="","",_xlfn.XLOOKUP(Tabla112[[#This Row],[Descripción]],[1]!Tabla10[Descripción],[1]!Tabla10[Precio Unitario],0))</f>
        <v>#REF!</v>
      </c>
      <c r="P124" s="700" t="e">
        <f>IF(Tabla112[[#This Row],[Cantidad de Insumos]]="","",Tabla112[[#This Row],[Precio Unitario]]*Tabla112[[#This Row],[Cantidad de Insumos]])</f>
        <v>#REF!</v>
      </c>
      <c r="Q124" s="700" t="e">
        <f>IF(Tabla112[[#This Row],[Descripción]]="","",_xlfn.XLOOKUP(Tabla112[[#This Row],[Descripción]],[1]!Tabla10[Descripción],[1]!Tabla10[CODIGO PRESUPUESTARIO],0))</f>
        <v>#REF!</v>
      </c>
      <c r="R124" s="696"/>
      <c r="S124" s="696"/>
    </row>
    <row r="125" spans="2:19" ht="34.950000000000003" customHeight="1" x14ac:dyDescent="0.3">
      <c r="B125" s="692" t="str">
        <f>IF('Formulario PPGR3 '!$G125="","",CONCATENATE('Formulario PPGR3 '!$C125,".",'Formulario PPGR3 '!$D125,".",'Formulario PPGR3 '!$E125,".",'Formulario PPGR3 '!$F125))</f>
        <v/>
      </c>
      <c r="C125" s="692" t="str">
        <f>IF('Formulario PPGR3 '!$G125="","",'[1]Formulario PPGR1'!#REF!)</f>
        <v/>
      </c>
      <c r="D125" s="692" t="str">
        <f>IF('Formulario PPGR3 '!$G125="","",'[1]Formulario PPGR1'!#REF!)</f>
        <v/>
      </c>
      <c r="E125" s="692" t="str">
        <f>IF('Formulario PPGR3 '!$G125="","",'[1]Formulario PPGR1'!#REF!)</f>
        <v/>
      </c>
      <c r="F125" s="692" t="str">
        <f>IF('Formulario PPGR3 '!$G125="","",'[1]Formulario PPGR1'!#REF!)</f>
        <v/>
      </c>
      <c r="G125" s="693"/>
      <c r="H125" s="694" t="str">
        <f>IF(Tabla112[[#This Row],[Código_Actividad]]="","",_xlfn.XLOOKUP(Tabla112[[#This Row],[Código_Actividad]],[1]!Tabla2[Código],[1]!Tabla2[Actividades Programables Presupuestables],"",0))</f>
        <v/>
      </c>
      <c r="I125" s="695" t="str">
        <f>IFERROR(VLOOKUP('Formulario PPGR3 '!$G125,'[1]Formulario PPGR2'!$H$9:$V$272,15,FALSE),"")</f>
        <v/>
      </c>
      <c r="J125" s="702" t="s">
        <v>974</v>
      </c>
      <c r="K125" s="696" t="e">
        <f>IF(Tabla112[[#This Row],[Insumos]]="","",_xlfn.XLOOKUP(Tabla112[[#This Row],[Insumos]],[1]!Tabla10[Insumo],[1]!Tabla10[InsumoAbrev],"",0))</f>
        <v>#REF!</v>
      </c>
      <c r="L125" s="697" t="s">
        <v>2133</v>
      </c>
      <c r="M125" s="698" t="e">
        <f>IF(Tabla112[[#This Row],[Descripción]]="","",_xlfn.XLOOKUP(Tabla112[[#This Row],[Descripción]],[1]!Tabla10[Descripción],[1]!Tabla10[Unidad de Medida],"",0))</f>
        <v>#REF!</v>
      </c>
      <c r="N125" s="699">
        <v>6</v>
      </c>
      <c r="O125" s="700" t="e">
        <f>IF(Tabla112[[#This Row],[Descripción]]="","",_xlfn.XLOOKUP(Tabla112[[#This Row],[Descripción]],[1]!Tabla10[Descripción],[1]!Tabla10[Precio Unitario],0))</f>
        <v>#REF!</v>
      </c>
      <c r="P125" s="700" t="e">
        <f>IF(Tabla112[[#This Row],[Cantidad de Insumos]]="","",Tabla112[[#This Row],[Precio Unitario]]*Tabla112[[#This Row],[Cantidad de Insumos]])</f>
        <v>#REF!</v>
      </c>
      <c r="Q125" s="700" t="e">
        <f>IF(Tabla112[[#This Row],[Descripción]]="","",_xlfn.XLOOKUP(Tabla112[[#This Row],[Descripción]],[1]!Tabla10[Descripción],[1]!Tabla10[CODIGO PRESUPUESTARIO],0))</f>
        <v>#REF!</v>
      </c>
      <c r="R125" s="696"/>
      <c r="S125" s="696"/>
    </row>
    <row r="126" spans="2:19" ht="33.6" customHeight="1" x14ac:dyDescent="0.3">
      <c r="B126" s="692" t="str">
        <f>IF('Formulario PPGR3 '!$G126="","",CONCATENATE('Formulario PPGR3 '!$C126,".",'Formulario PPGR3 '!$D126,".",'Formulario PPGR3 '!$E126,".",'Formulario PPGR3 '!$F126))</f>
        <v/>
      </c>
      <c r="C126" s="692" t="str">
        <f>IF('Formulario PPGR3 '!$G126="","",'[1]Formulario PPGR1'!#REF!)</f>
        <v/>
      </c>
      <c r="D126" s="692" t="str">
        <f>IF('Formulario PPGR3 '!$G126="","",'[1]Formulario PPGR1'!#REF!)</f>
        <v/>
      </c>
      <c r="E126" s="692" t="str">
        <f>IF('Formulario PPGR3 '!$G126="","",'[1]Formulario PPGR1'!#REF!)</f>
        <v/>
      </c>
      <c r="F126" s="692" t="str">
        <f>IF('Formulario PPGR3 '!$G126="","",'[1]Formulario PPGR1'!#REF!)</f>
        <v/>
      </c>
      <c r="G126" s="693"/>
      <c r="H126" s="694" t="str">
        <f>IF(Tabla112[[#This Row],[Código_Actividad]]="","",_xlfn.XLOOKUP(Tabla112[[#This Row],[Código_Actividad]],[1]!Tabla2[Código],[1]!Tabla2[Actividades Programables Presupuestables],"",0))</f>
        <v/>
      </c>
      <c r="I126" s="695" t="str">
        <f>IFERROR(VLOOKUP('Formulario PPGR3 '!$G126,'[1]Formulario PPGR2'!$H$9:$V$272,15,FALSE),"")</f>
        <v/>
      </c>
      <c r="J126" s="702" t="s">
        <v>974</v>
      </c>
      <c r="K126" s="696" t="e">
        <f>IF(Tabla112[[#This Row],[Insumos]]="","",_xlfn.XLOOKUP(Tabla112[[#This Row],[Insumos]],[1]!Tabla10[Insumo],[1]!Tabla10[InsumoAbrev],"",0))</f>
        <v>#REF!</v>
      </c>
      <c r="L126" s="697" t="s">
        <v>2131</v>
      </c>
      <c r="M126" s="698" t="e">
        <f>IF(Tabla112[[#This Row],[Descripción]]="","",_xlfn.XLOOKUP(Tabla112[[#This Row],[Descripción]],[1]!Tabla10[Descripción],[1]!Tabla10[Unidad de Medida],"",0))</f>
        <v>#REF!</v>
      </c>
      <c r="N126" s="699">
        <v>6</v>
      </c>
      <c r="O126" s="700" t="e">
        <f>IF(Tabla112[[#This Row],[Descripción]]="","",_xlfn.XLOOKUP(Tabla112[[#This Row],[Descripción]],[1]!Tabla10[Descripción],[1]!Tabla10[Precio Unitario],0))</f>
        <v>#REF!</v>
      </c>
      <c r="P126" s="700" t="e">
        <f>IF(Tabla112[[#This Row],[Cantidad de Insumos]]="","",Tabla112[[#This Row],[Precio Unitario]]*Tabla112[[#This Row],[Cantidad de Insumos]])</f>
        <v>#REF!</v>
      </c>
      <c r="Q126" s="700" t="e">
        <f>IF(Tabla112[[#This Row],[Descripción]]="","",_xlfn.XLOOKUP(Tabla112[[#This Row],[Descripción]],[1]!Tabla10[Descripción],[1]!Tabla10[CODIGO PRESUPUESTARIO],0))</f>
        <v>#REF!</v>
      </c>
      <c r="R126" s="696"/>
      <c r="S126" s="696"/>
    </row>
    <row r="127" spans="2:19" ht="54.6" customHeight="1" x14ac:dyDescent="0.3">
      <c r="B127" s="692" t="e">
        <f>IF('Formulario PPGR3 '!$G127="","",CONCATENATE('Formulario PPGR3 '!$C127,".",'Formulario PPGR3 '!$D127,".",'Formulario PPGR3 '!$E127,".",'Formulario PPGR3 '!$F127))</f>
        <v>#REF!</v>
      </c>
      <c r="C127" s="692" t="e">
        <f>IF('Formulario PPGR3 '!$G127="","",'[1]Formulario PPGR1'!#REF!)</f>
        <v>#REF!</v>
      </c>
      <c r="D127" s="692" t="e">
        <f>IF('Formulario PPGR3 '!$G127="","",'[1]Formulario PPGR1'!#REF!)</f>
        <v>#REF!</v>
      </c>
      <c r="E127" s="692" t="e">
        <f>IF('Formulario PPGR3 '!$G127="","",'[1]Formulario PPGR1'!#REF!)</f>
        <v>#REF!</v>
      </c>
      <c r="F127" s="692" t="e">
        <f>IF('Formulario PPGR3 '!$G127="","",'[1]Formulario PPGR1'!#REF!)</f>
        <v>#REF!</v>
      </c>
      <c r="G127" s="693" t="s">
        <v>579</v>
      </c>
      <c r="H127" s="694" t="e">
        <f>IF(Tabla112[[#This Row],[Código_Actividad]]="","",_xlfn.XLOOKUP(Tabla112[[#This Row],[Código_Actividad]],[1]!Tabla2[Código],[1]!Tabla2[Actividades Programables Presupuestables],"",0))</f>
        <v>#REF!</v>
      </c>
      <c r="I127" s="695">
        <f>IFERROR(VLOOKUP('Formulario PPGR3 '!$G127,'[1]Formulario PPGR2'!$H$9:$V$272,15,FALSE),"")</f>
        <v>4</v>
      </c>
      <c r="J127" s="702" t="s">
        <v>974</v>
      </c>
      <c r="K127" s="696" t="e">
        <f>IF(Tabla112[[#This Row],[Insumos]]="","",_xlfn.XLOOKUP(Tabla112[[#This Row],[Insumos]],[1]!Tabla10[Insumo],[1]!Tabla10[InsumoAbrev],"",0))</f>
        <v>#REF!</v>
      </c>
      <c r="L127" s="697" t="s">
        <v>2129</v>
      </c>
      <c r="M127" s="698" t="e">
        <f>IF(Tabla112[[#This Row],[Descripción]]="","",_xlfn.XLOOKUP(Tabla112[[#This Row],[Descripción]],[1]!Tabla10[Descripción],[1]!Tabla10[Unidad de Medida],"",0))</f>
        <v>#REF!</v>
      </c>
      <c r="N127" s="699">
        <v>4</v>
      </c>
      <c r="O127" s="700" t="e">
        <f>IF(Tabla112[[#This Row],[Descripción]]="","",_xlfn.XLOOKUP(Tabla112[[#This Row],[Descripción]],[1]!Tabla10[Descripción],[1]!Tabla10[Precio Unitario],0))</f>
        <v>#REF!</v>
      </c>
      <c r="P127" s="700" t="e">
        <f>IF(Tabla112[[#This Row],[Cantidad de Insumos]]="","",Tabla112[[#This Row],[Precio Unitario]]*Tabla112[[#This Row],[Cantidad de Insumos]])</f>
        <v>#REF!</v>
      </c>
      <c r="Q127" s="700" t="e">
        <f>IF(Tabla112[[#This Row],[Descripción]]="","",_xlfn.XLOOKUP(Tabla112[[#This Row],[Descripción]],[1]!Tabla10[Descripción],[1]!Tabla10[CODIGO PRESUPUESTARIO],0))</f>
        <v>#REF!</v>
      </c>
      <c r="R127" s="696"/>
      <c r="S127" s="696"/>
    </row>
    <row r="128" spans="2:19" ht="42" customHeight="1" x14ac:dyDescent="0.3">
      <c r="B128" s="692" t="str">
        <f>IF('Formulario PPGR3 '!$G128="","",CONCATENATE('Formulario PPGR3 '!$C128,".",'Formulario PPGR3 '!$D128,".",'Formulario PPGR3 '!$E128,".",'Formulario PPGR3 '!$F128))</f>
        <v/>
      </c>
      <c r="C128" s="692" t="str">
        <f>IF('Formulario PPGR3 '!$G128="","",'[1]Formulario PPGR1'!#REF!)</f>
        <v/>
      </c>
      <c r="D128" s="692" t="str">
        <f>IF('Formulario PPGR3 '!$G128="","",'[1]Formulario PPGR1'!#REF!)</f>
        <v/>
      </c>
      <c r="E128" s="692" t="str">
        <f>IF('Formulario PPGR3 '!$G128="","",'[1]Formulario PPGR1'!#REF!)</f>
        <v/>
      </c>
      <c r="F128" s="692" t="str">
        <f>IF('Formulario PPGR3 '!$G128="","",'[1]Formulario PPGR1'!#REF!)</f>
        <v/>
      </c>
      <c r="G128" s="693"/>
      <c r="H128" s="694" t="str">
        <f>IF(Tabla112[[#This Row],[Código_Actividad]]="","",_xlfn.XLOOKUP(Tabla112[[#This Row],[Código_Actividad]],[1]!Tabla2[Código],[1]!Tabla2[Actividades Programables Presupuestables],"",0))</f>
        <v/>
      </c>
      <c r="I128" s="695" t="str">
        <f>IFERROR(VLOOKUP('Formulario PPGR3 '!$G128,'[1]Formulario PPGR2'!$H$9:$V$272,15,FALSE),"")</f>
        <v/>
      </c>
      <c r="J128" s="702" t="s">
        <v>974</v>
      </c>
      <c r="K128" s="696" t="e">
        <f>IF(Tabla112[[#This Row],[Insumos]]="","",_xlfn.XLOOKUP(Tabla112[[#This Row],[Insumos]],[1]!Tabla10[Insumo],[1]!Tabla10[InsumoAbrev],"",0))</f>
        <v>#REF!</v>
      </c>
      <c r="L128" s="697" t="s">
        <v>2131</v>
      </c>
      <c r="M128" s="698" t="e">
        <f>IF(Tabla112[[#This Row],[Descripción]]="","",_xlfn.XLOOKUP(Tabla112[[#This Row],[Descripción]],[1]!Tabla10[Descripción],[1]!Tabla10[Unidad de Medida],"",0))</f>
        <v>#REF!</v>
      </c>
      <c r="N128" s="699">
        <v>4</v>
      </c>
      <c r="O128" s="700" t="e">
        <f>IF(Tabla112[[#This Row],[Descripción]]="","",_xlfn.XLOOKUP(Tabla112[[#This Row],[Descripción]],[1]!Tabla10[Descripción],[1]!Tabla10[Precio Unitario],0))</f>
        <v>#REF!</v>
      </c>
      <c r="P128" s="700" t="e">
        <f>IF(Tabla112[[#This Row],[Cantidad de Insumos]]="","",Tabla112[[#This Row],[Precio Unitario]]*Tabla112[[#This Row],[Cantidad de Insumos]])</f>
        <v>#REF!</v>
      </c>
      <c r="Q128" s="700" t="e">
        <f>IF(Tabla112[[#This Row],[Descripción]]="","",_xlfn.XLOOKUP(Tabla112[[#This Row],[Descripción]],[1]!Tabla10[Descripción],[1]!Tabla10[CODIGO PRESUPUESTARIO],0))</f>
        <v>#REF!</v>
      </c>
      <c r="R128" s="696"/>
      <c r="S128" s="696"/>
    </row>
    <row r="129" spans="2:19" ht="25.95" customHeight="1" x14ac:dyDescent="0.3">
      <c r="B129" s="692" t="str">
        <f>IF('Formulario PPGR3 '!$G129="","",CONCATENATE('Formulario PPGR3 '!$C129,".",'Formulario PPGR3 '!$D129,".",'Formulario PPGR3 '!$E129,".",'Formulario PPGR3 '!$F129))</f>
        <v/>
      </c>
      <c r="C129" s="692" t="str">
        <f>IF('Formulario PPGR3 '!$G129="","",'[1]Formulario PPGR1'!#REF!)</f>
        <v/>
      </c>
      <c r="D129" s="692" t="str">
        <f>IF('Formulario PPGR3 '!$G129="","",'[1]Formulario PPGR1'!#REF!)</f>
        <v/>
      </c>
      <c r="E129" s="692" t="str">
        <f>IF('Formulario PPGR3 '!$G129="","",'[1]Formulario PPGR1'!#REF!)</f>
        <v/>
      </c>
      <c r="F129" s="692" t="str">
        <f>IF('Formulario PPGR3 '!$G129="","",'[1]Formulario PPGR1'!#REF!)</f>
        <v/>
      </c>
      <c r="G129" s="693"/>
      <c r="H129" s="694" t="str">
        <f>IF(Tabla112[[#This Row],[Código_Actividad]]="","",_xlfn.XLOOKUP(Tabla112[[#This Row],[Código_Actividad]],[1]!Tabla2[Código],[1]!Tabla2[Actividades Programables Presupuestables],"",0))</f>
        <v/>
      </c>
      <c r="I129" s="695" t="str">
        <f>IFERROR(VLOOKUP('Formulario PPGR3 '!$G129,'[1]Formulario PPGR2'!$H$9:$V$272,15,FALSE),"")</f>
        <v/>
      </c>
      <c r="J129" s="702" t="s">
        <v>974</v>
      </c>
      <c r="K129" s="696" t="e">
        <f>IF(Tabla112[[#This Row],[Insumos]]="","",_xlfn.XLOOKUP(Tabla112[[#This Row],[Insumos]],[1]!Tabla10[Insumo],[1]!Tabla10[InsumoAbrev],"",0))</f>
        <v>#REF!</v>
      </c>
      <c r="L129" s="697" t="s">
        <v>2133</v>
      </c>
      <c r="M129" s="698" t="e">
        <f>IF(Tabla112[[#This Row],[Descripción]]="","",_xlfn.XLOOKUP(Tabla112[[#This Row],[Descripción]],[1]!Tabla10[Descripción],[1]!Tabla10[Unidad de Medida],"",0))</f>
        <v>#REF!</v>
      </c>
      <c r="N129" s="699">
        <v>4</v>
      </c>
      <c r="O129" s="700" t="e">
        <f>IF(Tabla112[[#This Row],[Descripción]]="","",_xlfn.XLOOKUP(Tabla112[[#This Row],[Descripción]],[1]!Tabla10[Descripción],[1]!Tabla10[Precio Unitario],0))</f>
        <v>#REF!</v>
      </c>
      <c r="P129" s="700" t="e">
        <f>IF(Tabla112[[#This Row],[Cantidad de Insumos]]="","",Tabla112[[#This Row],[Precio Unitario]]*Tabla112[[#This Row],[Cantidad de Insumos]])</f>
        <v>#REF!</v>
      </c>
      <c r="Q129" s="700" t="e">
        <f>IF(Tabla112[[#This Row],[Descripción]]="","",_xlfn.XLOOKUP(Tabla112[[#This Row],[Descripción]],[1]!Tabla10[Descripción],[1]!Tabla10[CODIGO PRESUPUESTARIO],0))</f>
        <v>#REF!</v>
      </c>
      <c r="R129" s="696"/>
      <c r="S129" s="696"/>
    </row>
    <row r="130" spans="2:19" ht="19.2" customHeight="1" x14ac:dyDescent="0.3">
      <c r="B130" s="692" t="str">
        <f>IF('Formulario PPGR3 '!$G130="","",CONCATENATE('Formulario PPGR3 '!$C130,".",'Formulario PPGR3 '!$D130,".",'Formulario PPGR3 '!$E130,".",'Formulario PPGR3 '!$F130))</f>
        <v/>
      </c>
      <c r="C130" s="692" t="str">
        <f>IF('Formulario PPGR3 '!$G130="","",'[1]Formulario PPGR1'!#REF!)</f>
        <v/>
      </c>
      <c r="D130" s="692" t="str">
        <f>IF('Formulario PPGR3 '!$G130="","",'[1]Formulario PPGR1'!#REF!)</f>
        <v/>
      </c>
      <c r="E130" s="692" t="str">
        <f>IF('Formulario PPGR3 '!$G130="","",'[1]Formulario PPGR1'!#REF!)</f>
        <v/>
      </c>
      <c r="F130" s="692" t="str">
        <f>IF('Formulario PPGR3 '!$G130="","",'[1]Formulario PPGR1'!#REF!)</f>
        <v/>
      </c>
      <c r="G130" s="693"/>
      <c r="H130" s="694" t="str">
        <f>IF(Tabla112[[#This Row],[Código_Actividad]]="","",_xlfn.XLOOKUP(Tabla112[[#This Row],[Código_Actividad]],[1]!Tabla2[Código],[1]!Tabla2[Actividades Programables Presupuestables],"",0))</f>
        <v/>
      </c>
      <c r="I130" s="695" t="str">
        <f>IFERROR(VLOOKUP('Formulario PPGR3 '!$G130,'[1]Formulario PPGR2'!$H$9:$V$272,15,FALSE),"")</f>
        <v/>
      </c>
      <c r="J130" s="702" t="s">
        <v>1081</v>
      </c>
      <c r="K130" s="696" t="e">
        <f>IF(Tabla112[[#This Row],[Insumos]]="","",_xlfn.XLOOKUP(Tabla112[[#This Row],[Insumos]],[1]!Tabla10[Insumo],[1]!Tabla10[InsumoAbrev],"",0))</f>
        <v>#REF!</v>
      </c>
      <c r="L130" s="697" t="s">
        <v>1679</v>
      </c>
      <c r="M130" s="698" t="e">
        <f>IF(Tabla112[[#This Row],[Descripción]]="","",_xlfn.XLOOKUP(Tabla112[[#This Row],[Descripción]],[1]!Tabla10[Descripción],[1]!Tabla10[Unidad de Medida],"",0))</f>
        <v>#REF!</v>
      </c>
      <c r="N130" s="699">
        <v>80</v>
      </c>
      <c r="O130" s="700" t="e">
        <f>IF(Tabla112[[#This Row],[Descripción]]="","",_xlfn.XLOOKUP(Tabla112[[#This Row],[Descripción]],[1]!Tabla10[Descripción],[1]!Tabla10[Precio Unitario],0))</f>
        <v>#REF!</v>
      </c>
      <c r="P130" s="700" t="e">
        <f>IF(Tabla112[[#This Row],[Cantidad de Insumos]]="","",Tabla112[[#This Row],[Precio Unitario]]*Tabla112[[#This Row],[Cantidad de Insumos]])</f>
        <v>#REF!</v>
      </c>
      <c r="Q130" s="700" t="e">
        <f>IF(Tabla112[[#This Row],[Descripción]]="","",_xlfn.XLOOKUP(Tabla112[[#This Row],[Descripción]],[1]!Tabla10[Descripción],[1]!Tabla10[CODIGO PRESUPUESTARIO],0))</f>
        <v>#REF!</v>
      </c>
      <c r="R130" s="696"/>
      <c r="S130" s="696"/>
    </row>
    <row r="131" spans="2:19" ht="45.6" customHeight="1" x14ac:dyDescent="0.3">
      <c r="B131" s="692" t="e">
        <f>IF('Formulario PPGR3 '!$G131="","",CONCATENATE('Formulario PPGR3 '!$C131,".",'Formulario PPGR3 '!$D131,".",'Formulario PPGR3 '!$E131,".",'Formulario PPGR3 '!$F131))</f>
        <v>#REF!</v>
      </c>
      <c r="C131" s="692" t="e">
        <f>IF('Formulario PPGR3 '!$G131="","",'[1]Formulario PPGR1'!#REF!)</f>
        <v>#REF!</v>
      </c>
      <c r="D131" s="692" t="e">
        <f>IF('Formulario PPGR3 '!$G131="","",'[1]Formulario PPGR1'!#REF!)</f>
        <v>#REF!</v>
      </c>
      <c r="E131" s="692" t="e">
        <f>IF('Formulario PPGR3 '!$G131="","",'[1]Formulario PPGR1'!#REF!)</f>
        <v>#REF!</v>
      </c>
      <c r="F131" s="692" t="e">
        <f>IF('Formulario PPGR3 '!$G131="","",'[1]Formulario PPGR1'!#REF!)</f>
        <v>#REF!</v>
      </c>
      <c r="G131" s="693" t="s">
        <v>747</v>
      </c>
      <c r="H131" s="694" t="e">
        <f>IF(Tabla112[[#This Row],[Código_Actividad]]="","",_xlfn.XLOOKUP(Tabla112[[#This Row],[Código_Actividad]],[1]!Tabla2[Código],[1]!Tabla2[Actividades Programables Presupuestables],"",0))</f>
        <v>#REF!</v>
      </c>
      <c r="I131" s="695">
        <f>IFERROR(VLOOKUP('Formulario PPGR3 '!$G131,'[1]Formulario PPGR2'!$H$9:$V$272,15,FALSE),"")</f>
        <v>9</v>
      </c>
      <c r="J131" s="702" t="s">
        <v>841</v>
      </c>
      <c r="K131" s="696" t="e">
        <f>IF(Tabla112[[#This Row],[Insumos]]="","",_xlfn.XLOOKUP(Tabla112[[#This Row],[Insumos]],[1]!Tabla10[Insumo],[1]!Tabla10[InsumoAbrev],"",0))</f>
        <v>#REF!</v>
      </c>
      <c r="L131" s="697" t="s">
        <v>1532</v>
      </c>
      <c r="M131" s="698" t="e">
        <f>IF(Tabla112[[#This Row],[Descripción]]="","",_xlfn.XLOOKUP(Tabla112[[#This Row],[Descripción]],[1]!Tabla10[Descripción],[1]!Tabla10[Unidad de Medida],"",0))</f>
        <v>#REF!</v>
      </c>
      <c r="N131" s="699">
        <v>9</v>
      </c>
      <c r="O131" s="700" t="e">
        <f>IF(Tabla112[[#This Row],[Descripción]]="","",_xlfn.XLOOKUP(Tabla112[[#This Row],[Descripción]],[1]!Tabla10[Descripción],[1]!Tabla10[Precio Unitario],0))</f>
        <v>#REF!</v>
      </c>
      <c r="P131" s="700" t="e">
        <f>IF(Tabla112[[#This Row],[Cantidad de Insumos]]="","",Tabla112[[#This Row],[Precio Unitario]]*Tabla112[[#This Row],[Cantidad de Insumos]])</f>
        <v>#REF!</v>
      </c>
      <c r="Q131" s="700" t="e">
        <f>IF(Tabla112[[#This Row],[Descripción]]="","",_xlfn.XLOOKUP(Tabla112[[#This Row],[Descripción]],[1]!Tabla10[Descripción],[1]!Tabla10[CODIGO PRESUPUESTARIO],0))</f>
        <v>#REF!</v>
      </c>
      <c r="R131" s="696"/>
      <c r="S131" s="696"/>
    </row>
    <row r="132" spans="2:19" s="719" customFormat="1" ht="55.95" customHeight="1" x14ac:dyDescent="0.3">
      <c r="B132" s="710" t="e">
        <f>IF('Formulario PPGR3 '!$G132="","",CONCATENATE('Formulario PPGR3 '!$C132,".",'Formulario PPGR3 '!$D132,".",'Formulario PPGR3 '!$E132,".",'Formulario PPGR3 '!$F132))</f>
        <v>#REF!</v>
      </c>
      <c r="C132" s="710" t="e">
        <f>IF('Formulario PPGR3 '!$G132="","",'[1]Formulario PPGR1'!#REF!)</f>
        <v>#REF!</v>
      </c>
      <c r="D132" s="710" t="e">
        <f>IF('Formulario PPGR3 '!$G132="","",'[1]Formulario PPGR1'!#REF!)</f>
        <v>#REF!</v>
      </c>
      <c r="E132" s="710" t="e">
        <f>IF('Formulario PPGR3 '!$G132="","",'[1]Formulario PPGR1'!#REF!)</f>
        <v>#REF!</v>
      </c>
      <c r="F132" s="710" t="e">
        <f>IF('Formulario PPGR3 '!$G132="","",'[1]Formulario PPGR1'!#REF!)</f>
        <v>#REF!</v>
      </c>
      <c r="G132" s="711" t="s">
        <v>748</v>
      </c>
      <c r="H132" s="712" t="e">
        <f>IF(Tabla112[[#This Row],[Código_Actividad]]="","",_xlfn.XLOOKUP(Tabla112[[#This Row],[Código_Actividad]],[1]!Tabla2[Código],[1]!Tabla2[Actividades Programables Presupuestables],"",0))</f>
        <v>#REF!</v>
      </c>
      <c r="I132" s="713">
        <f>IFERROR(VLOOKUP('Formulario PPGR3 '!$G132,'[1]Formulario PPGR2'!$H$9:$V$272,15,FALSE),"")</f>
        <v>2</v>
      </c>
      <c r="J132" s="714" t="s">
        <v>1081</v>
      </c>
      <c r="K132" s="715" t="e">
        <f>IF(Tabla112[[#This Row],[Insumos]]="","",_xlfn.XLOOKUP(Tabla112[[#This Row],[Insumos]],[1]!Tabla10[Insumo],[1]!Tabla10[InsumoAbrev],"",0))</f>
        <v>#REF!</v>
      </c>
      <c r="L132" s="716" t="s">
        <v>1679</v>
      </c>
      <c r="M132" s="717" t="e">
        <f>IF(Tabla112[[#This Row],[Descripción]]="","",_xlfn.XLOOKUP(Tabla112[[#This Row],[Descripción]],[1]!Tabla10[Descripción],[1]!Tabla10[Unidad de Medida],"",0))</f>
        <v>#REF!</v>
      </c>
      <c r="N132" s="704">
        <v>60</v>
      </c>
      <c r="O132" s="718" t="e">
        <f>IF(Tabla112[[#This Row],[Descripción]]="","",_xlfn.XLOOKUP(Tabla112[[#This Row],[Descripción]],[1]!Tabla10[Descripción],[1]!Tabla10[Precio Unitario],0))</f>
        <v>#REF!</v>
      </c>
      <c r="P132" s="718" t="e">
        <f>IF(Tabla112[[#This Row],[Cantidad de Insumos]]="","",Tabla112[[#This Row],[Precio Unitario]]*Tabla112[[#This Row],[Cantidad de Insumos]])</f>
        <v>#REF!</v>
      </c>
      <c r="Q132" s="718" t="e">
        <f>IF(Tabla112[[#This Row],[Descripción]]="","",_xlfn.XLOOKUP(Tabla112[[#This Row],[Descripción]],[1]!Tabla10[Descripción],[1]!Tabla10[CODIGO PRESUPUESTARIO],0))</f>
        <v>#REF!</v>
      </c>
      <c r="R132" s="715"/>
      <c r="S132" s="715"/>
    </row>
    <row r="133" spans="2:19" s="719" customFormat="1" ht="40.200000000000003" customHeight="1" x14ac:dyDescent="0.3">
      <c r="B133" s="710" t="str">
        <f>IF('Formulario PPGR3 '!$G133="","",CONCATENATE('Formulario PPGR3 '!$C133,".",'Formulario PPGR3 '!$D133,".",'Formulario PPGR3 '!$E133,".",'Formulario PPGR3 '!$F133))</f>
        <v/>
      </c>
      <c r="C133" s="710" t="str">
        <f>IF('Formulario PPGR3 '!$G133="","",'[1]Formulario PPGR1'!#REF!)</f>
        <v/>
      </c>
      <c r="D133" s="710" t="str">
        <f>IF('Formulario PPGR3 '!$G133="","",'[1]Formulario PPGR1'!#REF!)</f>
        <v/>
      </c>
      <c r="E133" s="710" t="str">
        <f>IF('Formulario PPGR3 '!$G133="","",'[1]Formulario PPGR1'!#REF!)</f>
        <v/>
      </c>
      <c r="F133" s="710" t="str">
        <f>IF('Formulario PPGR3 '!$G133="","",'[1]Formulario PPGR1'!#REF!)</f>
        <v/>
      </c>
      <c r="G133" s="711"/>
      <c r="H133" s="712" t="str">
        <f>IF(Tabla112[[#This Row],[Código_Actividad]]="","",_xlfn.XLOOKUP(Tabla112[[#This Row],[Código_Actividad]],[1]!Tabla2[Código],[1]!Tabla2[Actividades Programables Presupuestables],"",0))</f>
        <v/>
      </c>
      <c r="I133" s="713" t="str">
        <f>IFERROR(VLOOKUP('Formulario PPGR3 '!$G133,'[1]Formulario PPGR2'!$H$9:$V$272,15,FALSE),"")</f>
        <v/>
      </c>
      <c r="J133" s="714" t="s">
        <v>974</v>
      </c>
      <c r="K133" s="715" t="e">
        <f>IF(Tabla112[[#This Row],[Insumos]]="","",_xlfn.XLOOKUP(Tabla112[[#This Row],[Insumos]],[1]!Tabla10[Insumo],[1]!Tabla10[InsumoAbrev],"",0))</f>
        <v>#REF!</v>
      </c>
      <c r="L133" s="716" t="s">
        <v>2129</v>
      </c>
      <c r="M133" s="717" t="e">
        <f>IF(Tabla112[[#This Row],[Descripción]]="","",_xlfn.XLOOKUP(Tabla112[[#This Row],[Descripción]],[1]!Tabla10[Descripción],[1]!Tabla10[Unidad de Medida],"",0))</f>
        <v>#REF!</v>
      </c>
      <c r="N133" s="704">
        <v>4</v>
      </c>
      <c r="O133" s="718" t="e">
        <f>IF(Tabla112[[#This Row],[Descripción]]="","",_xlfn.XLOOKUP(Tabla112[[#This Row],[Descripción]],[1]!Tabla10[Descripción],[1]!Tabla10[Precio Unitario],0))</f>
        <v>#REF!</v>
      </c>
      <c r="P133" s="718" t="e">
        <f>IF(Tabla112[[#This Row],[Cantidad de Insumos]]="","",Tabla112[[#This Row],[Precio Unitario]]*Tabla112[[#This Row],[Cantidad de Insumos]])</f>
        <v>#REF!</v>
      </c>
      <c r="Q133" s="718" t="e">
        <f>IF(Tabla112[[#This Row],[Descripción]]="","",_xlfn.XLOOKUP(Tabla112[[#This Row],[Descripción]],[1]!Tabla10[Descripción],[1]!Tabla10[CODIGO PRESUPUESTARIO],0))</f>
        <v>#REF!</v>
      </c>
      <c r="R133" s="715"/>
      <c r="S133" s="715"/>
    </row>
    <row r="134" spans="2:19" s="719" customFormat="1" ht="29.4" customHeight="1" x14ac:dyDescent="0.3">
      <c r="B134" s="710" t="str">
        <f>IF('Formulario PPGR3 '!$G134="","",CONCATENATE('Formulario PPGR3 '!$C134,".",'Formulario PPGR3 '!$D134,".",'Formulario PPGR3 '!$E134,".",'Formulario PPGR3 '!$F134))</f>
        <v/>
      </c>
      <c r="C134" s="710" t="str">
        <f>IF('Formulario PPGR3 '!$G134="","",'[1]Formulario PPGR1'!#REF!)</f>
        <v/>
      </c>
      <c r="D134" s="710" t="str">
        <f>IF('Formulario PPGR3 '!$G134="","",'[1]Formulario PPGR1'!#REF!)</f>
        <v/>
      </c>
      <c r="E134" s="710" t="str">
        <f>IF('Formulario PPGR3 '!$G134="","",'[1]Formulario PPGR1'!#REF!)</f>
        <v/>
      </c>
      <c r="F134" s="710" t="str">
        <f>IF('Formulario PPGR3 '!$G134="","",'[1]Formulario PPGR1'!#REF!)</f>
        <v/>
      </c>
      <c r="G134" s="711"/>
      <c r="H134" s="712" t="str">
        <f>IF(Tabla112[[#This Row],[Código_Actividad]]="","",_xlfn.XLOOKUP(Tabla112[[#This Row],[Código_Actividad]],[1]!Tabla2[Código],[1]!Tabla2[Actividades Programables Presupuestables],"",0))</f>
        <v/>
      </c>
      <c r="I134" s="713" t="str">
        <f>IFERROR(VLOOKUP('Formulario PPGR3 '!$G134,'[1]Formulario PPGR2'!$H$9:$V$272,15,FALSE),"")</f>
        <v/>
      </c>
      <c r="J134" s="714" t="s">
        <v>974</v>
      </c>
      <c r="K134" s="715" t="e">
        <f>IF(Tabla112[[#This Row],[Insumos]]="","",_xlfn.XLOOKUP(Tabla112[[#This Row],[Insumos]],[1]!Tabla10[Insumo],[1]!Tabla10[InsumoAbrev],"",0))</f>
        <v>#REF!</v>
      </c>
      <c r="L134" s="716" t="s">
        <v>2133</v>
      </c>
      <c r="M134" s="717" t="e">
        <f>IF(Tabla112[[#This Row],[Descripción]]="","",_xlfn.XLOOKUP(Tabla112[[#This Row],[Descripción]],[1]!Tabla10[Descripción],[1]!Tabla10[Unidad de Medida],"",0))</f>
        <v>#REF!</v>
      </c>
      <c r="N134" s="704">
        <v>4</v>
      </c>
      <c r="O134" s="718" t="e">
        <f>IF(Tabla112[[#This Row],[Descripción]]="","",_xlfn.XLOOKUP(Tabla112[[#This Row],[Descripción]],[1]!Tabla10[Descripción],[1]!Tabla10[Precio Unitario],0))</f>
        <v>#REF!</v>
      </c>
      <c r="P134" s="718" t="e">
        <f>IF(Tabla112[[#This Row],[Cantidad de Insumos]]="","",Tabla112[[#This Row],[Precio Unitario]]*Tabla112[[#This Row],[Cantidad de Insumos]])</f>
        <v>#REF!</v>
      </c>
      <c r="Q134" s="718" t="e">
        <f>IF(Tabla112[[#This Row],[Descripción]]="","",_xlfn.XLOOKUP(Tabla112[[#This Row],[Descripción]],[1]!Tabla10[Descripción],[1]!Tabla10[CODIGO PRESUPUESTARIO],0))</f>
        <v>#REF!</v>
      </c>
      <c r="R134" s="715"/>
      <c r="S134" s="715"/>
    </row>
    <row r="135" spans="2:19" ht="43.2" customHeight="1" x14ac:dyDescent="0.3">
      <c r="B135" s="692" t="e">
        <f>IF('Formulario PPGR3 '!$G135="","",CONCATENATE('Formulario PPGR3 '!$C135,".",'Formulario PPGR3 '!$D135,".",'Formulario PPGR3 '!$E135,".",'Formulario PPGR3 '!$F135))</f>
        <v>#REF!</v>
      </c>
      <c r="C135" s="692" t="e">
        <f>IF('Formulario PPGR3 '!$G135="","",'[1]Formulario PPGR1'!#REF!)</f>
        <v>#REF!</v>
      </c>
      <c r="D135" s="692" t="e">
        <f>IF('Formulario PPGR3 '!$G135="","",'[1]Formulario PPGR1'!#REF!)</f>
        <v>#REF!</v>
      </c>
      <c r="E135" s="692" t="e">
        <f>IF('Formulario PPGR3 '!$G135="","",'[1]Formulario PPGR1'!#REF!)</f>
        <v>#REF!</v>
      </c>
      <c r="F135" s="692" t="e">
        <f>IF('Formulario PPGR3 '!$G135="","",'[1]Formulario PPGR1'!#REF!)</f>
        <v>#REF!</v>
      </c>
      <c r="G135" s="693" t="s">
        <v>750</v>
      </c>
      <c r="H135" s="694" t="e">
        <f>IF(Tabla112[[#This Row],[Código_Actividad]]="","",_xlfn.XLOOKUP(Tabla112[[#This Row],[Código_Actividad]],[1]!Tabla2[Código],[1]!Tabla2[Actividades Programables Presupuestables],"",0))</f>
        <v>#REF!</v>
      </c>
      <c r="I135" s="695">
        <f>IFERROR(VLOOKUP('Formulario PPGR3 '!$G135,'[1]Formulario PPGR2'!$H$9:$V$272,15,FALSE),"")</f>
        <v>4</v>
      </c>
      <c r="J135" s="702" t="s">
        <v>1081</v>
      </c>
      <c r="K135" s="696" t="e">
        <f>IF(Tabla112[[#This Row],[Insumos]]="","",_xlfn.XLOOKUP(Tabla112[[#This Row],[Insumos]],[1]!Tabla10[Insumo],[1]!Tabla10[InsumoAbrev],"",0))</f>
        <v>#REF!</v>
      </c>
      <c r="L135" s="697" t="s">
        <v>1679</v>
      </c>
      <c r="M135" s="698" t="e">
        <f>IF(Tabla112[[#This Row],[Descripción]]="","",_xlfn.XLOOKUP(Tabla112[[#This Row],[Descripción]],[1]!Tabla10[Descripción],[1]!Tabla10[Unidad de Medida],"",0))</f>
        <v>#REF!</v>
      </c>
      <c r="N135" s="703">
        <v>250</v>
      </c>
      <c r="O135" s="700" t="e">
        <f>IF(Tabla112[[#This Row],[Descripción]]="","",_xlfn.XLOOKUP(Tabla112[[#This Row],[Descripción]],[1]!Tabla10[Descripción],[1]!Tabla10[Precio Unitario],0))</f>
        <v>#REF!</v>
      </c>
      <c r="P135" s="700" t="e">
        <f>IF(Tabla112[[#This Row],[Cantidad de Insumos]]="","",Tabla112[[#This Row],[Precio Unitario]]*Tabla112[[#This Row],[Cantidad de Insumos]])</f>
        <v>#REF!</v>
      </c>
      <c r="Q135" s="700" t="e">
        <f>IF(Tabla112[[#This Row],[Descripción]]="","",_xlfn.XLOOKUP(Tabla112[[#This Row],[Descripción]],[1]!Tabla10[Descripción],[1]!Tabla10[CODIGO PRESUPUESTARIO],0))</f>
        <v>#REF!</v>
      </c>
      <c r="R135" s="696"/>
      <c r="S135" s="696"/>
    </row>
    <row r="136" spans="2:19" ht="22.95" customHeight="1" x14ac:dyDescent="0.3">
      <c r="B136" s="692" t="str">
        <f>IF('Formulario PPGR3 '!$G136="","",CONCATENATE('Formulario PPGR3 '!$C136,".",'Formulario PPGR3 '!$D136,".",'Formulario PPGR3 '!$E136,".",'Formulario PPGR3 '!$F136))</f>
        <v/>
      </c>
      <c r="C136" s="692" t="str">
        <f>IF('Formulario PPGR3 '!$G136="","",'[1]Formulario PPGR1'!#REF!)</f>
        <v/>
      </c>
      <c r="D136" s="692" t="str">
        <f>IF('Formulario PPGR3 '!$G136="","",'[1]Formulario PPGR1'!#REF!)</f>
        <v/>
      </c>
      <c r="E136" s="692" t="str">
        <f>IF('Formulario PPGR3 '!$G136="","",'[1]Formulario PPGR1'!#REF!)</f>
        <v/>
      </c>
      <c r="F136" s="692" t="str">
        <f>IF('Formulario PPGR3 '!$G136="","",'[1]Formulario PPGR1'!#REF!)</f>
        <v/>
      </c>
      <c r="G136" s="693"/>
      <c r="H136" s="694" t="str">
        <f>IF(Tabla112[[#This Row],[Código_Actividad]]="","",_xlfn.XLOOKUP(Tabla112[[#This Row],[Código_Actividad]],[1]!Tabla2[Código],[1]!Tabla2[Actividades Programables Presupuestables],"",0))</f>
        <v/>
      </c>
      <c r="I136" s="695" t="str">
        <f>IFERROR(VLOOKUP('Formulario PPGR3 '!$G136,'[1]Formulario PPGR2'!$H$9:$V$272,15,FALSE),"")</f>
        <v/>
      </c>
      <c r="J136" s="702" t="s">
        <v>974</v>
      </c>
      <c r="K136" s="696" t="e">
        <f>IF(Tabla112[[#This Row],[Insumos]]="","",_xlfn.XLOOKUP(Tabla112[[#This Row],[Insumos]],[1]!Tabla10[Insumo],[1]!Tabla10[InsumoAbrev],"",0))</f>
        <v>#REF!</v>
      </c>
      <c r="L136" s="697" t="s">
        <v>2129</v>
      </c>
      <c r="M136" s="698" t="e">
        <f>IF(Tabla112[[#This Row],[Descripción]]="","",_xlfn.XLOOKUP(Tabla112[[#This Row],[Descripción]],[1]!Tabla10[Descripción],[1]!Tabla10[Unidad de Medida],"",0))</f>
        <v>#REF!</v>
      </c>
      <c r="N136" s="699">
        <v>10</v>
      </c>
      <c r="O136" s="700" t="e">
        <f>IF(Tabla112[[#This Row],[Descripción]]="","",_xlfn.XLOOKUP(Tabla112[[#This Row],[Descripción]],[1]!Tabla10[Descripción],[1]!Tabla10[Precio Unitario],0))</f>
        <v>#REF!</v>
      </c>
      <c r="P136" s="700" t="e">
        <f>IF(Tabla112[[#This Row],[Cantidad de Insumos]]="","",Tabla112[[#This Row],[Precio Unitario]]*Tabla112[[#This Row],[Cantidad de Insumos]])</f>
        <v>#REF!</v>
      </c>
      <c r="Q136" s="700" t="e">
        <f>IF(Tabla112[[#This Row],[Descripción]]="","",_xlfn.XLOOKUP(Tabla112[[#This Row],[Descripción]],[1]!Tabla10[Descripción],[1]!Tabla10[CODIGO PRESUPUESTARIO],0))</f>
        <v>#REF!</v>
      </c>
      <c r="R136" s="696"/>
      <c r="S136" s="696"/>
    </row>
    <row r="137" spans="2:19" ht="29.4" customHeight="1" x14ac:dyDescent="0.3">
      <c r="B137" s="692" t="str">
        <f>IF('Formulario PPGR3 '!$G137="","",CONCATENATE('Formulario PPGR3 '!$C137,".",'Formulario PPGR3 '!$D137,".",'Formulario PPGR3 '!$E137,".",'Formulario PPGR3 '!$F137))</f>
        <v/>
      </c>
      <c r="C137" s="692" t="str">
        <f>IF('Formulario PPGR3 '!$G137="","",'[1]Formulario PPGR1'!#REF!)</f>
        <v/>
      </c>
      <c r="D137" s="692" t="str">
        <f>IF('Formulario PPGR3 '!$G137="","",'[1]Formulario PPGR1'!#REF!)</f>
        <v/>
      </c>
      <c r="E137" s="692" t="str">
        <f>IF('Formulario PPGR3 '!$G137="","",'[1]Formulario PPGR1'!#REF!)</f>
        <v/>
      </c>
      <c r="F137" s="692" t="str">
        <f>IF('Formulario PPGR3 '!$G137="","",'[1]Formulario PPGR1'!#REF!)</f>
        <v/>
      </c>
      <c r="G137" s="693"/>
      <c r="H137" s="694" t="str">
        <f>IF(Tabla112[[#This Row],[Código_Actividad]]="","",_xlfn.XLOOKUP(Tabla112[[#This Row],[Código_Actividad]],[1]!Tabla2[Código],[1]!Tabla2[Actividades Programables Presupuestables],"",0))</f>
        <v/>
      </c>
      <c r="I137" s="695" t="str">
        <f>IFERROR(VLOOKUP('Formulario PPGR3 '!$G137,'[1]Formulario PPGR2'!$H$9:$V$272,15,FALSE),"")</f>
        <v/>
      </c>
      <c r="J137" s="702" t="s">
        <v>974</v>
      </c>
      <c r="K137" s="696" t="e">
        <f>IF(Tabla112[[#This Row],[Insumos]]="","",_xlfn.XLOOKUP(Tabla112[[#This Row],[Insumos]],[1]!Tabla10[Insumo],[1]!Tabla10[InsumoAbrev],"",0))</f>
        <v>#REF!</v>
      </c>
      <c r="L137" s="697" t="s">
        <v>2133</v>
      </c>
      <c r="M137" s="698" t="e">
        <f>IF(Tabla112[[#This Row],[Descripción]]="","",_xlfn.XLOOKUP(Tabla112[[#This Row],[Descripción]],[1]!Tabla10[Descripción],[1]!Tabla10[Unidad de Medida],"",0))</f>
        <v>#REF!</v>
      </c>
      <c r="N137" s="699">
        <v>10</v>
      </c>
      <c r="O137" s="700" t="e">
        <f>IF(Tabla112[[#This Row],[Descripción]]="","",_xlfn.XLOOKUP(Tabla112[[#This Row],[Descripción]],[1]!Tabla10[Descripción],[1]!Tabla10[Precio Unitario],0))</f>
        <v>#REF!</v>
      </c>
      <c r="P137" s="700" t="e">
        <f>IF(Tabla112[[#This Row],[Cantidad de Insumos]]="","",Tabla112[[#This Row],[Precio Unitario]]*Tabla112[[#This Row],[Cantidad de Insumos]])</f>
        <v>#REF!</v>
      </c>
      <c r="Q137" s="700" t="e">
        <f>IF(Tabla112[[#This Row],[Descripción]]="","",_xlfn.XLOOKUP(Tabla112[[#This Row],[Descripción]],[1]!Tabla10[Descripción],[1]!Tabla10[CODIGO PRESUPUESTARIO],0))</f>
        <v>#REF!</v>
      </c>
      <c r="R137" s="696"/>
      <c r="S137" s="696"/>
    </row>
    <row r="138" spans="2:19" ht="18" customHeight="1" x14ac:dyDescent="0.3">
      <c r="B138" s="692" t="str">
        <f>IF('Formulario PPGR3 '!$G138="","",CONCATENATE('Formulario PPGR3 '!$C138,".",'Formulario PPGR3 '!$D138,".",'Formulario PPGR3 '!$E138,".",'Formulario PPGR3 '!$F138))</f>
        <v/>
      </c>
      <c r="C138" s="692" t="str">
        <f>IF('Formulario PPGR3 '!$G138="","",'[1]Formulario PPGR1'!#REF!)</f>
        <v/>
      </c>
      <c r="D138" s="692" t="str">
        <f>IF('Formulario PPGR3 '!$G138="","",'[1]Formulario PPGR1'!#REF!)</f>
        <v/>
      </c>
      <c r="E138" s="692" t="str">
        <f>IF('Formulario PPGR3 '!$G138="","",'[1]Formulario PPGR1'!#REF!)</f>
        <v/>
      </c>
      <c r="F138" s="692" t="str">
        <f>IF('Formulario PPGR3 '!$G138="","",'[1]Formulario PPGR1'!#REF!)</f>
        <v/>
      </c>
      <c r="G138" s="693"/>
      <c r="H138" s="694" t="str">
        <f>IF(Tabla112[[#This Row],[Código_Actividad]]="","",_xlfn.XLOOKUP(Tabla112[[#This Row],[Código_Actividad]],[1]!Tabla2[Código],[1]!Tabla2[Actividades Programables Presupuestables],"",0))</f>
        <v/>
      </c>
      <c r="I138" s="695" t="str">
        <f>IFERROR(VLOOKUP('Formulario PPGR3 '!$G138,'[1]Formulario PPGR2'!$H$9:$V$272,15,FALSE),"")</f>
        <v/>
      </c>
      <c r="J138" s="702" t="s">
        <v>974</v>
      </c>
      <c r="K138" s="696" t="e">
        <f>IF(Tabla112[[#This Row],[Insumos]]="","",_xlfn.XLOOKUP(Tabla112[[#This Row],[Insumos]],[1]!Tabla10[Insumo],[1]!Tabla10[InsumoAbrev],"",0))</f>
        <v>#REF!</v>
      </c>
      <c r="L138" s="697" t="s">
        <v>2133</v>
      </c>
      <c r="M138" s="698" t="e">
        <f>IF(Tabla112[[#This Row],[Descripción]]="","",_xlfn.XLOOKUP(Tabla112[[#This Row],[Descripción]],[1]!Tabla10[Descripción],[1]!Tabla10[Unidad de Medida],"",0))</f>
        <v>#REF!</v>
      </c>
      <c r="N138" s="699">
        <v>6</v>
      </c>
      <c r="O138" s="700" t="e">
        <f>IF(Tabla112[[#This Row],[Descripción]]="","",_xlfn.XLOOKUP(Tabla112[[#This Row],[Descripción]],[1]!Tabla10[Descripción],[1]!Tabla10[Precio Unitario],0))</f>
        <v>#REF!</v>
      </c>
      <c r="P138" s="700" t="e">
        <f>IF(Tabla112[[#This Row],[Cantidad de Insumos]]="","",Tabla112[[#This Row],[Precio Unitario]]*Tabla112[[#This Row],[Cantidad de Insumos]])</f>
        <v>#REF!</v>
      </c>
      <c r="Q138" s="700" t="e">
        <f>IF(Tabla112[[#This Row],[Descripción]]="","",_xlfn.XLOOKUP(Tabla112[[#This Row],[Descripción]],[1]!Tabla10[Descripción],[1]!Tabla10[CODIGO PRESUPUESTARIO],0))</f>
        <v>#REF!</v>
      </c>
      <c r="R138" s="696"/>
      <c r="S138" s="696"/>
    </row>
    <row r="139" spans="2:19" ht="49.2" customHeight="1" x14ac:dyDescent="0.3">
      <c r="B139" s="692" t="e">
        <f>IF('Formulario PPGR3 '!$G139="","",CONCATENATE('Formulario PPGR3 '!$C139,".",'Formulario PPGR3 '!$D139,".",'Formulario PPGR3 '!$E139,".",'Formulario PPGR3 '!$F139))</f>
        <v>#REF!</v>
      </c>
      <c r="C139" s="692" t="e">
        <f>IF('Formulario PPGR3 '!$G139="","",'[1]Formulario PPGR1'!#REF!)</f>
        <v>#REF!</v>
      </c>
      <c r="D139" s="692" t="e">
        <f>IF('Formulario PPGR3 '!$G139="","",'[1]Formulario PPGR1'!#REF!)</f>
        <v>#REF!</v>
      </c>
      <c r="E139" s="692" t="e">
        <f>IF('Formulario PPGR3 '!$G139="","",'[1]Formulario PPGR1'!#REF!)</f>
        <v>#REF!</v>
      </c>
      <c r="F139" s="692" t="e">
        <f>IF('Formulario PPGR3 '!$G139="","",'[1]Formulario PPGR1'!#REF!)</f>
        <v>#REF!</v>
      </c>
      <c r="G139" s="693" t="s">
        <v>752</v>
      </c>
      <c r="H139" s="694" t="e">
        <f>IF(Tabla112[[#This Row],[Código_Actividad]]="","",_xlfn.XLOOKUP(Tabla112[[#This Row],[Código_Actividad]],[1]!Tabla2[Código],[1]!Tabla2[Actividades Programables Presupuestables],"",0))</f>
        <v>#REF!</v>
      </c>
      <c r="I139" s="695">
        <f>IFERROR(VLOOKUP('Formulario PPGR3 '!$G139,'[1]Formulario PPGR2'!$H$9:$V$272,15,FALSE),"")</f>
        <v>3</v>
      </c>
      <c r="J139" s="702" t="s">
        <v>841</v>
      </c>
      <c r="K139" s="696" t="e">
        <f>IF(Tabla112[[#This Row],[Insumos]]="","",_xlfn.XLOOKUP(Tabla112[[#This Row],[Insumos]],[1]!Tabla10[Insumo],[1]!Tabla10[InsumoAbrev],"",0))</f>
        <v>#REF!</v>
      </c>
      <c r="L139" s="697" t="s">
        <v>1532</v>
      </c>
      <c r="M139" s="698" t="e">
        <f>IF(Tabla112[[#This Row],[Descripción]]="","",_xlfn.XLOOKUP(Tabla112[[#This Row],[Descripción]],[1]!Tabla10[Descripción],[1]!Tabla10[Unidad de Medida],"",0))</f>
        <v>#REF!</v>
      </c>
      <c r="N139" s="699">
        <v>3</v>
      </c>
      <c r="O139" s="700" t="e">
        <f>IF(Tabla112[[#This Row],[Descripción]]="","",_xlfn.XLOOKUP(Tabla112[[#This Row],[Descripción]],[1]!Tabla10[Descripción],[1]!Tabla10[Precio Unitario],0))</f>
        <v>#REF!</v>
      </c>
      <c r="P139" s="700" t="e">
        <f>IF(Tabla112[[#This Row],[Cantidad de Insumos]]="","",Tabla112[[#This Row],[Precio Unitario]]*Tabla112[[#This Row],[Cantidad de Insumos]])</f>
        <v>#REF!</v>
      </c>
      <c r="Q139" s="700" t="e">
        <f>IF(Tabla112[[#This Row],[Descripción]]="","",_xlfn.XLOOKUP(Tabla112[[#This Row],[Descripción]],[1]!Tabla10[Descripción],[1]!Tabla10[CODIGO PRESUPUESTARIO],0))</f>
        <v>#REF!</v>
      </c>
      <c r="R139" s="696"/>
      <c r="S139" s="696"/>
    </row>
    <row r="140" spans="2:19" ht="48" customHeight="1" x14ac:dyDescent="0.3">
      <c r="B140" s="692" t="e">
        <f>IF('Formulario PPGR3 '!$G140="","",CONCATENATE('Formulario PPGR3 '!$C140,".",'Formulario PPGR3 '!$D140,".",'Formulario PPGR3 '!$E140,".",'Formulario PPGR3 '!$F140))</f>
        <v>#REF!</v>
      </c>
      <c r="C140" s="692" t="e">
        <f>IF('Formulario PPGR3 '!$G140="","",'[1]Formulario PPGR1'!#REF!)</f>
        <v>#REF!</v>
      </c>
      <c r="D140" s="692" t="e">
        <f>IF('Formulario PPGR3 '!$G140="","",'[1]Formulario PPGR1'!#REF!)</f>
        <v>#REF!</v>
      </c>
      <c r="E140" s="692" t="e">
        <f>IF('Formulario PPGR3 '!$G140="","",'[1]Formulario PPGR1'!#REF!)</f>
        <v>#REF!</v>
      </c>
      <c r="F140" s="692" t="e">
        <f>IF('Formulario PPGR3 '!$G140="","",'[1]Formulario PPGR1'!#REF!)</f>
        <v>#REF!</v>
      </c>
      <c r="G140" s="693" t="s">
        <v>755</v>
      </c>
      <c r="H140" s="694" t="e">
        <f>IF(Tabla112[[#This Row],[Código_Actividad]]="","",_xlfn.XLOOKUP(Tabla112[[#This Row],[Código_Actividad]],[1]!Tabla2[Código],[1]!Tabla2[Actividades Programables Presupuestables],"",0))</f>
        <v>#REF!</v>
      </c>
      <c r="I140" s="695">
        <f>IFERROR(VLOOKUP('Formulario PPGR3 '!$G140,'[1]Formulario PPGR2'!$H$9:$V$272,15,FALSE),"")</f>
        <v>3</v>
      </c>
      <c r="J140" s="702" t="s">
        <v>841</v>
      </c>
      <c r="K140" s="696" t="e">
        <f>IF(Tabla112[[#This Row],[Insumos]]="","",_xlfn.XLOOKUP(Tabla112[[#This Row],[Insumos]],[1]!Tabla10[Insumo],[1]!Tabla10[InsumoAbrev],"",0))</f>
        <v>#REF!</v>
      </c>
      <c r="L140" s="697" t="s">
        <v>1521</v>
      </c>
      <c r="M140" s="698" t="e">
        <f>IF(Tabla112[[#This Row],[Descripción]]="","",_xlfn.XLOOKUP(Tabla112[[#This Row],[Descripción]],[1]!Tabla10[Descripción],[1]!Tabla10[Unidad de Medida],"",0))</f>
        <v>#REF!</v>
      </c>
      <c r="N140" s="699">
        <v>3</v>
      </c>
      <c r="O140" s="700" t="e">
        <f>IF(Tabla112[[#This Row],[Descripción]]="","",_xlfn.XLOOKUP(Tabla112[[#This Row],[Descripción]],[1]!Tabla10[Descripción],[1]!Tabla10[Precio Unitario],0))</f>
        <v>#REF!</v>
      </c>
      <c r="P140" s="700" t="e">
        <f>IF(Tabla112[[#This Row],[Cantidad de Insumos]]="","",Tabla112[[#This Row],[Precio Unitario]]*Tabla112[[#This Row],[Cantidad de Insumos]])</f>
        <v>#REF!</v>
      </c>
      <c r="Q140" s="700" t="e">
        <f>IF(Tabla112[[#This Row],[Descripción]]="","",_xlfn.XLOOKUP(Tabla112[[#This Row],[Descripción]],[1]!Tabla10[Descripción],[1]!Tabla10[CODIGO PRESUPUESTARIO],0))</f>
        <v>#REF!</v>
      </c>
      <c r="R140" s="696"/>
      <c r="S140" s="696"/>
    </row>
    <row r="141" spans="2:19" ht="51" customHeight="1" x14ac:dyDescent="0.3">
      <c r="B141" s="692" t="e">
        <f>IF('Formulario PPGR3 '!$G141="","",CONCATENATE('Formulario PPGR3 '!$C141,".",'Formulario PPGR3 '!$D141,".",'Formulario PPGR3 '!$E141,".",'Formulario PPGR3 '!$F141))</f>
        <v>#REF!</v>
      </c>
      <c r="C141" s="692" t="e">
        <f>IF('Formulario PPGR3 '!$G141="","",'[1]Formulario PPGR1'!#REF!)</f>
        <v>#REF!</v>
      </c>
      <c r="D141" s="692" t="e">
        <f>IF('Formulario PPGR3 '!$G141="","",'[1]Formulario PPGR1'!#REF!)</f>
        <v>#REF!</v>
      </c>
      <c r="E141" s="692" t="e">
        <f>IF('Formulario PPGR3 '!$G141="","",'[1]Formulario PPGR1'!#REF!)</f>
        <v>#REF!</v>
      </c>
      <c r="F141" s="692" t="e">
        <f>IF('Formulario PPGR3 '!$G141="","",'[1]Formulario PPGR1'!#REF!)</f>
        <v>#REF!</v>
      </c>
      <c r="G141" s="693" t="s">
        <v>757</v>
      </c>
      <c r="H141" s="694" t="e">
        <f>IF(Tabla112[[#This Row],[Código_Actividad]]="","",_xlfn.XLOOKUP(Tabla112[[#This Row],[Código_Actividad]],[1]!Tabla2[Código],[1]!Tabla2[Actividades Programables Presupuestables],"",0))</f>
        <v>#REF!</v>
      </c>
      <c r="I141" s="695">
        <f>IFERROR(VLOOKUP('Formulario PPGR3 '!$G141,'[1]Formulario PPGR2'!$H$9:$V$272,15,FALSE),"")</f>
        <v>3</v>
      </c>
      <c r="J141" s="702" t="s">
        <v>841</v>
      </c>
      <c r="K141" s="696" t="e">
        <f>IF(Tabla112[[#This Row],[Insumos]]="","",_xlfn.XLOOKUP(Tabla112[[#This Row],[Insumos]],[1]!Tabla10[Insumo],[1]!Tabla10[InsumoAbrev],"",0))</f>
        <v>#REF!</v>
      </c>
      <c r="L141" s="697" t="s">
        <v>1532</v>
      </c>
      <c r="M141" s="698" t="e">
        <f>IF(Tabla112[[#This Row],[Descripción]]="","",_xlfn.XLOOKUP(Tabla112[[#This Row],[Descripción]],[1]!Tabla10[Descripción],[1]!Tabla10[Unidad de Medida],"",0))</f>
        <v>#REF!</v>
      </c>
      <c r="N141" s="699">
        <v>3</v>
      </c>
      <c r="O141" s="700" t="e">
        <f>IF(Tabla112[[#This Row],[Descripción]]="","",_xlfn.XLOOKUP(Tabla112[[#This Row],[Descripción]],[1]!Tabla10[Descripción],[1]!Tabla10[Precio Unitario],0))</f>
        <v>#REF!</v>
      </c>
      <c r="P141" s="700" t="e">
        <f>IF(Tabla112[[#This Row],[Cantidad de Insumos]]="","",Tabla112[[#This Row],[Precio Unitario]]*Tabla112[[#This Row],[Cantidad de Insumos]])</f>
        <v>#REF!</v>
      </c>
      <c r="Q141" s="700" t="e">
        <f>IF(Tabla112[[#This Row],[Descripción]]="","",_xlfn.XLOOKUP(Tabla112[[#This Row],[Descripción]],[1]!Tabla10[Descripción],[1]!Tabla10[CODIGO PRESUPUESTARIO],0))</f>
        <v>#REF!</v>
      </c>
      <c r="R141" s="696"/>
      <c r="S141" s="696"/>
    </row>
    <row r="142" spans="2:19" s="701" customFormat="1" ht="51" customHeight="1" x14ac:dyDescent="0.3">
      <c r="B142" s="720" t="e">
        <f>IF('Formulario PPGR3 '!$G142="","",CONCATENATE('Formulario PPGR3 '!$C142,".",'Formulario PPGR3 '!$D142,".",'Formulario PPGR3 '!$E142,".",'Formulario PPGR3 '!$F142))</f>
        <v>#REF!</v>
      </c>
      <c r="C142" s="720" t="e">
        <f>IF('Formulario PPGR3 '!$G142="","",'[1]Formulario PPGR1'!#REF!)</f>
        <v>#REF!</v>
      </c>
      <c r="D142" s="720" t="e">
        <f>IF('Formulario PPGR3 '!$G142="","",'[1]Formulario PPGR1'!#REF!)</f>
        <v>#REF!</v>
      </c>
      <c r="E142" s="720" t="e">
        <f>IF('Formulario PPGR3 '!$G142="","",'[1]Formulario PPGR1'!#REF!)</f>
        <v>#REF!</v>
      </c>
      <c r="F142" s="720" t="e">
        <f>IF('Formulario PPGR3 '!$G142="","",'[1]Formulario PPGR1'!#REF!)</f>
        <v>#REF!</v>
      </c>
      <c r="G142" s="721" t="s">
        <v>759</v>
      </c>
      <c r="H142" s="722" t="e">
        <f>IF(Tabla112[[#This Row],[Código_Actividad]]="","",_xlfn.XLOOKUP(Tabla112[[#This Row],[Código_Actividad]],[1]!Tabla2[Código],[1]!Tabla2[Actividades Programables Presupuestables],"",0))</f>
        <v>#REF!</v>
      </c>
      <c r="I142" s="723">
        <f>IFERROR(VLOOKUP('Formulario PPGR3 '!$G142,'[1]Formulario PPGR2'!$H$9:$V$272,15,FALSE),"")</f>
        <v>3</v>
      </c>
      <c r="J142" s="724" t="s">
        <v>841</v>
      </c>
      <c r="K142" s="725" t="e">
        <f>IF(Tabla112[[#This Row],[Insumos]]="","",_xlfn.XLOOKUP(Tabla112[[#This Row],[Insumos]],[1]!Tabla10[Insumo],[1]!Tabla10[InsumoAbrev],"",0))</f>
        <v>#REF!</v>
      </c>
      <c r="L142" s="726" t="s">
        <v>1521</v>
      </c>
      <c r="M142" s="727" t="e">
        <f>IF(Tabla112[[#This Row],[Descripción]]="","",_xlfn.XLOOKUP(Tabla112[[#This Row],[Descripción]],[1]!Tabla10[Descripción],[1]!Tabla10[Unidad de Medida],"",0))</f>
        <v>#REF!</v>
      </c>
      <c r="N142" s="703">
        <v>3</v>
      </c>
      <c r="O142" s="728" t="e">
        <f>IF(Tabla112[[#This Row],[Descripción]]="","",_xlfn.XLOOKUP(Tabla112[[#This Row],[Descripción]],[1]!Tabla10[Descripción],[1]!Tabla10[Precio Unitario],0))</f>
        <v>#REF!</v>
      </c>
      <c r="P142" s="728" t="e">
        <f>IF(Tabla112[[#This Row],[Cantidad de Insumos]]="","",Tabla112[[#This Row],[Precio Unitario]]*Tabla112[[#This Row],[Cantidad de Insumos]])</f>
        <v>#REF!</v>
      </c>
      <c r="Q142" s="728" t="e">
        <f>IF(Tabla112[[#This Row],[Descripción]]="","",_xlfn.XLOOKUP(Tabla112[[#This Row],[Descripción]],[1]!Tabla10[Descripción],[1]!Tabla10[CODIGO PRESUPUESTARIO],0))</f>
        <v>#REF!</v>
      </c>
      <c r="R142" s="725"/>
      <c r="S142" s="725"/>
    </row>
    <row r="143" spans="2:19" s="701" customFormat="1" ht="55.2" customHeight="1" x14ac:dyDescent="0.3">
      <c r="B143" s="720" t="e">
        <f>IF('Formulario PPGR3 '!$G143="","",CONCATENATE('Formulario PPGR3 '!$C143,".",'Formulario PPGR3 '!$D143,".",'Formulario PPGR3 '!$E143,".",'Formulario PPGR3 '!$F143))</f>
        <v>#REF!</v>
      </c>
      <c r="C143" s="720" t="e">
        <f>IF('Formulario PPGR3 '!$G143="","",'[1]Formulario PPGR1'!#REF!)</f>
        <v>#REF!</v>
      </c>
      <c r="D143" s="720" t="e">
        <f>IF('Formulario PPGR3 '!$G143="","",'[1]Formulario PPGR1'!#REF!)</f>
        <v>#REF!</v>
      </c>
      <c r="E143" s="720" t="e">
        <f>IF('Formulario PPGR3 '!$G143="","",'[1]Formulario PPGR1'!#REF!)</f>
        <v>#REF!</v>
      </c>
      <c r="F143" s="720" t="e">
        <f>IF('Formulario PPGR3 '!$G143="","",'[1]Formulario PPGR1'!#REF!)</f>
        <v>#REF!</v>
      </c>
      <c r="G143" s="721" t="s">
        <v>679</v>
      </c>
      <c r="H143" s="722" t="e">
        <f>IF(Tabla112[[#This Row],[Código_Actividad]]="","",_xlfn.XLOOKUP(Tabla112[[#This Row],[Código_Actividad]],[1]!Tabla2[Código],[1]!Tabla2[Actividades Programables Presupuestables],"",0))</f>
        <v>#REF!</v>
      </c>
      <c r="I143" s="723">
        <f>IFERROR(VLOOKUP('Formulario PPGR3 '!$G143,'[1]Formulario PPGR2'!$H$9:$V$272,15,FALSE),"")</f>
        <v>3</v>
      </c>
      <c r="J143" s="724" t="s">
        <v>841</v>
      </c>
      <c r="K143" s="725" t="e">
        <f>IF(Tabla112[[#This Row],[Insumos]]="","",_xlfn.XLOOKUP(Tabla112[[#This Row],[Insumos]],[1]!Tabla10[Insumo],[1]!Tabla10[InsumoAbrev],"",0))</f>
        <v>#REF!</v>
      </c>
      <c r="L143" s="726" t="s">
        <v>1517</v>
      </c>
      <c r="M143" s="727" t="e">
        <f>IF(Tabla112[[#This Row],[Descripción]]="","",_xlfn.XLOOKUP(Tabla112[[#This Row],[Descripción]],[1]!Tabla10[Descripción],[1]!Tabla10[Unidad de Medida],"",0))</f>
        <v>#REF!</v>
      </c>
      <c r="N143" s="703">
        <v>3</v>
      </c>
      <c r="O143" s="728" t="e">
        <f>IF(Tabla112[[#This Row],[Descripción]]="","",_xlfn.XLOOKUP(Tabla112[[#This Row],[Descripción]],[1]!Tabla10[Descripción],[1]!Tabla10[Precio Unitario],0))</f>
        <v>#REF!</v>
      </c>
      <c r="P143" s="728" t="e">
        <f>IF(Tabla112[[#This Row],[Cantidad de Insumos]]="","",Tabla112[[#This Row],[Precio Unitario]]*Tabla112[[#This Row],[Cantidad de Insumos]])</f>
        <v>#REF!</v>
      </c>
      <c r="Q143" s="728" t="e">
        <f>IF(Tabla112[[#This Row],[Descripción]]="","",_xlfn.XLOOKUP(Tabla112[[#This Row],[Descripción]],[1]!Tabla10[Descripción],[1]!Tabla10[CODIGO PRESUPUESTARIO],0))</f>
        <v>#REF!</v>
      </c>
      <c r="R143" s="725"/>
      <c r="S143" s="725"/>
    </row>
    <row r="144" spans="2:19" s="701" customFormat="1" ht="44.4" customHeight="1" x14ac:dyDescent="0.3">
      <c r="B144" s="720" t="e">
        <f>IF('Formulario PPGR3 '!$G144="","",CONCATENATE('Formulario PPGR3 '!$C144,".",'Formulario PPGR3 '!$D144,".",'Formulario PPGR3 '!$E144,".",'Formulario PPGR3 '!$F144))</f>
        <v>#REF!</v>
      </c>
      <c r="C144" s="720" t="e">
        <f>IF('Formulario PPGR3 '!$G144="","",'[1]Formulario PPGR1'!#REF!)</f>
        <v>#REF!</v>
      </c>
      <c r="D144" s="720" t="e">
        <f>IF('Formulario PPGR3 '!$G144="","",'[1]Formulario PPGR1'!#REF!)</f>
        <v>#REF!</v>
      </c>
      <c r="E144" s="720" t="e">
        <f>IF('Formulario PPGR3 '!$G144="","",'[1]Formulario PPGR1'!#REF!)</f>
        <v>#REF!</v>
      </c>
      <c r="F144" s="720" t="e">
        <f>IF('Formulario PPGR3 '!$G144="","",'[1]Formulario PPGR1'!#REF!)</f>
        <v>#REF!</v>
      </c>
      <c r="G144" s="721" t="s">
        <v>681</v>
      </c>
      <c r="H144" s="722" t="e">
        <f>IF(Tabla112[[#This Row],[Código_Actividad]]="","",_xlfn.XLOOKUP(Tabla112[[#This Row],[Código_Actividad]],[1]!Tabla2[Código],[1]!Tabla2[Actividades Programables Presupuestables],"",0))</f>
        <v>#REF!</v>
      </c>
      <c r="I144" s="723">
        <f>IFERROR(VLOOKUP('Formulario PPGR3 '!$G144,'[1]Formulario PPGR2'!$H$9:$V$272,15,FALSE),"")</f>
        <v>2</v>
      </c>
      <c r="J144" s="724" t="s">
        <v>841</v>
      </c>
      <c r="K144" s="725" t="e">
        <f>IF(Tabla112[[#This Row],[Insumos]]="","",_xlfn.XLOOKUP(Tabla112[[#This Row],[Insumos]],[1]!Tabla10[Insumo],[1]!Tabla10[InsumoAbrev],"",0))</f>
        <v>#REF!</v>
      </c>
      <c r="L144" s="726" t="s">
        <v>1519</v>
      </c>
      <c r="M144" s="727" t="e">
        <f>IF(Tabla112[[#This Row],[Descripción]]="","",_xlfn.XLOOKUP(Tabla112[[#This Row],[Descripción]],[1]!Tabla10[Descripción],[1]!Tabla10[Unidad de Medida],"",0))</f>
        <v>#REF!</v>
      </c>
      <c r="N144" s="703">
        <v>2</v>
      </c>
      <c r="O144" s="728" t="e">
        <f>IF(Tabla112[[#This Row],[Descripción]]="","",_xlfn.XLOOKUP(Tabla112[[#This Row],[Descripción]],[1]!Tabla10[Descripción],[1]!Tabla10[Precio Unitario],0))</f>
        <v>#REF!</v>
      </c>
      <c r="P144" s="728" t="e">
        <f>IF(Tabla112[[#This Row],[Cantidad de Insumos]]="","",Tabla112[[#This Row],[Precio Unitario]]*Tabla112[[#This Row],[Cantidad de Insumos]])</f>
        <v>#REF!</v>
      </c>
      <c r="Q144" s="728" t="e">
        <f>IF(Tabla112[[#This Row],[Descripción]]="","",_xlfn.XLOOKUP(Tabla112[[#This Row],[Descripción]],[1]!Tabla10[Descripción],[1]!Tabla10[CODIGO PRESUPUESTARIO],0))</f>
        <v>#REF!</v>
      </c>
      <c r="R144" s="725"/>
      <c r="S144" s="725"/>
    </row>
    <row r="145" spans="2:19" s="701" customFormat="1" ht="52.95" customHeight="1" x14ac:dyDescent="0.3">
      <c r="B145" s="720" t="e">
        <f>IF('Formulario PPGR3 '!$G145="","",CONCATENATE('Formulario PPGR3 '!$C145,".",'Formulario PPGR3 '!$D145,".",'Formulario PPGR3 '!$E145,".",'Formulario PPGR3 '!$F145))</f>
        <v>#REF!</v>
      </c>
      <c r="C145" s="720" t="e">
        <f>IF('Formulario PPGR3 '!$G145="","",'[1]Formulario PPGR1'!#REF!)</f>
        <v>#REF!</v>
      </c>
      <c r="D145" s="720" t="e">
        <f>IF('Formulario PPGR3 '!$G145="","",'[1]Formulario PPGR1'!#REF!)</f>
        <v>#REF!</v>
      </c>
      <c r="E145" s="720" t="e">
        <f>IF('Formulario PPGR3 '!$G145="","",'[1]Formulario PPGR1'!#REF!)</f>
        <v>#REF!</v>
      </c>
      <c r="F145" s="720" t="e">
        <f>IF('Formulario PPGR3 '!$G145="","",'[1]Formulario PPGR1'!#REF!)</f>
        <v>#REF!</v>
      </c>
      <c r="G145" s="721" t="s">
        <v>707</v>
      </c>
      <c r="H145" s="722" t="e">
        <f>IF(Tabla112[[#This Row],[Código_Actividad]]="","",_xlfn.XLOOKUP(Tabla112[[#This Row],[Código_Actividad]],[1]!Tabla2[Código],[1]!Tabla2[Actividades Programables Presupuestables],"",0))</f>
        <v>#REF!</v>
      </c>
      <c r="I145" s="723">
        <f>IFERROR(VLOOKUP('Formulario PPGR3 '!$G145,'[1]Formulario PPGR2'!$H$9:$V$272,15,FALSE),"")</f>
        <v>1</v>
      </c>
      <c r="J145" s="724" t="s">
        <v>1050</v>
      </c>
      <c r="K145" s="725" t="e">
        <f>IF(Tabla112[[#This Row],[Insumos]]="","",_xlfn.XLOOKUP(Tabla112[[#This Row],[Insumos]],[1]!Tabla10[Insumo],[1]!Tabla10[InsumoAbrev],"",0))</f>
        <v>#REF!</v>
      </c>
      <c r="L145" s="726" t="s">
        <v>1858</v>
      </c>
      <c r="M145" s="727" t="e">
        <f>IF(Tabla112[[#This Row],[Descripción]]="","",_xlfn.XLOOKUP(Tabla112[[#This Row],[Descripción]],[1]!Tabla10[Descripción],[1]!Tabla10[Unidad de Medida],"",0))</f>
        <v>#REF!</v>
      </c>
      <c r="N145" s="703">
        <v>1</v>
      </c>
      <c r="O145" s="728" t="e">
        <f>IF(Tabla112[[#This Row],[Descripción]]="","",_xlfn.XLOOKUP(Tabla112[[#This Row],[Descripción]],[1]!Tabla10[Descripción],[1]!Tabla10[Precio Unitario],0))</f>
        <v>#REF!</v>
      </c>
      <c r="P145" s="728" t="e">
        <f>IF(Tabla112[[#This Row],[Cantidad de Insumos]]="","",Tabla112[[#This Row],[Precio Unitario]]*Tabla112[[#This Row],[Cantidad de Insumos]])</f>
        <v>#REF!</v>
      </c>
      <c r="Q145" s="728" t="e">
        <f>IF(Tabla112[[#This Row],[Descripción]]="","",_xlfn.XLOOKUP(Tabla112[[#This Row],[Descripción]],[1]!Tabla10[Descripción],[1]!Tabla10[CODIGO PRESUPUESTARIO],0))</f>
        <v>#REF!</v>
      </c>
      <c r="R145" s="725"/>
      <c r="S145" s="725"/>
    </row>
    <row r="146" spans="2:19" s="719" customFormat="1" ht="52.95" customHeight="1" x14ac:dyDescent="0.3">
      <c r="B146" s="729" t="e">
        <f>IF('Formulario PPGR3 '!$G146="","",CONCATENATE('Formulario PPGR3 '!$C146,".",'Formulario PPGR3 '!$D146,".",'Formulario PPGR3 '!$E146,".",'Formulario PPGR3 '!$F146))</f>
        <v>#REF!</v>
      </c>
      <c r="C146" s="729"/>
      <c r="D146" s="729"/>
      <c r="E146" s="729" t="e">
        <f>IF('Formulario PPGR3 '!$G146="","",'[1]Formulario PPGR1'!#REF!)</f>
        <v>#REF!</v>
      </c>
      <c r="F146" s="729" t="e">
        <f>IF('Formulario PPGR3 '!$G146="","",'[1]Formulario PPGR1'!#REF!)</f>
        <v>#REF!</v>
      </c>
      <c r="G146" s="730" t="s">
        <v>709</v>
      </c>
      <c r="H146" s="731" t="e">
        <f>IF(Tabla112[[#This Row],[Código_Actividad]]="","",_xlfn.XLOOKUP(Tabla112[[#This Row],[Código_Actividad]],[1]!Tabla2[Código],[1]!Tabla2[Actividades Programables Presupuestables],"",0))</f>
        <v>#REF!</v>
      </c>
      <c r="I146" s="732">
        <f>IFERROR(VLOOKUP('Formulario PPGR3 '!$G146,'[1]Formulario PPGR2'!$H$9:$V$272,15,FALSE),"")</f>
        <v>4</v>
      </c>
      <c r="J146" s="733" t="s">
        <v>1050</v>
      </c>
      <c r="K146" s="733" t="e">
        <f>IF(Tabla112[[#This Row],[Insumos]]="","",_xlfn.XLOOKUP(Tabla112[[#This Row],[Insumos]],[1]!Tabla10[Insumo],[1]!Tabla10[InsumoAbrev],"",0))</f>
        <v>#REF!</v>
      </c>
      <c r="L146" s="734" t="s">
        <v>1858</v>
      </c>
      <c r="M146" s="729" t="e">
        <f>IF(Tabla112[[#This Row],[Descripción]]="","",_xlfn.XLOOKUP(Tabla112[[#This Row],[Descripción]],[1]!Tabla10[Descripción],[1]!Tabla10[Unidad de Medida],"",0))</f>
        <v>#REF!</v>
      </c>
      <c r="N146" s="735">
        <v>40</v>
      </c>
      <c r="O146" s="736" t="e">
        <f>IF(Tabla112[[#This Row],[Descripción]]="","",_xlfn.XLOOKUP(Tabla112[[#This Row],[Descripción]],[1]!Tabla10[Descripción],[1]!Tabla10[Precio Unitario],0))</f>
        <v>#REF!</v>
      </c>
      <c r="P146" s="737" t="e">
        <f>IF(Tabla112[[#This Row],[Cantidad de Insumos]]="","",Tabla112[[#This Row],[Precio Unitario]]*Tabla112[[#This Row],[Cantidad de Insumos]])</f>
        <v>#REF!</v>
      </c>
      <c r="Q146" s="732" t="e">
        <f>IF(Tabla112[[#This Row],[Descripción]]="","",_xlfn.XLOOKUP(Tabla112[[#This Row],[Descripción]],[1]!Tabla10[Descripción],[1]!Tabla10[CODIGO PRESUPUESTARIO],0))</f>
        <v>#REF!</v>
      </c>
      <c r="R146" s="733"/>
      <c r="S146" s="715"/>
    </row>
    <row r="147" spans="2:19" s="719" customFormat="1" ht="52.95" customHeight="1" x14ac:dyDescent="0.3">
      <c r="B147" s="729" t="str">
        <f>IF('Formulario PPGR3 '!$G147="","",CONCATENATE('Formulario PPGR3 '!$C147,".",'Formulario PPGR3 '!$D147,".",'Formulario PPGR3 '!$E147,".",'Formulario PPGR3 '!$F147))</f>
        <v/>
      </c>
      <c r="C147" s="729"/>
      <c r="D147" s="729"/>
      <c r="E147" s="729" t="str">
        <f>IF('Formulario PPGR3 '!$G147="","",'[1]Formulario PPGR1'!#REF!)</f>
        <v/>
      </c>
      <c r="F147" s="729" t="str">
        <f>IF('Formulario PPGR3 '!$G147="","",'[1]Formulario PPGR1'!#REF!)</f>
        <v/>
      </c>
      <c r="G147" s="738"/>
      <c r="H147" s="731" t="str">
        <f>IF(Tabla112[[#This Row],[Código_Actividad]]="","",_xlfn.XLOOKUP(Tabla112[[#This Row],[Código_Actividad]],[1]!Tabla2[Código],[1]!Tabla2[Actividades Programables Presupuestables],"",0))</f>
        <v/>
      </c>
      <c r="I147" s="732" t="str">
        <f>IFERROR(VLOOKUP('Formulario PPGR3 '!$G147,'[1]Formulario PPGR2'!$H$9:$V$272,15,FALSE),"")</f>
        <v/>
      </c>
      <c r="J147" s="733" t="s">
        <v>974</v>
      </c>
      <c r="K147" s="733" t="e">
        <f>IF(Tabla112[[#This Row],[Insumos]]="","",_xlfn.XLOOKUP(Tabla112[[#This Row],[Insumos]],[1]!Tabla10[Insumo],[1]!Tabla10[InsumoAbrev],"",0))</f>
        <v>#REF!</v>
      </c>
      <c r="L147" s="734" t="s">
        <v>2129</v>
      </c>
      <c r="M147" s="729" t="e">
        <f>IF(Tabla112[[#This Row],[Descripción]]="","",_xlfn.XLOOKUP(Tabla112[[#This Row],[Descripción]],[1]!Tabla10[Descripción],[1]!Tabla10[Unidad de Medida],"",0))</f>
        <v>#REF!</v>
      </c>
      <c r="N147" s="735">
        <v>26</v>
      </c>
      <c r="O147" s="736" t="e">
        <f>IF(Tabla112[[#This Row],[Descripción]]="","",_xlfn.XLOOKUP(Tabla112[[#This Row],[Descripción]],[1]!Tabla10[Descripción],[1]!Tabla10[Precio Unitario],0))</f>
        <v>#REF!</v>
      </c>
      <c r="P147" s="737" t="e">
        <f>IF(Tabla112[[#This Row],[Cantidad de Insumos]]="","",Tabla112[[#This Row],[Precio Unitario]]*Tabla112[[#This Row],[Cantidad de Insumos]])</f>
        <v>#REF!</v>
      </c>
      <c r="Q147" s="732" t="e">
        <f>IF(Tabla112[[#This Row],[Descripción]]="","",_xlfn.XLOOKUP(Tabla112[[#This Row],[Descripción]],[1]!Tabla10[Descripción],[1]!Tabla10[CODIGO PRESUPUESTARIO],0))</f>
        <v>#REF!</v>
      </c>
      <c r="R147" s="733"/>
      <c r="S147" s="715"/>
    </row>
    <row r="148" spans="2:19" s="719" customFormat="1" ht="52.95" customHeight="1" x14ac:dyDescent="0.3">
      <c r="B148" s="729" t="str">
        <f>IF('Formulario PPGR3 '!$G148="","",CONCATENATE('Formulario PPGR3 '!$C148,".",'Formulario PPGR3 '!$D148,".",'Formulario PPGR3 '!$E148,".",'Formulario PPGR3 '!$F148))</f>
        <v/>
      </c>
      <c r="C148" s="729"/>
      <c r="D148" s="729"/>
      <c r="E148" s="729" t="str">
        <f>IF('Formulario PPGR3 '!$G148="","",'[1]Formulario PPGR1'!#REF!)</f>
        <v/>
      </c>
      <c r="F148" s="729" t="str">
        <f>IF('Formulario PPGR3 '!$G148="","",'[1]Formulario PPGR1'!#REF!)</f>
        <v/>
      </c>
      <c r="G148" s="738"/>
      <c r="H148" s="731" t="str">
        <f>IF(Tabla112[[#This Row],[Código_Actividad]]="","",_xlfn.XLOOKUP(Tabla112[[#This Row],[Código_Actividad]],[1]!Tabla2[Código],[1]!Tabla2[Actividades Programables Presupuestables],"",0))</f>
        <v/>
      </c>
      <c r="I148" s="732" t="str">
        <f>IFERROR(VLOOKUP('Formulario PPGR3 '!$G148,'[1]Formulario PPGR2'!$H$9:$V$272,15,FALSE),"")</f>
        <v/>
      </c>
      <c r="J148" s="733" t="s">
        <v>974</v>
      </c>
      <c r="K148" s="733" t="e">
        <f>IF(Tabla112[[#This Row],[Insumos]]="","",_xlfn.XLOOKUP(Tabla112[[#This Row],[Insumos]],[1]!Tabla10[Insumo],[1]!Tabla10[InsumoAbrev],"",0))</f>
        <v>#REF!</v>
      </c>
      <c r="L148" s="734" t="s">
        <v>2131</v>
      </c>
      <c r="M148" s="729" t="e">
        <f>IF(Tabla112[[#This Row],[Descripción]]="","",_xlfn.XLOOKUP(Tabla112[[#This Row],[Descripción]],[1]!Tabla10[Descripción],[1]!Tabla10[Unidad de Medida],"",0))</f>
        <v>#REF!</v>
      </c>
      <c r="N148" s="735">
        <v>26</v>
      </c>
      <c r="O148" s="736" t="e">
        <f>IF(Tabla112[[#This Row],[Descripción]]="","",_xlfn.XLOOKUP(Tabla112[[#This Row],[Descripción]],[1]!Tabla10[Descripción],[1]!Tabla10[Precio Unitario],0))</f>
        <v>#REF!</v>
      </c>
      <c r="P148" s="737" t="e">
        <f>IF(Tabla112[[#This Row],[Cantidad de Insumos]]="","",Tabla112[[#This Row],[Precio Unitario]]*Tabla112[[#This Row],[Cantidad de Insumos]])</f>
        <v>#REF!</v>
      </c>
      <c r="Q148" s="732" t="e">
        <f>IF(Tabla112[[#This Row],[Descripción]]="","",_xlfn.XLOOKUP(Tabla112[[#This Row],[Descripción]],[1]!Tabla10[Descripción],[1]!Tabla10[CODIGO PRESUPUESTARIO],0))</f>
        <v>#REF!</v>
      </c>
      <c r="R148" s="733"/>
      <c r="S148" s="715"/>
    </row>
    <row r="149" spans="2:19" s="719" customFormat="1" ht="52.95" customHeight="1" x14ac:dyDescent="0.3">
      <c r="B149" s="729" t="str">
        <f>IF('Formulario PPGR3 '!$G149="","",CONCATENATE('Formulario PPGR3 '!$C149,".",'Formulario PPGR3 '!$D149,".",'Formulario PPGR3 '!$E149,".",'Formulario PPGR3 '!$F149))</f>
        <v/>
      </c>
      <c r="C149" s="729"/>
      <c r="D149" s="729"/>
      <c r="E149" s="729" t="str">
        <f>IF('Formulario PPGR3 '!$G149="","",'[1]Formulario PPGR1'!#REF!)</f>
        <v/>
      </c>
      <c r="F149" s="729" t="str">
        <f>IF('Formulario PPGR3 '!$G149="","",'[1]Formulario PPGR1'!#REF!)</f>
        <v/>
      </c>
      <c r="G149" s="738"/>
      <c r="H149" s="731" t="str">
        <f>IF(Tabla112[[#This Row],[Código_Actividad]]="","",_xlfn.XLOOKUP(Tabla112[[#This Row],[Código_Actividad]],[1]!Tabla2[Código],[1]!Tabla2[Actividades Programables Presupuestables],"",0))</f>
        <v/>
      </c>
      <c r="I149" s="732" t="str">
        <f>IFERROR(VLOOKUP('Formulario PPGR3 '!$G149,'[1]Formulario PPGR2'!$H$9:$V$272,15,FALSE),"")</f>
        <v/>
      </c>
      <c r="J149" s="733" t="s">
        <v>1081</v>
      </c>
      <c r="K149" s="733" t="e">
        <f>IF(Tabla112[[#This Row],[Insumos]]="","",_xlfn.XLOOKUP(Tabla112[[#This Row],[Insumos]],[1]!Tabla10[Insumo],[1]!Tabla10[InsumoAbrev],"",0))</f>
        <v>#REF!</v>
      </c>
      <c r="L149" s="734" t="s">
        <v>1679</v>
      </c>
      <c r="M149" s="729" t="e">
        <f>IF(Tabla112[[#This Row],[Descripción]]="","",_xlfn.XLOOKUP(Tabla112[[#This Row],[Descripción]],[1]!Tabla10[Descripción],[1]!Tabla10[Unidad de Medida],"",0))</f>
        <v>#REF!</v>
      </c>
      <c r="N149" s="735">
        <v>130</v>
      </c>
      <c r="O149" s="736" t="e">
        <f>IF(Tabla112[[#This Row],[Descripción]]="","",_xlfn.XLOOKUP(Tabla112[[#This Row],[Descripción]],[1]!Tabla10[Descripción],[1]!Tabla10[Precio Unitario],0))</f>
        <v>#REF!</v>
      </c>
      <c r="P149" s="737" t="e">
        <f>IF(Tabla112[[#This Row],[Cantidad de Insumos]]="","",Tabla112[[#This Row],[Precio Unitario]]*Tabla112[[#This Row],[Cantidad de Insumos]])</f>
        <v>#REF!</v>
      </c>
      <c r="Q149" s="732" t="e">
        <f>IF(Tabla112[[#This Row],[Descripción]]="","",_xlfn.XLOOKUP(Tabla112[[#This Row],[Descripción]],[1]!Tabla10[Descripción],[1]!Tabla10[CODIGO PRESUPUESTARIO],0))</f>
        <v>#REF!</v>
      </c>
      <c r="R149" s="733"/>
      <c r="S149" s="715"/>
    </row>
    <row r="150" spans="2:19" s="719" customFormat="1" ht="52.95" customHeight="1" x14ac:dyDescent="0.3">
      <c r="B150" s="729" t="str">
        <f>IF('Formulario PPGR3 '!$G150="","",CONCATENATE('Formulario PPGR3 '!$C150,".",'Formulario PPGR3 '!$D150,".",'Formulario PPGR3 '!$E150,".",'Formulario PPGR3 '!$F150))</f>
        <v/>
      </c>
      <c r="C150" s="729"/>
      <c r="D150" s="729"/>
      <c r="E150" s="729" t="str">
        <f>IF('Formulario PPGR3 '!$G150="","",'[1]Formulario PPGR1'!#REF!)</f>
        <v/>
      </c>
      <c r="F150" s="729" t="str">
        <f>IF('Formulario PPGR3 '!$G150="","",'[1]Formulario PPGR1'!#REF!)</f>
        <v/>
      </c>
      <c r="G150" s="738"/>
      <c r="H150" s="731" t="str">
        <f>IF(Tabla112[[#This Row],[Código_Actividad]]="","",_xlfn.XLOOKUP(Tabla112[[#This Row],[Código_Actividad]],[1]!Tabla2[Código],[1]!Tabla2[Actividades Programables Presupuestables],"",0))</f>
        <v/>
      </c>
      <c r="I150" s="732" t="str">
        <f>IFERROR(VLOOKUP('Formulario PPGR3 '!$G150,'[1]Formulario PPGR2'!$H$9:$V$272,15,FALSE),"")</f>
        <v/>
      </c>
      <c r="J150" s="733" t="s">
        <v>841</v>
      </c>
      <c r="K150" s="733" t="e">
        <f>IF(Tabla112[[#This Row],[Insumos]]="","",_xlfn.XLOOKUP(Tabla112[[#This Row],[Insumos]],[1]!Tabla10[Insumo],[1]!Tabla10[InsumoAbrev],"",0))</f>
        <v>#REF!</v>
      </c>
      <c r="L150" s="734" t="s">
        <v>1524</v>
      </c>
      <c r="M150" s="729" t="e">
        <f>IF(Tabla112[[#This Row],[Descripción]]="","",_xlfn.XLOOKUP(Tabla112[[#This Row],[Descripción]],[1]!Tabla10[Descripción],[1]!Tabla10[Unidad de Medida],"",0))</f>
        <v>#REF!</v>
      </c>
      <c r="N150" s="735">
        <v>2</v>
      </c>
      <c r="O150" s="736" t="e">
        <f>IF(Tabla112[[#This Row],[Descripción]]="","",_xlfn.XLOOKUP(Tabla112[[#This Row],[Descripción]],[1]!Tabla10[Descripción],[1]!Tabla10[Precio Unitario],0))</f>
        <v>#REF!</v>
      </c>
      <c r="P150" s="737" t="e">
        <f>IF(Tabla112[[#This Row],[Cantidad de Insumos]]="","",Tabla112[[#This Row],[Precio Unitario]]*Tabla112[[#This Row],[Cantidad de Insumos]])</f>
        <v>#REF!</v>
      </c>
      <c r="Q150" s="732" t="e">
        <f>IF(Tabla112[[#This Row],[Descripción]]="","",_xlfn.XLOOKUP(Tabla112[[#This Row],[Descripción]],[1]!Tabla10[Descripción],[1]!Tabla10[CODIGO PRESUPUESTARIO],0))</f>
        <v>#REF!</v>
      </c>
      <c r="R150" s="733"/>
      <c r="S150" s="715"/>
    </row>
    <row r="151" spans="2:19" s="701" customFormat="1" ht="69.599999999999994" customHeight="1" x14ac:dyDescent="0.3">
      <c r="B151" s="720" t="e">
        <f>IF('Formulario PPGR3 '!$G151="","",CONCATENATE('Formulario PPGR3 '!$C151,".",'Formulario PPGR3 '!$D151,".",'Formulario PPGR3 '!$E151,".",'Formulario PPGR3 '!$F151))</f>
        <v>#REF!</v>
      </c>
      <c r="C151" s="720" t="e">
        <f>IF('Formulario PPGR3 '!$G151="","",'[1]Formulario PPGR1'!#REF!)</f>
        <v>#REF!</v>
      </c>
      <c r="D151" s="720" t="e">
        <f>IF('Formulario PPGR3 '!$G151="","",'[1]Formulario PPGR1'!#REF!)</f>
        <v>#REF!</v>
      </c>
      <c r="E151" s="720" t="e">
        <f>IF('Formulario PPGR3 '!$G151="","",'[1]Formulario PPGR1'!#REF!)</f>
        <v>#REF!</v>
      </c>
      <c r="F151" s="720" t="e">
        <f>IF('Formulario PPGR3 '!$G151="","",'[1]Formulario PPGR1'!#REF!)</f>
        <v>#REF!</v>
      </c>
      <c r="G151" s="721" t="s">
        <v>685</v>
      </c>
      <c r="H151" s="722" t="e">
        <f>IF(Tabla112[[#This Row],[Código_Actividad]]="","",_xlfn.XLOOKUP(Tabla112[[#This Row],[Código_Actividad]],[1]!Tabla2[Código],[1]!Tabla2[Actividades Programables Presupuestables],"",0))</f>
        <v>#REF!</v>
      </c>
      <c r="I151" s="723">
        <f>IFERROR(VLOOKUP('Formulario PPGR3 '!$G151,'[1]Formulario PPGR2'!$H$9:$V$272,15,FALSE),"")</f>
        <v>1</v>
      </c>
      <c r="J151" s="724" t="s">
        <v>841</v>
      </c>
      <c r="K151" s="725" t="e">
        <f>IF(Tabla112[[#This Row],[Insumos]]="","",_xlfn.XLOOKUP(Tabla112[[#This Row],[Insumos]],[1]!Tabla10[Insumo],[1]!Tabla10[InsumoAbrev],"",0))</f>
        <v>#REF!</v>
      </c>
      <c r="L151" s="726" t="s">
        <v>1524</v>
      </c>
      <c r="M151" s="727" t="e">
        <f>IF(Tabla112[[#This Row],[Descripción]]="","",_xlfn.XLOOKUP(Tabla112[[#This Row],[Descripción]],[1]!Tabla10[Descripción],[1]!Tabla10[Unidad de Medida],"",0))</f>
        <v>#REF!</v>
      </c>
      <c r="N151" s="703">
        <v>1</v>
      </c>
      <c r="O151" s="728" t="e">
        <f>IF(Tabla112[[#This Row],[Descripción]]="","",_xlfn.XLOOKUP(Tabla112[[#This Row],[Descripción]],[1]!Tabla10[Descripción],[1]!Tabla10[Precio Unitario],0))</f>
        <v>#REF!</v>
      </c>
      <c r="P151" s="728" t="e">
        <f>IF(Tabla112[[#This Row],[Cantidad de Insumos]]="","",Tabla112[[#This Row],[Precio Unitario]]*Tabla112[[#This Row],[Cantidad de Insumos]])</f>
        <v>#REF!</v>
      </c>
      <c r="Q151" s="728" t="e">
        <f>IF(Tabla112[[#This Row],[Descripción]]="","",_xlfn.XLOOKUP(Tabla112[[#This Row],[Descripción]],[1]!Tabla10[Descripción],[1]!Tabla10[CODIGO PRESUPUESTARIO],0))</f>
        <v>#REF!</v>
      </c>
      <c r="R151" s="725"/>
      <c r="S151" s="725"/>
    </row>
    <row r="152" spans="2:19" s="701" customFormat="1" ht="36.6" customHeight="1" x14ac:dyDescent="0.3">
      <c r="B152" s="720" t="e">
        <f>IF('Formulario PPGR3 '!$G152="","",CONCATENATE('Formulario PPGR3 '!$C152,".",'Formulario PPGR3 '!$D152,".",'Formulario PPGR3 '!$E152,".",'Formulario PPGR3 '!$F152))</f>
        <v>#REF!</v>
      </c>
      <c r="C152" s="720" t="e">
        <f>IF('Formulario PPGR3 '!$G152="","",'[1]Formulario PPGR1'!#REF!)</f>
        <v>#REF!</v>
      </c>
      <c r="D152" s="720" t="e">
        <f>IF('Formulario PPGR3 '!$G152="","",'[1]Formulario PPGR1'!#REF!)</f>
        <v>#REF!</v>
      </c>
      <c r="E152" s="720" t="e">
        <f>IF('Formulario PPGR3 '!$G152="","",'[1]Formulario PPGR1'!#REF!)</f>
        <v>#REF!</v>
      </c>
      <c r="F152" s="720" t="e">
        <f>IF('Formulario PPGR3 '!$G152="","",'[1]Formulario PPGR1'!#REF!)</f>
        <v>#REF!</v>
      </c>
      <c r="G152" s="721" t="s">
        <v>717</v>
      </c>
      <c r="H152" s="722" t="e">
        <f>IF(Tabla112[[#This Row],[Código_Actividad]]="","",_xlfn.XLOOKUP(Tabla112[[#This Row],[Código_Actividad]],[1]!Tabla2[Código],[1]!Tabla2[Actividades Programables Presupuestables],"",0))</f>
        <v>#REF!</v>
      </c>
      <c r="I152" s="723">
        <f>IFERROR(VLOOKUP('Formulario PPGR3 '!$G152,'[1]Formulario PPGR2'!$H$9:$V$272,15,FALSE),"")</f>
        <v>2</v>
      </c>
      <c r="J152" s="724" t="s">
        <v>974</v>
      </c>
      <c r="K152" s="725" t="e">
        <f>IF(Tabla112[[#This Row],[Insumos]]="","",_xlfn.XLOOKUP(Tabla112[[#This Row],[Insumos]],[1]!Tabla10[Insumo],[1]!Tabla10[InsumoAbrev],"",0))</f>
        <v>#REF!</v>
      </c>
      <c r="L152" s="726" t="s">
        <v>2129</v>
      </c>
      <c r="M152" s="727" t="e">
        <f>IF(Tabla112[[#This Row],[Descripción]]="","",_xlfn.XLOOKUP(Tabla112[[#This Row],[Descripción]],[1]!Tabla10[Descripción],[1]!Tabla10[Unidad de Medida],"",0))</f>
        <v>#REF!</v>
      </c>
      <c r="N152" s="703">
        <v>30</v>
      </c>
      <c r="O152" s="728" t="e">
        <f>IF(Tabla112[[#This Row],[Descripción]]="","",_xlfn.XLOOKUP(Tabla112[[#This Row],[Descripción]],[1]!Tabla10[Descripción],[1]!Tabla10[Precio Unitario],0))</f>
        <v>#REF!</v>
      </c>
      <c r="P152" s="728" t="e">
        <f>IF(Tabla112[[#This Row],[Cantidad de Insumos]]="","",Tabla112[[#This Row],[Precio Unitario]]*Tabla112[[#This Row],[Cantidad de Insumos]])</f>
        <v>#REF!</v>
      </c>
      <c r="Q152" s="728" t="e">
        <f>IF(Tabla112[[#This Row],[Descripción]]="","",_xlfn.XLOOKUP(Tabla112[[#This Row],[Descripción]],[1]!Tabla10[Descripción],[1]!Tabla10[CODIGO PRESUPUESTARIO],0))</f>
        <v>#REF!</v>
      </c>
      <c r="R152" s="725"/>
      <c r="S152" s="725"/>
    </row>
    <row r="153" spans="2:19" s="701" customFormat="1" x14ac:dyDescent="0.3">
      <c r="B153" s="720" t="str">
        <f>IF('Formulario PPGR3 '!$G153="","",CONCATENATE('Formulario PPGR3 '!$C153,".",'Formulario PPGR3 '!$D153,".",'Formulario PPGR3 '!$E153,".",'Formulario PPGR3 '!$F153))</f>
        <v/>
      </c>
      <c r="C153" s="720" t="str">
        <f>IF('Formulario PPGR3 '!$G153="","",'[1]Formulario PPGR1'!#REF!)</f>
        <v/>
      </c>
      <c r="D153" s="720" t="str">
        <f>IF('Formulario PPGR3 '!$G153="","",'[1]Formulario PPGR1'!#REF!)</f>
        <v/>
      </c>
      <c r="E153" s="720" t="str">
        <f>IF('Formulario PPGR3 '!$G153="","",'[1]Formulario PPGR1'!#REF!)</f>
        <v/>
      </c>
      <c r="F153" s="720" t="str">
        <f>IF('Formulario PPGR3 '!$G153="","",'[1]Formulario PPGR1'!#REF!)</f>
        <v/>
      </c>
      <c r="G153" s="721"/>
      <c r="H153" s="722" t="str">
        <f>IF(Tabla112[[#This Row],[Código_Actividad]]="","",_xlfn.XLOOKUP(Tabla112[[#This Row],[Código_Actividad]],[1]!Tabla2[Código],[1]!Tabla2[Actividades Programables Presupuestables],"",0))</f>
        <v/>
      </c>
      <c r="I153" s="723" t="str">
        <f>IFERROR(VLOOKUP('Formulario PPGR3 '!$G153,'[1]Formulario PPGR2'!$H$9:$V$272,15,FALSE),"")</f>
        <v/>
      </c>
      <c r="J153" s="724" t="s">
        <v>974</v>
      </c>
      <c r="K153" s="725" t="e">
        <f>IF(Tabla112[[#This Row],[Insumos]]="","",_xlfn.XLOOKUP(Tabla112[[#This Row],[Insumos]],[1]!Tabla10[Insumo],[1]!Tabla10[InsumoAbrev],"",0))</f>
        <v>#REF!</v>
      </c>
      <c r="L153" s="726" t="s">
        <v>2130</v>
      </c>
      <c r="M153" s="727" t="e">
        <f>IF(Tabla112[[#This Row],[Descripción]]="","",_xlfn.XLOOKUP(Tabla112[[#This Row],[Descripción]],[1]!Tabla10[Descripción],[1]!Tabla10[Unidad de Medida],"",0))</f>
        <v>#REF!</v>
      </c>
      <c r="N153" s="703">
        <v>30</v>
      </c>
      <c r="O153" s="728" t="e">
        <f>IF(Tabla112[[#This Row],[Descripción]]="","",_xlfn.XLOOKUP(Tabla112[[#This Row],[Descripción]],[1]!Tabla10[Descripción],[1]!Tabla10[Precio Unitario],0))</f>
        <v>#REF!</v>
      </c>
      <c r="P153" s="728" t="e">
        <f>IF(Tabla112[[#This Row],[Cantidad de Insumos]]="","",Tabla112[[#This Row],[Precio Unitario]]*Tabla112[[#This Row],[Cantidad de Insumos]])</f>
        <v>#REF!</v>
      </c>
      <c r="Q153" s="728" t="e">
        <f>IF(Tabla112[[#This Row],[Descripción]]="","",_xlfn.XLOOKUP(Tabla112[[#This Row],[Descripción]],[1]!Tabla10[Descripción],[1]!Tabla10[CODIGO PRESUPUESTARIO],0))</f>
        <v>#REF!</v>
      </c>
      <c r="R153" s="725"/>
      <c r="S153" s="725"/>
    </row>
    <row r="154" spans="2:19" s="701" customFormat="1" x14ac:dyDescent="0.3">
      <c r="B154" s="720" t="str">
        <f>IF('Formulario PPGR3 '!$G154="","",CONCATENATE('Formulario PPGR3 '!$C154,".",'Formulario PPGR3 '!$D154,".",'Formulario PPGR3 '!$E154,".",'Formulario PPGR3 '!$F154))</f>
        <v/>
      </c>
      <c r="C154" s="720" t="str">
        <f>IF('Formulario PPGR3 '!$G154="","",'[1]Formulario PPGR1'!#REF!)</f>
        <v/>
      </c>
      <c r="D154" s="720" t="str">
        <f>IF('Formulario PPGR3 '!$G154="","",'[1]Formulario PPGR1'!#REF!)</f>
        <v/>
      </c>
      <c r="E154" s="720" t="str">
        <f>IF('Formulario PPGR3 '!$G154="","",'[1]Formulario PPGR1'!#REF!)</f>
        <v/>
      </c>
      <c r="F154" s="720" t="str">
        <f>IF('Formulario PPGR3 '!$G154="","",'[1]Formulario PPGR1'!#REF!)</f>
        <v/>
      </c>
      <c r="G154" s="721"/>
      <c r="H154" s="722" t="str">
        <f>IF(Tabla112[[#This Row],[Código_Actividad]]="","",_xlfn.XLOOKUP(Tabla112[[#This Row],[Código_Actividad]],[1]!Tabla2[Código],[1]!Tabla2[Actividades Programables Presupuestables],"",0))</f>
        <v/>
      </c>
      <c r="I154" s="723" t="str">
        <f>IFERROR(VLOOKUP('Formulario PPGR3 '!$G154,'[1]Formulario PPGR2'!$H$9:$V$272,15,FALSE),"")</f>
        <v/>
      </c>
      <c r="J154" s="724" t="s">
        <v>1081</v>
      </c>
      <c r="K154" s="725" t="e">
        <f>IF(Tabla112[[#This Row],[Insumos]]="","",_xlfn.XLOOKUP(Tabla112[[#This Row],[Insumos]],[1]!Tabla10[Insumo],[1]!Tabla10[InsumoAbrev],"",0))</f>
        <v>#REF!</v>
      </c>
      <c r="L154" s="726" t="s">
        <v>1679</v>
      </c>
      <c r="M154" s="727" t="e">
        <f>IF(Tabla112[[#This Row],[Descripción]]="","",_xlfn.XLOOKUP(Tabla112[[#This Row],[Descripción]],[1]!Tabla10[Descripción],[1]!Tabla10[Unidad de Medida],"",0))</f>
        <v>#REF!</v>
      </c>
      <c r="N154" s="703">
        <v>140</v>
      </c>
      <c r="O154" s="728" t="e">
        <f>IF(Tabla112[[#This Row],[Descripción]]="","",_xlfn.XLOOKUP(Tabla112[[#This Row],[Descripción]],[1]!Tabla10[Descripción],[1]!Tabla10[Precio Unitario],0))</f>
        <v>#REF!</v>
      </c>
      <c r="P154" s="728" t="e">
        <f>IF(Tabla112[[#This Row],[Cantidad de Insumos]]="","",Tabla112[[#This Row],[Precio Unitario]]*Tabla112[[#This Row],[Cantidad de Insumos]])</f>
        <v>#REF!</v>
      </c>
      <c r="Q154" s="728" t="e">
        <f>IF(Tabla112[[#This Row],[Descripción]]="","",_xlfn.XLOOKUP(Tabla112[[#This Row],[Descripción]],[1]!Tabla10[Descripción],[1]!Tabla10[CODIGO PRESUPUESTARIO],0))</f>
        <v>#REF!</v>
      </c>
      <c r="R154" s="725"/>
      <c r="S154" s="725"/>
    </row>
    <row r="155" spans="2:19" ht="43.95" customHeight="1" x14ac:dyDescent="0.3">
      <c r="B155" s="692" t="e">
        <f>IF('Formulario PPGR3 '!$G155="","",CONCATENATE('Formulario PPGR3 '!$C155,".",'Formulario PPGR3 '!$D155,".",'Formulario PPGR3 '!$E155,".",'Formulario PPGR3 '!$F155))</f>
        <v>#REF!</v>
      </c>
      <c r="C155" s="692" t="e">
        <f>IF('Formulario PPGR3 '!$G155="","",'[1]Formulario PPGR1'!#REF!)</f>
        <v>#REF!</v>
      </c>
      <c r="D155" s="692" t="e">
        <f>IF('Formulario PPGR3 '!$G155="","",'[1]Formulario PPGR1'!#REF!)</f>
        <v>#REF!</v>
      </c>
      <c r="E155" s="692" t="e">
        <f>IF('Formulario PPGR3 '!$G155="","",'[1]Formulario PPGR1'!#REF!)</f>
        <v>#REF!</v>
      </c>
      <c r="F155" s="692" t="e">
        <f>IF('Formulario PPGR3 '!$G155="","",'[1]Formulario PPGR1'!#REF!)</f>
        <v>#REF!</v>
      </c>
      <c r="G155" s="693" t="s">
        <v>719</v>
      </c>
      <c r="H155" s="694" t="e">
        <f>IF(Tabla112[[#This Row],[Código_Actividad]]="","",_xlfn.XLOOKUP(Tabla112[[#This Row],[Código_Actividad]],[1]!Tabla2[Código],[1]!Tabla2[Actividades Programables Presupuestables],"",0))</f>
        <v>#REF!</v>
      </c>
      <c r="I155" s="695">
        <f>IFERROR(VLOOKUP('Formulario PPGR3 '!$G155,'[1]Formulario PPGR2'!$H$9:$V$272,15,FALSE),"")</f>
        <v>2</v>
      </c>
      <c r="J155" s="702" t="s">
        <v>1081</v>
      </c>
      <c r="K155" s="696" t="e">
        <f>IF(Tabla112[[#This Row],[Insumos]]="","",_xlfn.XLOOKUP(Tabla112[[#This Row],[Insumos]],[1]!Tabla10[Insumo],[1]!Tabla10[InsumoAbrev],"",0))</f>
        <v>#REF!</v>
      </c>
      <c r="L155" s="697" t="s">
        <v>1679</v>
      </c>
      <c r="M155" s="698" t="e">
        <f>IF(Tabla112[[#This Row],[Descripción]]="","",_xlfn.XLOOKUP(Tabla112[[#This Row],[Descripción]],[1]!Tabla10[Descripción],[1]!Tabla10[Unidad de Medida],"",0))</f>
        <v>#REF!</v>
      </c>
      <c r="N155" s="699">
        <v>120</v>
      </c>
      <c r="O155" s="700" t="e">
        <f>IF(Tabla112[[#This Row],[Descripción]]="","",_xlfn.XLOOKUP(Tabla112[[#This Row],[Descripción]],[1]!Tabla10[Descripción],[1]!Tabla10[Precio Unitario],0))</f>
        <v>#REF!</v>
      </c>
      <c r="P155" s="700" t="e">
        <f>IF(Tabla112[[#This Row],[Cantidad de Insumos]]="","",Tabla112[[#This Row],[Precio Unitario]]*Tabla112[[#This Row],[Cantidad de Insumos]])</f>
        <v>#REF!</v>
      </c>
      <c r="Q155" s="700" t="e">
        <f>IF(Tabla112[[#This Row],[Descripción]]="","",_xlfn.XLOOKUP(Tabla112[[#This Row],[Descripción]],[1]!Tabla10[Descripción],[1]!Tabla10[CODIGO PRESUPUESTARIO],0))</f>
        <v>#REF!</v>
      </c>
      <c r="R155" s="696"/>
      <c r="S155" s="696"/>
    </row>
    <row r="156" spans="2:19" x14ac:dyDescent="0.3">
      <c r="B156" s="692" t="str">
        <f>IF('Formulario PPGR3 '!$G156="","",CONCATENATE('Formulario PPGR3 '!$C156,".",'Formulario PPGR3 '!$D156,".",'Formulario PPGR3 '!$E156,".",'Formulario PPGR3 '!$F156))</f>
        <v/>
      </c>
      <c r="C156" s="692" t="str">
        <f>IF('Formulario PPGR3 '!$G156="","",'[1]Formulario PPGR1'!#REF!)</f>
        <v/>
      </c>
      <c r="D156" s="692" t="str">
        <f>IF('Formulario PPGR3 '!$G156="","",'[1]Formulario PPGR1'!#REF!)</f>
        <v/>
      </c>
      <c r="E156" s="692" t="str">
        <f>IF('Formulario PPGR3 '!$G156="","",'[1]Formulario PPGR1'!#REF!)</f>
        <v/>
      </c>
      <c r="F156" s="692" t="str">
        <f>IF('Formulario PPGR3 '!$G156="","",'[1]Formulario PPGR1'!#REF!)</f>
        <v/>
      </c>
      <c r="G156" s="693"/>
      <c r="H156" s="694" t="str">
        <f>IF(Tabla112[[#This Row],[Código_Actividad]]="","",_xlfn.XLOOKUP(Tabla112[[#This Row],[Código_Actividad]],[1]!Tabla2[Código],[1]!Tabla2[Actividades Programables Presupuestables],"",0))</f>
        <v/>
      </c>
      <c r="I156" s="695" t="str">
        <f>IFERROR(VLOOKUP('Formulario PPGR3 '!$G156,'[1]Formulario PPGR2'!$H$9:$V$272,15,FALSE),"")</f>
        <v/>
      </c>
      <c r="J156" s="702" t="s">
        <v>974</v>
      </c>
      <c r="K156" s="696" t="e">
        <f>IF(Tabla112[[#This Row],[Insumos]]="","",_xlfn.XLOOKUP(Tabla112[[#This Row],[Insumos]],[1]!Tabla10[Insumo],[1]!Tabla10[InsumoAbrev],"",0))</f>
        <v>#REF!</v>
      </c>
      <c r="L156" s="697" t="s">
        <v>2131</v>
      </c>
      <c r="M156" s="698" t="e">
        <f>IF(Tabla112[[#This Row],[Descripción]]="","",_xlfn.XLOOKUP(Tabla112[[#This Row],[Descripción]],[1]!Tabla10[Descripción],[1]!Tabla10[Unidad de Medida],"",0))</f>
        <v>#REF!</v>
      </c>
      <c r="N156" s="699">
        <v>20</v>
      </c>
      <c r="O156" s="700" t="e">
        <f>IF(Tabla112[[#This Row],[Descripción]]="","",_xlfn.XLOOKUP(Tabla112[[#This Row],[Descripción]],[1]!Tabla10[Descripción],[1]!Tabla10[Precio Unitario],0))</f>
        <v>#REF!</v>
      </c>
      <c r="P156" s="700" t="e">
        <f>IF(Tabla112[[#This Row],[Cantidad de Insumos]]="","",Tabla112[[#This Row],[Precio Unitario]]*Tabla112[[#This Row],[Cantidad de Insumos]])</f>
        <v>#REF!</v>
      </c>
      <c r="Q156" s="700" t="e">
        <f>IF(Tabla112[[#This Row],[Descripción]]="","",_xlfn.XLOOKUP(Tabla112[[#This Row],[Descripción]],[1]!Tabla10[Descripción],[1]!Tabla10[CODIGO PRESUPUESTARIO],0))</f>
        <v>#REF!</v>
      </c>
      <c r="R156" s="696"/>
      <c r="S156" s="696"/>
    </row>
    <row r="157" spans="2:19" x14ac:dyDescent="0.3">
      <c r="B157" s="692" t="str">
        <f>IF('Formulario PPGR3 '!$G157="","",CONCATENATE('Formulario PPGR3 '!$C157,".",'Formulario PPGR3 '!$D157,".",'Formulario PPGR3 '!$E157,".",'Formulario PPGR3 '!$F157))</f>
        <v/>
      </c>
      <c r="C157" s="692" t="str">
        <f>IF('Formulario PPGR3 '!$G157="","",'[1]Formulario PPGR1'!#REF!)</f>
        <v/>
      </c>
      <c r="D157" s="692" t="str">
        <f>IF('Formulario PPGR3 '!$G157="","",'[1]Formulario PPGR1'!#REF!)</f>
        <v/>
      </c>
      <c r="E157" s="692" t="str">
        <f>IF('Formulario PPGR3 '!$G157="","",'[1]Formulario PPGR1'!#REF!)</f>
        <v/>
      </c>
      <c r="F157" s="692" t="str">
        <f>IF('Formulario PPGR3 '!$G157="","",'[1]Formulario PPGR1'!#REF!)</f>
        <v/>
      </c>
      <c r="G157" s="693"/>
      <c r="H157" s="694" t="str">
        <f>IF(Tabla112[[#This Row],[Código_Actividad]]="","",_xlfn.XLOOKUP(Tabla112[[#This Row],[Código_Actividad]],[1]!Tabla2[Código],[1]!Tabla2[Actividades Programables Presupuestables],"",0))</f>
        <v/>
      </c>
      <c r="I157" s="695" t="str">
        <f>IFERROR(VLOOKUP('Formulario PPGR3 '!$G157,'[1]Formulario PPGR2'!$H$9:$V$272,15,FALSE),"")</f>
        <v/>
      </c>
      <c r="J157" s="702" t="s">
        <v>974</v>
      </c>
      <c r="K157" s="696" t="e">
        <f>IF(Tabla112[[#This Row],[Insumos]]="","",_xlfn.XLOOKUP(Tabla112[[#This Row],[Insumos]],[1]!Tabla10[Insumo],[1]!Tabla10[InsumoAbrev],"",0))</f>
        <v>#REF!</v>
      </c>
      <c r="L157" s="697" t="s">
        <v>2131</v>
      </c>
      <c r="M157" s="698" t="e">
        <f>IF(Tabla112[[#This Row],[Descripción]]="","",_xlfn.XLOOKUP(Tabla112[[#This Row],[Descripción]],[1]!Tabla10[Descripción],[1]!Tabla10[Unidad de Medida],"",0))</f>
        <v>#REF!</v>
      </c>
      <c r="N157" s="699">
        <v>20</v>
      </c>
      <c r="O157" s="700" t="e">
        <f>IF(Tabla112[[#This Row],[Descripción]]="","",_xlfn.XLOOKUP(Tabla112[[#This Row],[Descripción]],[1]!Tabla10[Descripción],[1]!Tabla10[Precio Unitario],0))</f>
        <v>#REF!</v>
      </c>
      <c r="P157" s="700" t="e">
        <f>IF(Tabla112[[#This Row],[Cantidad de Insumos]]="","",Tabla112[[#This Row],[Precio Unitario]]*Tabla112[[#This Row],[Cantidad de Insumos]])</f>
        <v>#REF!</v>
      </c>
      <c r="Q157" s="700" t="e">
        <f>IF(Tabla112[[#This Row],[Descripción]]="","",_xlfn.XLOOKUP(Tabla112[[#This Row],[Descripción]],[1]!Tabla10[Descripción],[1]!Tabla10[CODIGO PRESUPUESTARIO],0))</f>
        <v>#REF!</v>
      </c>
      <c r="R157" s="696"/>
      <c r="S157" s="696"/>
    </row>
    <row r="158" spans="2:19" ht="30" customHeight="1" x14ac:dyDescent="0.3">
      <c r="B158" s="692" t="e">
        <f>IF('Formulario PPGR3 '!$G158="","",CONCATENATE('Formulario PPGR3 '!$C158,".",'Formulario PPGR3 '!$D158,".",'Formulario PPGR3 '!$E158,".",'Formulario PPGR3 '!$F158))</f>
        <v>#REF!</v>
      </c>
      <c r="C158" s="692" t="e">
        <f>IF('Formulario PPGR3 '!$G158="","",'[1]Formulario PPGR1'!#REF!)</f>
        <v>#REF!</v>
      </c>
      <c r="D158" s="692" t="e">
        <f>IF('Formulario PPGR3 '!$G158="","",'[1]Formulario PPGR1'!#REF!)</f>
        <v>#REF!</v>
      </c>
      <c r="E158" s="692" t="e">
        <f>IF('Formulario PPGR3 '!$G158="","",'[1]Formulario PPGR1'!#REF!)</f>
        <v>#REF!</v>
      </c>
      <c r="F158" s="692" t="e">
        <f>IF('Formulario PPGR3 '!$G158="","",'[1]Formulario PPGR1'!#REF!)</f>
        <v>#REF!</v>
      </c>
      <c r="G158" s="693" t="s">
        <v>721</v>
      </c>
      <c r="H158" s="694" t="e">
        <f>IF(Tabla112[[#This Row],[Código_Actividad]]="","",_xlfn.XLOOKUP(Tabla112[[#This Row],[Código_Actividad]],[1]!Tabla2[Código],[1]!Tabla2[Actividades Programables Presupuestables],"",0))</f>
        <v>#REF!</v>
      </c>
      <c r="I158" s="695">
        <f>IFERROR(VLOOKUP('Formulario PPGR3 '!$G158,'[1]Formulario PPGR2'!$H$9:$V$272,15,FALSE),"")</f>
        <v>4</v>
      </c>
      <c r="J158" s="702" t="s">
        <v>1654</v>
      </c>
      <c r="K158" s="696" t="e">
        <f>IF(Tabla112[[#This Row],[Insumos]]="","",_xlfn.XLOOKUP(Tabla112[[#This Row],[Insumos]],[1]!Tabla10[Insumo],[1]!Tabla10[InsumoAbrev],"",0))</f>
        <v>#REF!</v>
      </c>
      <c r="L158" s="697" t="s">
        <v>1659</v>
      </c>
      <c r="M158" s="698" t="e">
        <f>IF(Tabla112[[#This Row],[Descripción]]="","",_xlfn.XLOOKUP(Tabla112[[#This Row],[Descripción]],[1]!Tabla10[Descripción],[1]!Tabla10[Unidad de Medida],"",0))</f>
        <v>#REF!</v>
      </c>
      <c r="N158" s="699">
        <v>1</v>
      </c>
      <c r="O158" s="700" t="e">
        <f>IF(Tabla112[[#This Row],[Descripción]]="","",_xlfn.XLOOKUP(Tabla112[[#This Row],[Descripción]],[1]!Tabla10[Descripción],[1]!Tabla10[Precio Unitario],0))</f>
        <v>#REF!</v>
      </c>
      <c r="P158" s="700" t="e">
        <f>IF(Tabla112[[#This Row],[Cantidad de Insumos]]="","",Tabla112[[#This Row],[Precio Unitario]]*Tabla112[[#This Row],[Cantidad de Insumos]])</f>
        <v>#REF!</v>
      </c>
      <c r="Q158" s="700" t="e">
        <f>IF(Tabla112[[#This Row],[Descripción]]="","",_xlfn.XLOOKUP(Tabla112[[#This Row],[Descripción]],[1]!Tabla10[Descripción],[1]!Tabla10[CODIGO PRESUPUESTARIO],0))</f>
        <v>#REF!</v>
      </c>
      <c r="R158" s="696"/>
      <c r="S158" s="696"/>
    </row>
    <row r="159" spans="2:19" ht="30" customHeight="1" x14ac:dyDescent="0.3">
      <c r="B159" s="692" t="e">
        <f>IF('Formulario PPGR3 '!$G159="","",CONCATENATE('Formulario PPGR3 '!$C159,".",'Formulario PPGR3 '!$D159,".",'Formulario PPGR3 '!$E159,".",'Formulario PPGR3 '!$F159))</f>
        <v>#REF!</v>
      </c>
      <c r="C159" s="692" t="e">
        <f>IF('Formulario PPGR3 '!$G159="","",'[1]Formulario PPGR1'!#REF!)</f>
        <v>#REF!</v>
      </c>
      <c r="D159" s="692" t="e">
        <f>IF('Formulario PPGR3 '!$G159="","",'[1]Formulario PPGR1'!#REF!)</f>
        <v>#REF!</v>
      </c>
      <c r="E159" s="692" t="e">
        <f>IF('Formulario PPGR3 '!$G159="","",'[1]Formulario PPGR1'!#REF!)</f>
        <v>#REF!</v>
      </c>
      <c r="F159" s="692" t="e">
        <f>IF('Formulario PPGR3 '!$G159="","",'[1]Formulario PPGR1'!#REF!)</f>
        <v>#REF!</v>
      </c>
      <c r="G159" s="693" t="s">
        <v>724</v>
      </c>
      <c r="H159" s="694" t="e">
        <f>IF(Tabla112[[#This Row],[Código_Actividad]]="","",_xlfn.XLOOKUP(Tabla112[[#This Row],[Código_Actividad]],[1]!Tabla2[Código],[1]!Tabla2[Actividades Programables Presupuestables],"",0))</f>
        <v>#REF!</v>
      </c>
      <c r="I159" s="695">
        <f>IFERROR(VLOOKUP('Formulario PPGR3 '!$G159,'[1]Formulario PPGR2'!$H$9:$V$272,15,FALSE),"")</f>
        <v>4</v>
      </c>
      <c r="J159" s="702" t="s">
        <v>841</v>
      </c>
      <c r="K159" s="696" t="e">
        <f>IF(Tabla112[[#This Row],[Insumos]]="","",_xlfn.XLOOKUP(Tabla112[[#This Row],[Insumos]],[1]!Tabla10[Insumo],[1]!Tabla10[InsumoAbrev],"",0))</f>
        <v>#REF!</v>
      </c>
      <c r="L159" s="697" t="s">
        <v>1518</v>
      </c>
      <c r="M159" s="698" t="e">
        <f>IF(Tabla112[[#This Row],[Descripción]]="","",_xlfn.XLOOKUP(Tabla112[[#This Row],[Descripción]],[1]!Tabla10[Descripción],[1]!Tabla10[Unidad de Medida],"",0))</f>
        <v>#REF!</v>
      </c>
      <c r="N159" s="699">
        <v>4</v>
      </c>
      <c r="O159" s="700" t="e">
        <f>IF(Tabla112[[#This Row],[Descripción]]="","",_xlfn.XLOOKUP(Tabla112[[#This Row],[Descripción]],[1]!Tabla10[Descripción],[1]!Tabla10[Precio Unitario],0))</f>
        <v>#REF!</v>
      </c>
      <c r="P159" s="700" t="e">
        <f>IF(Tabla112[[#This Row],[Cantidad de Insumos]]="","",Tabla112[[#This Row],[Precio Unitario]]*Tabla112[[#This Row],[Cantidad de Insumos]])</f>
        <v>#REF!</v>
      </c>
      <c r="Q159" s="700" t="e">
        <f>IF(Tabla112[[#This Row],[Descripción]]="","",_xlfn.XLOOKUP(Tabla112[[#This Row],[Descripción]],[1]!Tabla10[Descripción],[1]!Tabla10[CODIGO PRESUPUESTARIO],0))</f>
        <v>#REF!</v>
      </c>
      <c r="R159" s="696"/>
      <c r="S159" s="696"/>
    </row>
    <row r="160" spans="2:19" ht="42.6" customHeight="1" x14ac:dyDescent="0.3">
      <c r="B160" s="692" t="e">
        <f>IF('Formulario PPGR3 '!$G160="","",CONCATENATE('Formulario PPGR3 '!$C160,".",'Formulario PPGR3 '!$D160,".",'Formulario PPGR3 '!$E160,".",'Formulario PPGR3 '!$F160))</f>
        <v>#REF!</v>
      </c>
      <c r="C160" s="692" t="e">
        <f>IF('Formulario PPGR3 '!$G160="","",'[1]Formulario PPGR1'!#REF!)</f>
        <v>#REF!</v>
      </c>
      <c r="D160" s="692" t="e">
        <f>IF('Formulario PPGR3 '!$G160="","",'[1]Formulario PPGR1'!#REF!)</f>
        <v>#REF!</v>
      </c>
      <c r="E160" s="692" t="e">
        <f>IF('Formulario PPGR3 '!$G160="","",'[1]Formulario PPGR1'!#REF!)</f>
        <v>#REF!</v>
      </c>
      <c r="F160" s="692" t="e">
        <f>IF('Formulario PPGR3 '!$G160="","",'[1]Formulario PPGR1'!#REF!)</f>
        <v>#REF!</v>
      </c>
      <c r="G160" s="693" t="s">
        <v>768</v>
      </c>
      <c r="H160" s="694" t="e">
        <f>IF(Tabla112[[#This Row],[Código_Actividad]]="","",_xlfn.XLOOKUP(Tabla112[[#This Row],[Código_Actividad]],[1]!Tabla2[Código],[1]!Tabla2[Actividades Programables Presupuestables],"",0))</f>
        <v>#REF!</v>
      </c>
      <c r="I160" s="695">
        <f>IFERROR(VLOOKUP('Formulario PPGR3 '!$G160,'[1]Formulario PPGR2'!$H$9:$V$272,15,FALSE),"")</f>
        <v>4</v>
      </c>
      <c r="J160" s="702" t="s">
        <v>1050</v>
      </c>
      <c r="K160" s="696" t="e">
        <f>IF(Tabla112[[#This Row],[Insumos]]="","",_xlfn.XLOOKUP(Tabla112[[#This Row],[Insumos]],[1]!Tabla10[Insumo],[1]!Tabla10[InsumoAbrev],"",0))</f>
        <v>#REF!</v>
      </c>
      <c r="L160" s="697" t="s">
        <v>1858</v>
      </c>
      <c r="M160" s="698" t="e">
        <f>IF(Tabla112[[#This Row],[Descripción]]="","",_xlfn.XLOOKUP(Tabla112[[#This Row],[Descripción]],[1]!Tabla10[Descripción],[1]!Tabla10[Unidad de Medida],"",0))</f>
        <v>#REF!</v>
      </c>
      <c r="N160" s="699">
        <v>2</v>
      </c>
      <c r="O160" s="700" t="e">
        <f>IF(Tabla112[[#This Row],[Descripción]]="","",_xlfn.XLOOKUP(Tabla112[[#This Row],[Descripción]],[1]!Tabla10[Descripción],[1]!Tabla10[Precio Unitario],0))</f>
        <v>#REF!</v>
      </c>
      <c r="P160" s="700" t="e">
        <f>IF(Tabla112[[#This Row],[Cantidad de Insumos]]="","",Tabla112[[#This Row],[Precio Unitario]]*Tabla112[[#This Row],[Cantidad de Insumos]])</f>
        <v>#REF!</v>
      </c>
      <c r="Q160" s="700" t="e">
        <f>IF(Tabla112[[#This Row],[Descripción]]="","",_xlfn.XLOOKUP(Tabla112[[#This Row],[Descripción]],[1]!Tabla10[Descripción],[1]!Tabla10[CODIGO PRESUPUESTARIO],0))</f>
        <v>#REF!</v>
      </c>
      <c r="R160" s="696"/>
      <c r="S160" s="696"/>
    </row>
    <row r="161" spans="2:19" x14ac:dyDescent="0.3">
      <c r="B161" s="692" t="str">
        <f>IF('Formulario PPGR3 '!$G161="","",CONCATENATE('Formulario PPGR3 '!$C161,".",'Formulario PPGR3 '!$D161,".",'Formulario PPGR3 '!$E161,".",'Formulario PPGR3 '!$F161))</f>
        <v/>
      </c>
      <c r="C161" s="692" t="str">
        <f>IF('Formulario PPGR3 '!$G161="","",'[1]Formulario PPGR1'!#REF!)</f>
        <v/>
      </c>
      <c r="D161" s="692" t="str">
        <f>IF('Formulario PPGR3 '!$G161="","",'[1]Formulario PPGR1'!#REF!)</f>
        <v/>
      </c>
      <c r="E161" s="692" t="str">
        <f>IF('Formulario PPGR3 '!$G161="","",'[1]Formulario PPGR1'!#REF!)</f>
        <v/>
      </c>
      <c r="F161" s="692" t="str">
        <f>IF('Formulario PPGR3 '!$G161="","",'[1]Formulario PPGR1'!#REF!)</f>
        <v/>
      </c>
      <c r="G161" s="693"/>
      <c r="H161" s="694" t="str">
        <f>IF(Tabla112[[#This Row],[Código_Actividad]]="","",_xlfn.XLOOKUP(Tabla112[[#This Row],[Código_Actividad]],[1]!Tabla2[Código],[1]!Tabla2[Actividades Programables Presupuestables],"",0))</f>
        <v/>
      </c>
      <c r="I161" s="695" t="str">
        <f>IFERROR(VLOOKUP('Formulario PPGR3 '!$G161,'[1]Formulario PPGR2'!$H$9:$V$272,15,FALSE),"")</f>
        <v/>
      </c>
      <c r="J161" s="702" t="s">
        <v>1954</v>
      </c>
      <c r="K161" s="696" t="e">
        <f>IF(Tabla112[[#This Row],[Insumos]]="","",_xlfn.XLOOKUP(Tabla112[[#This Row],[Insumos]],[1]!Tabla10[Insumo],[1]!Tabla10[InsumoAbrev],"",0))</f>
        <v>#REF!</v>
      </c>
      <c r="L161" s="697" t="s">
        <v>1976</v>
      </c>
      <c r="M161" s="698" t="e">
        <f>IF(Tabla112[[#This Row],[Descripción]]="","",_xlfn.XLOOKUP(Tabla112[[#This Row],[Descripción]],[1]!Tabla10[Descripción],[1]!Tabla10[Unidad de Medida],"",0))</f>
        <v>#REF!</v>
      </c>
      <c r="N161" s="699">
        <v>1</v>
      </c>
      <c r="O161" s="700" t="e">
        <f>IF(Tabla112[[#This Row],[Descripción]]="","",_xlfn.XLOOKUP(Tabla112[[#This Row],[Descripción]],[1]!Tabla10[Descripción],[1]!Tabla10[Precio Unitario],0))</f>
        <v>#REF!</v>
      </c>
      <c r="P161" s="700" t="e">
        <f>IF(Tabla112[[#This Row],[Cantidad de Insumos]]="","",Tabla112[[#This Row],[Precio Unitario]]*Tabla112[[#This Row],[Cantidad de Insumos]])</f>
        <v>#REF!</v>
      </c>
      <c r="Q161" s="700" t="e">
        <f>IF(Tabla112[[#This Row],[Descripción]]="","",_xlfn.XLOOKUP(Tabla112[[#This Row],[Descripción]],[1]!Tabla10[Descripción],[1]!Tabla10[CODIGO PRESUPUESTARIO],0))</f>
        <v>#REF!</v>
      </c>
      <c r="R161" s="696"/>
      <c r="S161" s="696"/>
    </row>
    <row r="162" spans="2:19" x14ac:dyDescent="0.3">
      <c r="B162" s="692" t="e">
        <f>IF('Formulario PPGR3 '!$G162="","",CONCATENATE('Formulario PPGR3 '!$C162,".",'Formulario PPGR3 '!$D162,".",'Formulario PPGR3 '!$E162,".",'Formulario PPGR3 '!$F162))</f>
        <v>#REF!</v>
      </c>
      <c r="C162" s="692" t="e">
        <f>IF('Formulario PPGR3 '!$G162="","",'[1]Formulario PPGR1'!#REF!)</f>
        <v>#REF!</v>
      </c>
      <c r="D162" s="692" t="e">
        <f>IF('Formulario PPGR3 '!$G162="","",'[1]Formulario PPGR1'!#REF!)</f>
        <v>#REF!</v>
      </c>
      <c r="E162" s="692" t="e">
        <f>IF('Formulario PPGR3 '!$G162="","",'[1]Formulario PPGR1'!#REF!)</f>
        <v>#REF!</v>
      </c>
      <c r="F162" s="692" t="e">
        <f>IF('Formulario PPGR3 '!$G162="","",'[1]Formulario PPGR1'!#REF!)</f>
        <v>#REF!</v>
      </c>
      <c r="G162" s="693" t="s">
        <v>770</v>
      </c>
      <c r="H162" s="694" t="e">
        <f>IF(Tabla112[[#This Row],[Código_Actividad]]="","",_xlfn.XLOOKUP(Tabla112[[#This Row],[Código_Actividad]],[1]!Tabla2[Código],[1]!Tabla2[Actividades Programables Presupuestables],"",0))</f>
        <v>#REF!</v>
      </c>
      <c r="I162" s="695">
        <f>IFERROR(VLOOKUP('Formulario PPGR3 '!$G162,'[1]Formulario PPGR2'!$H$9:$V$272,15,FALSE),"")</f>
        <v>2</v>
      </c>
      <c r="J162" s="702" t="s">
        <v>1081</v>
      </c>
      <c r="K162" s="696" t="e">
        <f>IF(Tabla112[[#This Row],[Insumos]]="","",_xlfn.XLOOKUP(Tabla112[[#This Row],[Insumos]],[1]!Tabla10[Insumo],[1]!Tabla10[InsumoAbrev],"",0))</f>
        <v>#REF!</v>
      </c>
      <c r="L162" s="697" t="s">
        <v>1679</v>
      </c>
      <c r="M162" s="698" t="e">
        <f>IF(Tabla112[[#This Row],[Descripción]]="","",_xlfn.XLOOKUP(Tabla112[[#This Row],[Descripción]],[1]!Tabla10[Descripción],[1]!Tabla10[Unidad de Medida],"",0))</f>
        <v>#REF!</v>
      </c>
      <c r="N162" s="699">
        <v>100</v>
      </c>
      <c r="O162" s="700" t="e">
        <f>IF(Tabla112[[#This Row],[Descripción]]="","",_xlfn.XLOOKUP(Tabla112[[#This Row],[Descripción]],[1]!Tabla10[Descripción],[1]!Tabla10[Precio Unitario],0))</f>
        <v>#REF!</v>
      </c>
      <c r="P162" s="700" t="e">
        <f>IF(Tabla112[[#This Row],[Cantidad de Insumos]]="","",Tabla112[[#This Row],[Precio Unitario]]*Tabla112[[#This Row],[Cantidad de Insumos]])</f>
        <v>#REF!</v>
      </c>
      <c r="Q162" s="700" t="e">
        <f>IF(Tabla112[[#This Row],[Descripción]]="","",_xlfn.XLOOKUP(Tabla112[[#This Row],[Descripción]],[1]!Tabla10[Descripción],[1]!Tabla10[CODIGO PRESUPUESTARIO],0))</f>
        <v>#REF!</v>
      </c>
      <c r="R162" s="696"/>
      <c r="S162" s="696"/>
    </row>
    <row r="163" spans="2:19" x14ac:dyDescent="0.3">
      <c r="B163" s="692" t="str">
        <f>IF('Formulario PPGR3 '!$G163="","",CONCATENATE('Formulario PPGR3 '!$C163,".",'Formulario PPGR3 '!$D163,".",'Formulario PPGR3 '!$E163,".",'Formulario PPGR3 '!$F163))</f>
        <v/>
      </c>
      <c r="C163" s="692" t="str">
        <f>IF('Formulario PPGR3 '!$G163="","",'[1]Formulario PPGR1'!#REF!)</f>
        <v/>
      </c>
      <c r="D163" s="692" t="str">
        <f>IF('Formulario PPGR3 '!$G163="","",'[1]Formulario PPGR1'!#REF!)</f>
        <v/>
      </c>
      <c r="E163" s="692" t="str">
        <f>IF('Formulario PPGR3 '!$G163="","",'[1]Formulario PPGR1'!#REF!)</f>
        <v/>
      </c>
      <c r="F163" s="692" t="str">
        <f>IF('Formulario PPGR3 '!$G163="","",'[1]Formulario PPGR1'!#REF!)</f>
        <v/>
      </c>
      <c r="G163" s="693"/>
      <c r="H163" s="694" t="str">
        <f>IF(Tabla112[[#This Row],[Código_Actividad]]="","",_xlfn.XLOOKUP(Tabla112[[#This Row],[Código_Actividad]],[1]!Tabla2[Código],[1]!Tabla2[Actividades Programables Presupuestables],"",0))</f>
        <v/>
      </c>
      <c r="I163" s="695" t="str">
        <f>IFERROR(VLOOKUP('Formulario PPGR3 '!$G163,'[1]Formulario PPGR2'!$H$9:$V$272,15,FALSE),"")</f>
        <v/>
      </c>
      <c r="J163" s="702" t="s">
        <v>974</v>
      </c>
      <c r="K163" s="696" t="e">
        <f>IF(Tabla112[[#This Row],[Insumos]]="","",_xlfn.XLOOKUP(Tabla112[[#This Row],[Insumos]],[1]!Tabla10[Insumo],[1]!Tabla10[InsumoAbrev],"",0))</f>
        <v>#REF!</v>
      </c>
      <c r="L163" s="697" t="s">
        <v>2131</v>
      </c>
      <c r="M163" s="698" t="e">
        <f>IF(Tabla112[[#This Row],[Descripción]]="","",_xlfn.XLOOKUP(Tabla112[[#This Row],[Descripción]],[1]!Tabla10[Descripción],[1]!Tabla10[Unidad de Medida],"",0))</f>
        <v>#REF!</v>
      </c>
      <c r="N163" s="699">
        <v>15</v>
      </c>
      <c r="O163" s="700" t="e">
        <f>IF(Tabla112[[#This Row],[Descripción]]="","",_xlfn.XLOOKUP(Tabla112[[#This Row],[Descripción]],[1]!Tabla10[Descripción],[1]!Tabla10[Precio Unitario],0))</f>
        <v>#REF!</v>
      </c>
      <c r="P163" s="700" t="e">
        <f>IF(Tabla112[[#This Row],[Cantidad de Insumos]]="","",Tabla112[[#This Row],[Precio Unitario]]*Tabla112[[#This Row],[Cantidad de Insumos]])</f>
        <v>#REF!</v>
      </c>
      <c r="Q163" s="700" t="e">
        <f>IF(Tabla112[[#This Row],[Descripción]]="","",_xlfn.XLOOKUP(Tabla112[[#This Row],[Descripción]],[1]!Tabla10[Descripción],[1]!Tabla10[CODIGO PRESUPUESTARIO],0))</f>
        <v>#REF!</v>
      </c>
      <c r="R163" s="696"/>
      <c r="S163" s="696"/>
    </row>
    <row r="164" spans="2:19" x14ac:dyDescent="0.3">
      <c r="B164" s="692" t="str">
        <f>IF('Formulario PPGR3 '!$G164="","",CONCATENATE('Formulario PPGR3 '!$C164,".",'Formulario PPGR3 '!$D164,".",'Formulario PPGR3 '!$E164,".",'Formulario PPGR3 '!$F164))</f>
        <v/>
      </c>
      <c r="C164" s="692" t="str">
        <f>IF('Formulario PPGR3 '!$G164="","",'[1]Formulario PPGR1'!#REF!)</f>
        <v/>
      </c>
      <c r="D164" s="692" t="str">
        <f>IF('Formulario PPGR3 '!$G164="","",'[1]Formulario PPGR1'!#REF!)</f>
        <v/>
      </c>
      <c r="E164" s="692" t="str">
        <f>IF('Formulario PPGR3 '!$G164="","",'[1]Formulario PPGR1'!#REF!)</f>
        <v/>
      </c>
      <c r="F164" s="692" t="str">
        <f>IF('Formulario PPGR3 '!$G164="","",'[1]Formulario PPGR1'!#REF!)</f>
        <v/>
      </c>
      <c r="G164" s="693"/>
      <c r="H164" s="694" t="str">
        <f>IF(Tabla112[[#This Row],[Código_Actividad]]="","",_xlfn.XLOOKUP(Tabla112[[#This Row],[Código_Actividad]],[1]!Tabla2[Código],[1]!Tabla2[Actividades Programables Presupuestables],"",0))</f>
        <v/>
      </c>
      <c r="I164" s="695" t="str">
        <f>IFERROR(VLOOKUP('Formulario PPGR3 '!$G164,'[1]Formulario PPGR2'!$H$9:$V$272,15,FALSE),"")</f>
        <v/>
      </c>
      <c r="J164" s="702" t="s">
        <v>974</v>
      </c>
      <c r="K164" s="696" t="e">
        <f>IF(Tabla112[[#This Row],[Insumos]]="","",_xlfn.XLOOKUP(Tabla112[[#This Row],[Insumos]],[1]!Tabla10[Insumo],[1]!Tabla10[InsumoAbrev],"",0))</f>
        <v>#REF!</v>
      </c>
      <c r="L164" s="697" t="s">
        <v>2129</v>
      </c>
      <c r="M164" s="698" t="e">
        <f>IF(Tabla112[[#This Row],[Descripción]]="","",_xlfn.XLOOKUP(Tabla112[[#This Row],[Descripción]],[1]!Tabla10[Descripción],[1]!Tabla10[Unidad de Medida],"",0))</f>
        <v>#REF!</v>
      </c>
      <c r="N164" s="699">
        <v>15</v>
      </c>
      <c r="O164" s="700" t="e">
        <f>IF(Tabla112[[#This Row],[Descripción]]="","",_xlfn.XLOOKUP(Tabla112[[#This Row],[Descripción]],[1]!Tabla10[Descripción],[1]!Tabla10[Precio Unitario],0))</f>
        <v>#REF!</v>
      </c>
      <c r="P164" s="700" t="e">
        <f>IF(Tabla112[[#This Row],[Cantidad de Insumos]]="","",Tabla112[[#This Row],[Precio Unitario]]*Tabla112[[#This Row],[Cantidad de Insumos]])</f>
        <v>#REF!</v>
      </c>
      <c r="Q164" s="700" t="e">
        <f>IF(Tabla112[[#This Row],[Descripción]]="","",_xlfn.XLOOKUP(Tabla112[[#This Row],[Descripción]],[1]!Tabla10[Descripción],[1]!Tabla10[CODIGO PRESUPUESTARIO],0))</f>
        <v>#REF!</v>
      </c>
      <c r="R164" s="696"/>
      <c r="S164" s="696"/>
    </row>
    <row r="165" spans="2:19" ht="57.6" customHeight="1" x14ac:dyDescent="0.3">
      <c r="B165" s="692" t="e">
        <f>IF('Formulario PPGR3 '!$G165="","",CONCATENATE('Formulario PPGR3 '!$C165,".",'Formulario PPGR3 '!$D165,".",'Formulario PPGR3 '!$E165,".",'Formulario PPGR3 '!$F165))</f>
        <v>#REF!</v>
      </c>
      <c r="C165" s="692" t="e">
        <f>IF('Formulario PPGR3 '!$G165="","",'[1]Formulario PPGR1'!#REF!)</f>
        <v>#REF!</v>
      </c>
      <c r="D165" s="692" t="e">
        <f>IF('Formulario PPGR3 '!$G165="","",'[1]Formulario PPGR1'!#REF!)</f>
        <v>#REF!</v>
      </c>
      <c r="E165" s="692" t="e">
        <f>IF('Formulario PPGR3 '!$G165="","",'[1]Formulario PPGR1'!#REF!)</f>
        <v>#REF!</v>
      </c>
      <c r="F165" s="692" t="e">
        <f>IF('Formulario PPGR3 '!$G165="","",'[1]Formulario PPGR1'!#REF!)</f>
        <v>#REF!</v>
      </c>
      <c r="G165" s="693" t="s">
        <v>606</v>
      </c>
      <c r="H165" s="694" t="e">
        <f>IF(Tabla112[[#This Row],[Código_Actividad]]="","",_xlfn.XLOOKUP(Tabla112[[#This Row],[Código_Actividad]],[1]!Tabla2[Código],[1]!Tabla2[Actividades Programables Presupuestables],"",0))</f>
        <v>#REF!</v>
      </c>
      <c r="I165" s="695">
        <f>IFERROR(VLOOKUP('Formulario PPGR3 '!$G165,'[1]Formulario PPGR2'!$H$9:$V$272,15,FALSE),"")</f>
        <v>1</v>
      </c>
      <c r="J165" s="702" t="s">
        <v>841</v>
      </c>
      <c r="K165" s="696" t="e">
        <f>IF(Tabla112[[#This Row],[Insumos]]="","",_xlfn.XLOOKUP(Tabla112[[#This Row],[Insumos]],[1]!Tabla10[Insumo],[1]!Tabla10[InsumoAbrev],"",0))</f>
        <v>#REF!</v>
      </c>
      <c r="L165" s="697" t="s">
        <v>1519</v>
      </c>
      <c r="M165" s="698" t="e">
        <f>IF(Tabla112[[#This Row],[Descripción]]="","",_xlfn.XLOOKUP(Tabla112[[#This Row],[Descripción]],[1]!Tabla10[Descripción],[1]!Tabla10[Unidad de Medida],"",0))</f>
        <v>#REF!</v>
      </c>
      <c r="N165" s="703">
        <v>2</v>
      </c>
      <c r="O165" s="700" t="e">
        <f>IF(Tabla112[[#This Row],[Descripción]]="","",_xlfn.XLOOKUP(Tabla112[[#This Row],[Descripción]],[1]!Tabla10[Descripción],[1]!Tabla10[Precio Unitario],0))</f>
        <v>#REF!</v>
      </c>
      <c r="P165" s="700" t="e">
        <f>IF(Tabla112[[#This Row],[Cantidad de Insumos]]="","",Tabla112[[#This Row],[Precio Unitario]]*Tabla112[[#This Row],[Cantidad de Insumos]])</f>
        <v>#REF!</v>
      </c>
      <c r="Q165" s="700" t="e">
        <f>IF(Tabla112[[#This Row],[Descripción]]="","",_xlfn.XLOOKUP(Tabla112[[#This Row],[Descripción]],[1]!Tabla10[Descripción],[1]!Tabla10[CODIGO PRESUPUESTARIO],0))</f>
        <v>#REF!</v>
      </c>
      <c r="R165" s="696"/>
      <c r="S165" s="696"/>
    </row>
    <row r="166" spans="2:19" ht="57.6" customHeight="1" x14ac:dyDescent="0.3">
      <c r="B166" s="692" t="e">
        <f>IF('Formulario PPGR3 '!$G166="","",CONCATENATE('Formulario PPGR3 '!$C166,".",'Formulario PPGR3 '!$D166,".",'Formulario PPGR3 '!$E166,".",'Formulario PPGR3 '!$F166))</f>
        <v>#REF!</v>
      </c>
      <c r="C166" s="692" t="e">
        <f>IF('Formulario PPGR3 '!$G166="","",'[1]Formulario PPGR1'!#REF!)</f>
        <v>#REF!</v>
      </c>
      <c r="D166" s="692" t="e">
        <f>IF('Formulario PPGR3 '!$G166="","",'[1]Formulario PPGR1'!#REF!)</f>
        <v>#REF!</v>
      </c>
      <c r="E166" s="692" t="e">
        <f>IF('Formulario PPGR3 '!$G166="","",'[1]Formulario PPGR1'!#REF!)</f>
        <v>#REF!</v>
      </c>
      <c r="F166" s="692" t="e">
        <f>IF('Formulario PPGR3 '!$G166="","",'[1]Formulario PPGR1'!#REF!)</f>
        <v>#REF!</v>
      </c>
      <c r="G166" s="693" t="s">
        <v>628</v>
      </c>
      <c r="H166" s="694" t="e">
        <f>IF(Tabla112[[#This Row],[Código_Actividad]]="","",_xlfn.XLOOKUP(Tabla112[[#This Row],[Código_Actividad]],[1]!Tabla2[Código],[1]!Tabla2[Actividades Programables Presupuestables],"",0))</f>
        <v>#REF!</v>
      </c>
      <c r="I166" s="695">
        <f>IFERROR(VLOOKUP('Formulario PPGR3 '!$G166,'[1]Formulario PPGR2'!$H$9:$V$272,15,FALSE),"")</f>
        <v>1</v>
      </c>
      <c r="J166" s="702" t="s">
        <v>841</v>
      </c>
      <c r="K166" s="696" t="e">
        <f>IF(Tabla112[[#This Row],[Insumos]]="","",_xlfn.XLOOKUP(Tabla112[[#This Row],[Insumos]],[1]!Tabla10[Insumo],[1]!Tabla10[InsumoAbrev],"",0))</f>
        <v>#REF!</v>
      </c>
      <c r="L166" s="697" t="s">
        <v>1525</v>
      </c>
      <c r="M166" s="698" t="e">
        <f>IF(Tabla112[[#This Row],[Descripción]]="","",_xlfn.XLOOKUP(Tabla112[[#This Row],[Descripción]],[1]!Tabla10[Descripción],[1]!Tabla10[Unidad de Medida],"",0))</f>
        <v>#REF!</v>
      </c>
      <c r="N166" s="699">
        <v>1</v>
      </c>
      <c r="O166" s="700" t="e">
        <f>IF(Tabla112[[#This Row],[Descripción]]="","",_xlfn.XLOOKUP(Tabla112[[#This Row],[Descripción]],[1]!Tabla10[Descripción],[1]!Tabla10[Precio Unitario],0))</f>
        <v>#REF!</v>
      </c>
      <c r="P166" s="700" t="e">
        <f>IF(Tabla112[[#This Row],[Cantidad de Insumos]]="","",Tabla112[[#This Row],[Precio Unitario]]*Tabla112[[#This Row],[Cantidad de Insumos]])</f>
        <v>#REF!</v>
      </c>
      <c r="Q166" s="700" t="e">
        <f>IF(Tabla112[[#This Row],[Descripción]]="","",_xlfn.XLOOKUP(Tabla112[[#This Row],[Descripción]],[1]!Tabla10[Descripción],[1]!Tabla10[CODIGO PRESUPUESTARIO],0))</f>
        <v>#REF!</v>
      </c>
      <c r="R166" s="696"/>
      <c r="S166" s="696"/>
    </row>
    <row r="167" spans="2:19" ht="72" customHeight="1" x14ac:dyDescent="0.3">
      <c r="B167" s="692" t="e">
        <f>IF('Formulario PPGR3 '!$G167="","",CONCATENATE('Formulario PPGR3 '!$C167,".",'Formulario PPGR3 '!$D167,".",'Formulario PPGR3 '!$E167,".",'Formulario PPGR3 '!$F167))</f>
        <v>#REF!</v>
      </c>
      <c r="C167" s="692" t="e">
        <f>IF('Formulario PPGR3 '!$G167="","",'[1]Formulario PPGR1'!#REF!)</f>
        <v>#REF!</v>
      </c>
      <c r="D167" s="692" t="e">
        <f>IF('Formulario PPGR3 '!$G167="","",'[1]Formulario PPGR1'!#REF!)</f>
        <v>#REF!</v>
      </c>
      <c r="E167" s="692" t="e">
        <f>IF('Formulario PPGR3 '!$G167="","",'[1]Formulario PPGR1'!#REF!)</f>
        <v>#REF!</v>
      </c>
      <c r="F167" s="692" t="e">
        <f>IF('Formulario PPGR3 '!$G167="","",'[1]Formulario PPGR1'!#REF!)</f>
        <v>#REF!</v>
      </c>
      <c r="G167" s="693" t="s">
        <v>631</v>
      </c>
      <c r="H167" s="694" t="e">
        <f>IF(Tabla112[[#This Row],[Código_Actividad]]="","",_xlfn.XLOOKUP(Tabla112[[#This Row],[Código_Actividad]],[1]!Tabla2[Código],[1]!Tabla2[Actividades Programables Presupuestables],"",0))</f>
        <v>#REF!</v>
      </c>
      <c r="I167" s="695">
        <f>IFERROR(VLOOKUP('Formulario PPGR3 '!$G167,'[1]Formulario PPGR2'!$H$9:$V$272,15,FALSE),"")</f>
        <v>2</v>
      </c>
      <c r="J167" s="702" t="s">
        <v>974</v>
      </c>
      <c r="K167" s="696" t="e">
        <f>IF(Tabla112[[#This Row],[Insumos]]="","",_xlfn.XLOOKUP(Tabla112[[#This Row],[Insumos]],[1]!Tabla10[Insumo],[1]!Tabla10[InsumoAbrev],"",0))</f>
        <v>#REF!</v>
      </c>
      <c r="L167" s="697" t="s">
        <v>2129</v>
      </c>
      <c r="M167" s="698" t="e">
        <f>IF(Tabla112[[#This Row],[Descripción]]="","",_xlfn.XLOOKUP(Tabla112[[#This Row],[Descripción]],[1]!Tabla10[Descripción],[1]!Tabla10[Unidad de Medida],"",0))</f>
        <v>#REF!</v>
      </c>
      <c r="N167" s="699">
        <v>4</v>
      </c>
      <c r="O167" s="700" t="e">
        <f>IF(Tabla112[[#This Row],[Descripción]]="","",_xlfn.XLOOKUP(Tabla112[[#This Row],[Descripción]],[1]!Tabla10[Descripción],[1]!Tabla10[Precio Unitario],0))</f>
        <v>#REF!</v>
      </c>
      <c r="P167" s="700" t="e">
        <f>IF(Tabla112[[#This Row],[Cantidad de Insumos]]="","",Tabla112[[#This Row],[Precio Unitario]]*Tabla112[[#This Row],[Cantidad de Insumos]])</f>
        <v>#REF!</v>
      </c>
      <c r="Q167" s="700" t="e">
        <f>IF(Tabla112[[#This Row],[Descripción]]="","",_xlfn.XLOOKUP(Tabla112[[#This Row],[Descripción]],[1]!Tabla10[Descripción],[1]!Tabla10[CODIGO PRESUPUESTARIO],0))</f>
        <v>#REF!</v>
      </c>
      <c r="R167" s="696"/>
      <c r="S167" s="696"/>
    </row>
    <row r="168" spans="2:19" x14ac:dyDescent="0.3">
      <c r="B168" s="692" t="str">
        <f>IF('Formulario PPGR3 '!$G168="","",CONCATENATE('Formulario PPGR3 '!$C168,".",'Formulario PPGR3 '!$D168,".",'Formulario PPGR3 '!$E168,".",'Formulario PPGR3 '!$F168))</f>
        <v/>
      </c>
      <c r="C168" s="692" t="str">
        <f>IF('Formulario PPGR3 '!$G168="","",'[1]Formulario PPGR1'!#REF!)</f>
        <v/>
      </c>
      <c r="D168" s="692" t="str">
        <f>IF('Formulario PPGR3 '!$G168="","",'[1]Formulario PPGR1'!#REF!)</f>
        <v/>
      </c>
      <c r="E168" s="692" t="str">
        <f>IF('Formulario PPGR3 '!$G168="","",'[1]Formulario PPGR1'!#REF!)</f>
        <v/>
      </c>
      <c r="F168" s="692" t="str">
        <f>IF('Formulario PPGR3 '!$G168="","",'[1]Formulario PPGR1'!#REF!)</f>
        <v/>
      </c>
      <c r="G168" s="693"/>
      <c r="H168" s="694" t="str">
        <f>IF(Tabla112[[#This Row],[Código_Actividad]]="","",_xlfn.XLOOKUP(Tabla112[[#This Row],[Código_Actividad]],[1]!Tabla2[Código],[1]!Tabla2[Actividades Programables Presupuestables],"",0))</f>
        <v/>
      </c>
      <c r="I168" s="695" t="str">
        <f>IFERROR(VLOOKUP('Formulario PPGR3 '!$G168,'[1]Formulario PPGR2'!$H$9:$V$272,15,FALSE),"")</f>
        <v/>
      </c>
      <c r="J168" s="702" t="s">
        <v>974</v>
      </c>
      <c r="K168" s="696" t="e">
        <f>IF(Tabla112[[#This Row],[Insumos]]="","",_xlfn.XLOOKUP(Tabla112[[#This Row],[Insumos]],[1]!Tabla10[Insumo],[1]!Tabla10[InsumoAbrev],"",0))</f>
        <v>#REF!</v>
      </c>
      <c r="L168" s="697" t="s">
        <v>2133</v>
      </c>
      <c r="M168" s="698" t="e">
        <f>IF(Tabla112[[#This Row],[Descripción]]="","",_xlfn.XLOOKUP(Tabla112[[#This Row],[Descripción]],[1]!Tabla10[Descripción],[1]!Tabla10[Unidad de Medida],"",0))</f>
        <v>#REF!</v>
      </c>
      <c r="N168" s="699">
        <v>4</v>
      </c>
      <c r="O168" s="700" t="e">
        <f>IF(Tabla112[[#This Row],[Descripción]]="","",_xlfn.XLOOKUP(Tabla112[[#This Row],[Descripción]],[1]!Tabla10[Descripción],[1]!Tabla10[Precio Unitario],0))</f>
        <v>#REF!</v>
      </c>
      <c r="P168" s="700" t="e">
        <f>IF(Tabla112[[#This Row],[Cantidad de Insumos]]="","",Tabla112[[#This Row],[Precio Unitario]]*Tabla112[[#This Row],[Cantidad de Insumos]])</f>
        <v>#REF!</v>
      </c>
      <c r="Q168" s="700" t="e">
        <f>IF(Tabla112[[#This Row],[Descripción]]="","",_xlfn.XLOOKUP(Tabla112[[#This Row],[Descripción]],[1]!Tabla10[Descripción],[1]!Tabla10[CODIGO PRESUPUESTARIO],0))</f>
        <v>#REF!</v>
      </c>
      <c r="R168" s="696"/>
      <c r="S168" s="696"/>
    </row>
    <row r="169" spans="2:19" x14ac:dyDescent="0.3">
      <c r="B169" s="692" t="str">
        <f>IF('Formulario PPGR3 '!$G169="","",CONCATENATE('Formulario PPGR3 '!$C169,".",'Formulario PPGR3 '!$D169,".",'Formulario PPGR3 '!$E169,".",'Formulario PPGR3 '!$F169))</f>
        <v/>
      </c>
      <c r="C169" s="692" t="str">
        <f>IF('Formulario PPGR3 '!$G169="","",'[1]Formulario PPGR1'!#REF!)</f>
        <v/>
      </c>
      <c r="D169" s="692" t="str">
        <f>IF('Formulario PPGR3 '!$G169="","",'[1]Formulario PPGR1'!#REF!)</f>
        <v/>
      </c>
      <c r="E169" s="692" t="str">
        <f>IF('Formulario PPGR3 '!$G169="","",'[1]Formulario PPGR1'!#REF!)</f>
        <v/>
      </c>
      <c r="F169" s="692" t="str">
        <f>IF('Formulario PPGR3 '!$G169="","",'[1]Formulario PPGR1'!#REF!)</f>
        <v/>
      </c>
      <c r="G169" s="693"/>
      <c r="H169" s="694" t="str">
        <f>IF(Tabla112[[#This Row],[Código_Actividad]]="","",_xlfn.XLOOKUP(Tabla112[[#This Row],[Código_Actividad]],[1]!Tabla2[Código],[1]!Tabla2[Actividades Programables Presupuestables],"",0))</f>
        <v/>
      </c>
      <c r="I169" s="695" t="str">
        <f>IFERROR(VLOOKUP('Formulario PPGR3 '!$G169,'[1]Formulario PPGR2'!$H$9:$V$272,15,FALSE),"")</f>
        <v/>
      </c>
      <c r="J169" s="702" t="s">
        <v>974</v>
      </c>
      <c r="K169" s="696" t="e">
        <f>IF(Tabla112[[#This Row],[Insumos]]="","",_xlfn.XLOOKUP(Tabla112[[#This Row],[Insumos]],[1]!Tabla10[Insumo],[1]!Tabla10[InsumoAbrev],"",0))</f>
        <v>#REF!</v>
      </c>
      <c r="L169" s="697" t="s">
        <v>2133</v>
      </c>
      <c r="M169" s="698" t="e">
        <f>IF(Tabla112[[#This Row],[Descripción]]="","",_xlfn.XLOOKUP(Tabla112[[#This Row],[Descripción]],[1]!Tabla10[Descripción],[1]!Tabla10[Unidad de Medida],"",0))</f>
        <v>#REF!</v>
      </c>
      <c r="N169" s="699">
        <v>4</v>
      </c>
      <c r="O169" s="700" t="e">
        <f>IF(Tabla112[[#This Row],[Descripción]]="","",_xlfn.XLOOKUP(Tabla112[[#This Row],[Descripción]],[1]!Tabla10[Descripción],[1]!Tabla10[Precio Unitario],0))</f>
        <v>#REF!</v>
      </c>
      <c r="P169" s="700" t="e">
        <f>IF(Tabla112[[#This Row],[Cantidad de Insumos]]="","",Tabla112[[#This Row],[Precio Unitario]]*Tabla112[[#This Row],[Cantidad de Insumos]])</f>
        <v>#REF!</v>
      </c>
      <c r="Q169" s="700" t="e">
        <f>IF(Tabla112[[#This Row],[Descripción]]="","",_xlfn.XLOOKUP(Tabla112[[#This Row],[Descripción]],[1]!Tabla10[Descripción],[1]!Tabla10[CODIGO PRESUPUESTARIO],0))</f>
        <v>#REF!</v>
      </c>
      <c r="R169" s="696"/>
      <c r="S169" s="696"/>
    </row>
    <row r="170" spans="2:19" x14ac:dyDescent="0.3">
      <c r="B170" s="692" t="str">
        <f>IF('Formulario PPGR3 '!$G170="","",CONCATENATE('Formulario PPGR3 '!$C170,".",'Formulario PPGR3 '!$D170,".",'Formulario PPGR3 '!$E170,".",'Formulario PPGR3 '!$F170))</f>
        <v/>
      </c>
      <c r="C170" s="692" t="str">
        <f>IF('Formulario PPGR3 '!$G170="","",'[1]Formulario PPGR1'!#REF!)</f>
        <v/>
      </c>
      <c r="D170" s="692" t="str">
        <f>IF('Formulario PPGR3 '!$G170="","",'[1]Formulario PPGR1'!#REF!)</f>
        <v/>
      </c>
      <c r="E170" s="692" t="str">
        <f>IF('Formulario PPGR3 '!$G170="","",'[1]Formulario PPGR1'!#REF!)</f>
        <v/>
      </c>
      <c r="F170" s="692" t="str">
        <f>IF('Formulario PPGR3 '!$G170="","",'[1]Formulario PPGR1'!#REF!)</f>
        <v/>
      </c>
      <c r="G170" s="693"/>
      <c r="H170" s="694" t="str">
        <f>IF(Tabla112[[#This Row],[Código_Actividad]]="","",_xlfn.XLOOKUP(Tabla112[[#This Row],[Código_Actividad]],[1]!Tabla2[Código],[1]!Tabla2[Actividades Programables Presupuestables],"",0))</f>
        <v/>
      </c>
      <c r="I170" s="695" t="str">
        <f>IFERROR(VLOOKUP('Formulario PPGR3 '!$G170,'[1]Formulario PPGR2'!$H$9:$V$272,15,FALSE),"")</f>
        <v/>
      </c>
      <c r="J170" s="702" t="s">
        <v>1081</v>
      </c>
      <c r="K170" s="696" t="e">
        <f>IF(Tabla112[[#This Row],[Insumos]]="","",_xlfn.XLOOKUP(Tabla112[[#This Row],[Insumos]],[1]!Tabla10[Insumo],[1]!Tabla10[InsumoAbrev],"",0))</f>
        <v>#REF!</v>
      </c>
      <c r="L170" s="697" t="s">
        <v>1679</v>
      </c>
      <c r="M170" s="698" t="e">
        <f>IF(Tabla112[[#This Row],[Descripción]]="","",_xlfn.XLOOKUP(Tabla112[[#This Row],[Descripción]],[1]!Tabla10[Descripción],[1]!Tabla10[Unidad de Medida],"",0))</f>
        <v>#REF!</v>
      </c>
      <c r="N170" s="703">
        <v>40</v>
      </c>
      <c r="O170" s="700" t="e">
        <f>IF(Tabla112[[#This Row],[Descripción]]="","",_xlfn.XLOOKUP(Tabla112[[#This Row],[Descripción]],[1]!Tabla10[Descripción],[1]!Tabla10[Precio Unitario],0))</f>
        <v>#REF!</v>
      </c>
      <c r="P170" s="700" t="e">
        <f>IF(Tabla112[[#This Row],[Cantidad de Insumos]]="","",Tabla112[[#This Row],[Precio Unitario]]*Tabla112[[#This Row],[Cantidad de Insumos]])</f>
        <v>#REF!</v>
      </c>
      <c r="Q170" s="700" t="e">
        <f>IF(Tabla112[[#This Row],[Descripción]]="","",_xlfn.XLOOKUP(Tabla112[[#This Row],[Descripción]],[1]!Tabla10[Descripción],[1]!Tabla10[CODIGO PRESUPUESTARIO],0))</f>
        <v>#REF!</v>
      </c>
      <c r="R170" s="696"/>
      <c r="S170" s="696"/>
    </row>
    <row r="171" spans="2:19" ht="49.2" customHeight="1" x14ac:dyDescent="0.3">
      <c r="B171" s="692" t="e">
        <f>IF('Formulario PPGR3 '!$G171="","",CONCATENATE('Formulario PPGR3 '!$C171,".",'Formulario PPGR3 '!$D171,".",'Formulario PPGR3 '!$E171,".",'Formulario PPGR3 '!$F171))</f>
        <v>#REF!</v>
      </c>
      <c r="C171" s="692" t="e">
        <f>IF('Formulario PPGR3 '!$G171="","",'[1]Formulario PPGR1'!#REF!)</f>
        <v>#REF!</v>
      </c>
      <c r="D171" s="692" t="e">
        <f>IF('Formulario PPGR3 '!$G171="","",'[1]Formulario PPGR1'!#REF!)</f>
        <v>#REF!</v>
      </c>
      <c r="E171" s="692" t="e">
        <f>IF('Formulario PPGR3 '!$G171="","",'[1]Formulario PPGR1'!#REF!)</f>
        <v>#REF!</v>
      </c>
      <c r="F171" s="692" t="e">
        <f>IF('Formulario PPGR3 '!$G171="","",'[1]Formulario PPGR1'!#REF!)</f>
        <v>#REF!</v>
      </c>
      <c r="G171" s="693" t="s">
        <v>639</v>
      </c>
      <c r="H171" s="694" t="e">
        <f>IF(Tabla112[[#This Row],[Código_Actividad]]="","",_xlfn.XLOOKUP(Tabla112[[#This Row],[Código_Actividad]],[1]!Tabla2[Código],[1]!Tabla2[Actividades Programables Presupuestables],"",0))</f>
        <v>#REF!</v>
      </c>
      <c r="I171" s="695">
        <f>IFERROR(VLOOKUP('Formulario PPGR3 '!$G171,'[1]Formulario PPGR2'!$H$9:$V$272,15,FALSE),"")</f>
        <v>1</v>
      </c>
      <c r="J171" s="702" t="s">
        <v>974</v>
      </c>
      <c r="K171" s="696" t="e">
        <f>IF(Tabla112[[#This Row],[Insumos]]="","",_xlfn.XLOOKUP(Tabla112[[#This Row],[Insumos]],[1]!Tabla10[Insumo],[1]!Tabla10[InsumoAbrev],"",0))</f>
        <v>#REF!</v>
      </c>
      <c r="L171" s="697" t="s">
        <v>2129</v>
      </c>
      <c r="M171" s="698" t="e">
        <f>IF(Tabla112[[#This Row],[Descripción]]="","",_xlfn.XLOOKUP(Tabla112[[#This Row],[Descripción]],[1]!Tabla10[Descripción],[1]!Tabla10[Unidad de Medida],"",0))</f>
        <v>#REF!</v>
      </c>
      <c r="N171" s="699">
        <v>3</v>
      </c>
      <c r="O171" s="700" t="e">
        <f>IF(Tabla112[[#This Row],[Descripción]]="","",_xlfn.XLOOKUP(Tabla112[[#This Row],[Descripción]],[1]!Tabla10[Descripción],[1]!Tabla10[Precio Unitario],0))</f>
        <v>#REF!</v>
      </c>
      <c r="P171" s="700" t="e">
        <f>IF(Tabla112[[#This Row],[Cantidad de Insumos]]="","",Tabla112[[#This Row],[Precio Unitario]]*Tabla112[[#This Row],[Cantidad de Insumos]])</f>
        <v>#REF!</v>
      </c>
      <c r="Q171" s="700" t="e">
        <f>IF(Tabla112[[#This Row],[Descripción]]="","",_xlfn.XLOOKUP(Tabla112[[#This Row],[Descripción]],[1]!Tabla10[Descripción],[1]!Tabla10[CODIGO PRESUPUESTARIO],0))</f>
        <v>#REF!</v>
      </c>
      <c r="R171" s="696"/>
      <c r="S171" s="696"/>
    </row>
    <row r="172" spans="2:19" x14ac:dyDescent="0.3">
      <c r="B172" s="692" t="str">
        <f>IF('Formulario PPGR3 '!$G172="","",CONCATENATE('Formulario PPGR3 '!$C172,".",'Formulario PPGR3 '!$D172,".",'Formulario PPGR3 '!$E172,".",'Formulario PPGR3 '!$F172))</f>
        <v/>
      </c>
      <c r="C172" s="692" t="str">
        <f>IF('Formulario PPGR3 '!$G172="","",'[1]Formulario PPGR1'!#REF!)</f>
        <v/>
      </c>
      <c r="D172" s="692" t="str">
        <f>IF('Formulario PPGR3 '!$G172="","",'[1]Formulario PPGR1'!#REF!)</f>
        <v/>
      </c>
      <c r="E172" s="692" t="str">
        <f>IF('Formulario PPGR3 '!$G172="","",'[1]Formulario PPGR1'!#REF!)</f>
        <v/>
      </c>
      <c r="F172" s="692" t="str">
        <f>IF('Formulario PPGR3 '!$G172="","",'[1]Formulario PPGR1'!#REF!)</f>
        <v/>
      </c>
      <c r="G172" s="693"/>
      <c r="H172" s="694" t="str">
        <f>IF(Tabla112[[#This Row],[Código_Actividad]]="","",_xlfn.XLOOKUP(Tabla112[[#This Row],[Código_Actividad]],[1]!Tabla2[Código],[1]!Tabla2[Actividades Programables Presupuestables],"",0))</f>
        <v/>
      </c>
      <c r="I172" s="695" t="str">
        <f>IFERROR(VLOOKUP('Formulario PPGR3 '!$G172,'[1]Formulario PPGR2'!$H$9:$V$272,15,FALSE),"")</f>
        <v/>
      </c>
      <c r="J172" s="702" t="s">
        <v>974</v>
      </c>
      <c r="K172" s="696" t="e">
        <f>IF(Tabla112[[#This Row],[Insumos]]="","",_xlfn.XLOOKUP(Tabla112[[#This Row],[Insumos]],[1]!Tabla10[Insumo],[1]!Tabla10[InsumoAbrev],"",0))</f>
        <v>#REF!</v>
      </c>
      <c r="L172" s="697" t="s">
        <v>2132</v>
      </c>
      <c r="M172" s="698" t="e">
        <f>IF(Tabla112[[#This Row],[Descripción]]="","",_xlfn.XLOOKUP(Tabla112[[#This Row],[Descripción]],[1]!Tabla10[Descripción],[1]!Tabla10[Unidad de Medida],"",0))</f>
        <v>#REF!</v>
      </c>
      <c r="N172" s="699">
        <v>3</v>
      </c>
      <c r="O172" s="700" t="e">
        <f>IF(Tabla112[[#This Row],[Descripción]]="","",_xlfn.XLOOKUP(Tabla112[[#This Row],[Descripción]],[1]!Tabla10[Descripción],[1]!Tabla10[Precio Unitario],0))</f>
        <v>#REF!</v>
      </c>
      <c r="P172" s="700" t="e">
        <f>IF(Tabla112[[#This Row],[Cantidad de Insumos]]="","",Tabla112[[#This Row],[Precio Unitario]]*Tabla112[[#This Row],[Cantidad de Insumos]])</f>
        <v>#REF!</v>
      </c>
      <c r="Q172" s="700" t="e">
        <f>IF(Tabla112[[#This Row],[Descripción]]="","",_xlfn.XLOOKUP(Tabla112[[#This Row],[Descripción]],[1]!Tabla10[Descripción],[1]!Tabla10[CODIGO PRESUPUESTARIO],0))</f>
        <v>#REF!</v>
      </c>
      <c r="R172" s="696"/>
      <c r="S172" s="696"/>
    </row>
    <row r="173" spans="2:19" x14ac:dyDescent="0.3">
      <c r="B173" s="692" t="str">
        <f>IF('Formulario PPGR3 '!$G173="","",CONCATENATE('Formulario PPGR3 '!$C173,".",'Formulario PPGR3 '!$D173,".",'Formulario PPGR3 '!$E173,".",'Formulario PPGR3 '!$F173))</f>
        <v/>
      </c>
      <c r="C173" s="692" t="str">
        <f>IF('Formulario PPGR3 '!$G173="","",'[1]Formulario PPGR1'!#REF!)</f>
        <v/>
      </c>
      <c r="D173" s="692" t="str">
        <f>IF('Formulario PPGR3 '!$G173="","",'[1]Formulario PPGR1'!#REF!)</f>
        <v/>
      </c>
      <c r="E173" s="692" t="str">
        <f>IF('Formulario PPGR3 '!$G173="","",'[1]Formulario PPGR1'!#REF!)</f>
        <v/>
      </c>
      <c r="F173" s="692" t="str">
        <f>IF('Formulario PPGR3 '!$G173="","",'[1]Formulario PPGR1'!#REF!)</f>
        <v/>
      </c>
      <c r="G173" s="693"/>
      <c r="H173" s="694" t="str">
        <f>IF(Tabla112[[#This Row],[Código_Actividad]]="","",_xlfn.XLOOKUP(Tabla112[[#This Row],[Código_Actividad]],[1]!Tabla2[Código],[1]!Tabla2[Actividades Programables Presupuestables],"",0))</f>
        <v/>
      </c>
      <c r="I173" s="695" t="str">
        <f>IFERROR(VLOOKUP('Formulario PPGR3 '!$G173,'[1]Formulario PPGR2'!$H$9:$V$272,15,FALSE),"")</f>
        <v/>
      </c>
      <c r="J173" s="702" t="s">
        <v>974</v>
      </c>
      <c r="K173" s="696" t="e">
        <f>IF(Tabla112[[#This Row],[Insumos]]="","",_xlfn.XLOOKUP(Tabla112[[#This Row],[Insumos]],[1]!Tabla10[Insumo],[1]!Tabla10[InsumoAbrev],"",0))</f>
        <v>#REF!</v>
      </c>
      <c r="L173" s="697" t="s">
        <v>2133</v>
      </c>
      <c r="M173" s="698" t="e">
        <f>IF(Tabla112[[#This Row],[Descripción]]="","",_xlfn.XLOOKUP(Tabla112[[#This Row],[Descripción]],[1]!Tabla10[Descripción],[1]!Tabla10[Unidad de Medida],"",0))</f>
        <v>#REF!</v>
      </c>
      <c r="N173" s="699">
        <v>3</v>
      </c>
      <c r="O173" s="700" t="e">
        <f>IF(Tabla112[[#This Row],[Descripción]]="","",_xlfn.XLOOKUP(Tabla112[[#This Row],[Descripción]],[1]!Tabla10[Descripción],[1]!Tabla10[Precio Unitario],0))</f>
        <v>#REF!</v>
      </c>
      <c r="P173" s="700" t="e">
        <f>IF(Tabla112[[#This Row],[Cantidad de Insumos]]="","",Tabla112[[#This Row],[Precio Unitario]]*Tabla112[[#This Row],[Cantidad de Insumos]])</f>
        <v>#REF!</v>
      </c>
      <c r="Q173" s="700" t="e">
        <f>IF(Tabla112[[#This Row],[Descripción]]="","",_xlfn.XLOOKUP(Tabla112[[#This Row],[Descripción]],[1]!Tabla10[Descripción],[1]!Tabla10[CODIGO PRESUPUESTARIO],0))</f>
        <v>#REF!</v>
      </c>
      <c r="R173" s="696"/>
      <c r="S173" s="696"/>
    </row>
    <row r="174" spans="2:19" ht="49.2" customHeight="1" x14ac:dyDescent="0.3">
      <c r="B174" s="692" t="str">
        <f>IF('Formulario PPGR3 '!$G174="","",CONCATENATE('Formulario PPGR3 '!$C174,".",'Formulario PPGR3 '!$D174,".",'Formulario PPGR3 '!$E174,".",'Formulario PPGR3 '!$F174))</f>
        <v/>
      </c>
      <c r="C174" s="692" t="str">
        <f>IF('Formulario PPGR3 '!$G174="","",'[1]Formulario PPGR1'!#REF!)</f>
        <v/>
      </c>
      <c r="D174" s="692" t="str">
        <f>IF('Formulario PPGR3 '!$G174="","",'[1]Formulario PPGR1'!#REF!)</f>
        <v/>
      </c>
      <c r="E174" s="692" t="str">
        <f>IF('Formulario PPGR3 '!$G174="","",'[1]Formulario PPGR1'!#REF!)</f>
        <v/>
      </c>
      <c r="F174" s="692" t="str">
        <f>IF('Formulario PPGR3 '!$G174="","",'[1]Formulario PPGR1'!#REF!)</f>
        <v/>
      </c>
      <c r="G174" s="693"/>
      <c r="H174" s="694" t="str">
        <f>IF(Tabla112[[#This Row],[Código_Actividad]]="","",_xlfn.XLOOKUP(Tabla112[[#This Row],[Código_Actividad]],[1]!Tabla2[Código],[1]!Tabla2[Actividades Programables Presupuestables],"",0))</f>
        <v/>
      </c>
      <c r="I174" s="695" t="str">
        <f>IFERROR(VLOOKUP('Formulario PPGR3 '!$G174,'[1]Formulario PPGR2'!$H$9:$V$272,15,FALSE),"")</f>
        <v/>
      </c>
      <c r="J174" s="702" t="s">
        <v>1081</v>
      </c>
      <c r="K174" s="696" t="e">
        <f>IF(Tabla112[[#This Row],[Insumos]]="","",_xlfn.XLOOKUP(Tabla112[[#This Row],[Insumos]],[1]!Tabla10[Insumo],[1]!Tabla10[InsumoAbrev],"",0))</f>
        <v>#REF!</v>
      </c>
      <c r="L174" s="697" t="s">
        <v>1679</v>
      </c>
      <c r="M174" s="698" t="e">
        <f>IF(Tabla112[[#This Row],[Descripción]]="","",_xlfn.XLOOKUP(Tabla112[[#This Row],[Descripción]],[1]!Tabla10[Descripción],[1]!Tabla10[Unidad de Medida],"",0))</f>
        <v>#REF!</v>
      </c>
      <c r="N174" s="703">
        <v>30</v>
      </c>
      <c r="O174" s="700" t="e">
        <f>IF(Tabla112[[#This Row],[Descripción]]="","",_xlfn.XLOOKUP(Tabla112[[#This Row],[Descripción]],[1]!Tabla10[Descripción],[1]!Tabla10[Precio Unitario],0))</f>
        <v>#REF!</v>
      </c>
      <c r="P174" s="700" t="e">
        <f>IF(Tabla112[[#This Row],[Cantidad de Insumos]]="","",Tabla112[[#This Row],[Precio Unitario]]*Tabla112[[#This Row],[Cantidad de Insumos]])</f>
        <v>#REF!</v>
      </c>
      <c r="Q174" s="700" t="e">
        <f>IF(Tabla112[[#This Row],[Descripción]]="","",_xlfn.XLOOKUP(Tabla112[[#This Row],[Descripción]],[1]!Tabla10[Descripción],[1]!Tabla10[CODIGO PRESUPUESTARIO],0))</f>
        <v>#REF!</v>
      </c>
      <c r="R174" s="696"/>
      <c r="S174" s="696"/>
    </row>
    <row r="175" spans="2:19" ht="72" customHeight="1" x14ac:dyDescent="0.3">
      <c r="B175" s="692" t="e">
        <f>IF('Formulario PPGR3 '!$G175="","",CONCATENATE('Formulario PPGR3 '!$C175,".",'Formulario PPGR3 '!$D175,".",'Formulario PPGR3 '!$E175,".",'Formulario PPGR3 '!$F175))</f>
        <v>#REF!</v>
      </c>
      <c r="C175" s="692" t="e">
        <f>IF('Formulario PPGR3 '!$G175="","",'[1]Formulario PPGR1'!#REF!)</f>
        <v>#REF!</v>
      </c>
      <c r="D175" s="692" t="e">
        <f>IF('Formulario PPGR3 '!$G175="","",'[1]Formulario PPGR1'!#REF!)</f>
        <v>#REF!</v>
      </c>
      <c r="E175" s="692" t="e">
        <f>IF('Formulario PPGR3 '!$G175="","",'[1]Formulario PPGR1'!#REF!)</f>
        <v>#REF!</v>
      </c>
      <c r="F175" s="692" t="e">
        <f>IF('Formulario PPGR3 '!$G175="","",'[1]Formulario PPGR1'!#REF!)</f>
        <v>#REF!</v>
      </c>
      <c r="G175" s="693" t="s">
        <v>477</v>
      </c>
      <c r="H175" s="694" t="e">
        <f>IF(Tabla112[[#This Row],[Código_Actividad]]="","",_xlfn.XLOOKUP(Tabla112[[#This Row],[Código_Actividad]],[1]!Tabla2[Código],[1]!Tabla2[Actividades Programables Presupuestables],"",0))</f>
        <v>#REF!</v>
      </c>
      <c r="I175" s="695">
        <f>IFERROR(VLOOKUP('Formulario PPGR3 '!$G175,'[1]Formulario PPGR2'!$H$9:$V$272,15,FALSE),"")</f>
        <v>4</v>
      </c>
      <c r="J175" s="702" t="s">
        <v>974</v>
      </c>
      <c r="K175" s="696" t="e">
        <f>IF(Tabla112[[#This Row],[Insumos]]="","",_xlfn.XLOOKUP(Tabla112[[#This Row],[Insumos]],[1]!Tabla10[Insumo],[1]!Tabla10[InsumoAbrev],"",0))</f>
        <v>#REF!</v>
      </c>
      <c r="L175" s="697" t="s">
        <v>2129</v>
      </c>
      <c r="M175" s="698" t="e">
        <f>IF(Tabla112[[#This Row],[Descripción]]="","",_xlfn.XLOOKUP(Tabla112[[#This Row],[Descripción]],[1]!Tabla10[Descripción],[1]!Tabla10[Unidad de Medida],"",0))</f>
        <v>#REF!</v>
      </c>
      <c r="N175" s="699">
        <v>4</v>
      </c>
      <c r="O175" s="700" t="e">
        <f>IF(Tabla112[[#This Row],[Descripción]]="","",_xlfn.XLOOKUP(Tabla112[[#This Row],[Descripción]],[1]!Tabla10[Descripción],[1]!Tabla10[Precio Unitario],0))</f>
        <v>#REF!</v>
      </c>
      <c r="P175" s="700" t="e">
        <f>IF(Tabla112[[#This Row],[Cantidad de Insumos]]="","",Tabla112[[#This Row],[Precio Unitario]]*Tabla112[[#This Row],[Cantidad de Insumos]])</f>
        <v>#REF!</v>
      </c>
      <c r="Q175" s="700" t="e">
        <f>IF(Tabla112[[#This Row],[Descripción]]="","",_xlfn.XLOOKUP(Tabla112[[#This Row],[Descripción]],[1]!Tabla10[Descripción],[1]!Tabla10[CODIGO PRESUPUESTARIO],0))</f>
        <v>#REF!</v>
      </c>
      <c r="R175" s="696"/>
      <c r="S175" s="696"/>
    </row>
    <row r="176" spans="2:19" ht="19.2" customHeight="1" x14ac:dyDescent="0.3">
      <c r="B176" s="692" t="str">
        <f>IF('Formulario PPGR3 '!$G176="","",CONCATENATE('Formulario PPGR3 '!$C176,".",'Formulario PPGR3 '!$D176,".",'Formulario PPGR3 '!$E176,".",'Formulario PPGR3 '!$F176))</f>
        <v/>
      </c>
      <c r="C176" s="692" t="str">
        <f>IF('Formulario PPGR3 '!$G176="","",'[1]Formulario PPGR1'!#REF!)</f>
        <v/>
      </c>
      <c r="D176" s="692" t="str">
        <f>IF('Formulario PPGR3 '!$G176="","",'[1]Formulario PPGR1'!#REF!)</f>
        <v/>
      </c>
      <c r="E176" s="692" t="str">
        <f>IF('Formulario PPGR3 '!$G176="","",'[1]Formulario PPGR1'!#REF!)</f>
        <v/>
      </c>
      <c r="F176" s="692" t="str">
        <f>IF('Formulario PPGR3 '!$G176="","",'[1]Formulario PPGR1'!#REF!)</f>
        <v/>
      </c>
      <c r="G176" s="693"/>
      <c r="H176" s="694" t="str">
        <f>IF(Tabla112[[#This Row],[Código_Actividad]]="","",_xlfn.XLOOKUP(Tabla112[[#This Row],[Código_Actividad]],[1]!Tabla2[Código],[1]!Tabla2[Actividades Programables Presupuestables],"",0))</f>
        <v/>
      </c>
      <c r="I176" s="695" t="str">
        <f>IFERROR(VLOOKUP('Formulario PPGR3 '!$G176,'[1]Formulario PPGR2'!$H$9:$V$272,15,FALSE),"")</f>
        <v/>
      </c>
      <c r="J176" s="702" t="s">
        <v>974</v>
      </c>
      <c r="K176" s="696" t="e">
        <f>IF(Tabla112[[#This Row],[Insumos]]="","",_xlfn.XLOOKUP(Tabla112[[#This Row],[Insumos]],[1]!Tabla10[Insumo],[1]!Tabla10[InsumoAbrev],"",0))</f>
        <v>#REF!</v>
      </c>
      <c r="L176" s="697" t="s">
        <v>2133</v>
      </c>
      <c r="M176" s="698" t="e">
        <f>IF(Tabla112[[#This Row],[Descripción]]="","",_xlfn.XLOOKUP(Tabla112[[#This Row],[Descripción]],[1]!Tabla10[Descripción],[1]!Tabla10[Unidad de Medida],"",0))</f>
        <v>#REF!</v>
      </c>
      <c r="N176" s="699">
        <v>4</v>
      </c>
      <c r="O176" s="700" t="e">
        <f>IF(Tabla112[[#This Row],[Descripción]]="","",_xlfn.XLOOKUP(Tabla112[[#This Row],[Descripción]],[1]!Tabla10[Descripción],[1]!Tabla10[Precio Unitario],0))</f>
        <v>#REF!</v>
      </c>
      <c r="P176" s="700" t="e">
        <f>IF(Tabla112[[#This Row],[Cantidad de Insumos]]="","",Tabla112[[#This Row],[Precio Unitario]]*Tabla112[[#This Row],[Cantidad de Insumos]])</f>
        <v>#REF!</v>
      </c>
      <c r="Q176" s="700" t="e">
        <f>IF(Tabla112[[#This Row],[Descripción]]="","",_xlfn.XLOOKUP(Tabla112[[#This Row],[Descripción]],[1]!Tabla10[Descripción],[1]!Tabla10[CODIGO PRESUPUESTARIO],0))</f>
        <v>#REF!</v>
      </c>
      <c r="R176" s="696"/>
      <c r="S176" s="696"/>
    </row>
    <row r="177" spans="2:19" ht="23.4" customHeight="1" x14ac:dyDescent="0.3">
      <c r="B177" s="692" t="str">
        <f>IF('Formulario PPGR3 '!$G177="","",CONCATENATE('Formulario PPGR3 '!$C177,".",'Formulario PPGR3 '!$D177,".",'Formulario PPGR3 '!$E177,".",'Formulario PPGR3 '!$F177))</f>
        <v/>
      </c>
      <c r="C177" s="692" t="str">
        <f>IF('Formulario PPGR3 '!$G177="","",'[1]Formulario PPGR1'!#REF!)</f>
        <v/>
      </c>
      <c r="D177" s="692" t="str">
        <f>IF('Formulario PPGR3 '!$G177="","",'[1]Formulario PPGR1'!#REF!)</f>
        <v/>
      </c>
      <c r="E177" s="692" t="str">
        <f>IF('Formulario PPGR3 '!$G177="","",'[1]Formulario PPGR1'!#REF!)</f>
        <v/>
      </c>
      <c r="F177" s="692" t="str">
        <f>IF('Formulario PPGR3 '!$G177="","",'[1]Formulario PPGR1'!#REF!)</f>
        <v/>
      </c>
      <c r="G177" s="693"/>
      <c r="H177" s="694" t="str">
        <f>IF(Tabla112[[#This Row],[Código_Actividad]]="","",_xlfn.XLOOKUP(Tabla112[[#This Row],[Código_Actividad]],[1]!Tabla2[Código],[1]!Tabla2[Actividades Programables Presupuestables],"",0))</f>
        <v/>
      </c>
      <c r="I177" s="695" t="str">
        <f>IFERROR(VLOOKUP('Formulario PPGR3 '!$G177,'[1]Formulario PPGR2'!$H$9:$V$272,15,FALSE),"")</f>
        <v/>
      </c>
      <c r="J177" s="702" t="s">
        <v>974</v>
      </c>
      <c r="K177" s="696" t="e">
        <f>IF(Tabla112[[#This Row],[Insumos]]="","",_xlfn.XLOOKUP(Tabla112[[#This Row],[Insumos]],[1]!Tabla10[Insumo],[1]!Tabla10[InsumoAbrev],"",0))</f>
        <v>#REF!</v>
      </c>
      <c r="L177" s="697" t="s">
        <v>2133</v>
      </c>
      <c r="M177" s="698" t="e">
        <f>IF(Tabla112[[#This Row],[Descripción]]="","",_xlfn.XLOOKUP(Tabla112[[#This Row],[Descripción]],[1]!Tabla10[Descripción],[1]!Tabla10[Unidad de Medida],"",0))</f>
        <v>#REF!</v>
      </c>
      <c r="N177" s="699">
        <v>4</v>
      </c>
      <c r="O177" s="700" t="e">
        <f>IF(Tabla112[[#This Row],[Descripción]]="","",_xlfn.XLOOKUP(Tabla112[[#This Row],[Descripción]],[1]!Tabla10[Descripción],[1]!Tabla10[Precio Unitario],0))</f>
        <v>#REF!</v>
      </c>
      <c r="P177" s="700" t="e">
        <f>IF(Tabla112[[#This Row],[Cantidad de Insumos]]="","",Tabla112[[#This Row],[Precio Unitario]]*Tabla112[[#This Row],[Cantidad de Insumos]])</f>
        <v>#REF!</v>
      </c>
      <c r="Q177" s="700" t="e">
        <f>IF(Tabla112[[#This Row],[Descripción]]="","",_xlfn.XLOOKUP(Tabla112[[#This Row],[Descripción]],[1]!Tabla10[Descripción],[1]!Tabla10[CODIGO PRESUPUESTARIO],0))</f>
        <v>#REF!</v>
      </c>
      <c r="R177" s="696"/>
      <c r="S177" s="696"/>
    </row>
    <row r="178" spans="2:19" x14ac:dyDescent="0.3">
      <c r="B178" s="692" t="str">
        <f>IF('Formulario PPGR3 '!$G178="","",CONCATENATE('Formulario PPGR3 '!$C178,".",'Formulario PPGR3 '!$D178,".",'Formulario PPGR3 '!$E178,".",'Formulario PPGR3 '!$F178))</f>
        <v/>
      </c>
      <c r="C178" s="692" t="str">
        <f>IF('Formulario PPGR3 '!$G178="","",'[1]Formulario PPGR1'!#REF!)</f>
        <v/>
      </c>
      <c r="D178" s="692" t="str">
        <f>IF('Formulario PPGR3 '!$G178="","",'[1]Formulario PPGR1'!#REF!)</f>
        <v/>
      </c>
      <c r="E178" s="692" t="str">
        <f>IF('Formulario PPGR3 '!$G178="","",'[1]Formulario PPGR1'!#REF!)</f>
        <v/>
      </c>
      <c r="F178" s="692" t="str">
        <f>IF('Formulario PPGR3 '!$G178="","",'[1]Formulario PPGR1'!#REF!)</f>
        <v/>
      </c>
      <c r="G178" s="693"/>
      <c r="H178" s="694" t="str">
        <f>IF(Tabla112[[#This Row],[Código_Actividad]]="","",_xlfn.XLOOKUP(Tabla112[[#This Row],[Código_Actividad]],[1]!Tabla2[Código],[1]!Tabla2[Actividades Programables Presupuestables],"",0))</f>
        <v/>
      </c>
      <c r="I178" s="695" t="str">
        <f>IFERROR(VLOOKUP('Formulario PPGR3 '!$G178,'[1]Formulario PPGR2'!$H$9:$V$272,15,FALSE),"")</f>
        <v/>
      </c>
      <c r="J178" s="702" t="s">
        <v>1081</v>
      </c>
      <c r="K178" s="696" t="e">
        <f>IF(Tabla112[[#This Row],[Insumos]]="","",_xlfn.XLOOKUP(Tabla112[[#This Row],[Insumos]],[1]!Tabla10[Insumo],[1]!Tabla10[InsumoAbrev],"",0))</f>
        <v>#REF!</v>
      </c>
      <c r="L178" s="697" t="s">
        <v>1679</v>
      </c>
      <c r="M178" s="698" t="e">
        <f>IF(Tabla112[[#This Row],[Descripción]]="","",_xlfn.XLOOKUP(Tabla112[[#This Row],[Descripción]],[1]!Tabla10[Descripción],[1]!Tabla10[Unidad de Medida],"",0))</f>
        <v>#REF!</v>
      </c>
      <c r="N178" s="703">
        <v>40</v>
      </c>
      <c r="O178" s="700" t="e">
        <f>IF(Tabla112[[#This Row],[Descripción]]="","",_xlfn.XLOOKUP(Tabla112[[#This Row],[Descripción]],[1]!Tabla10[Descripción],[1]!Tabla10[Precio Unitario],0))</f>
        <v>#REF!</v>
      </c>
      <c r="P178" s="700" t="e">
        <f>IF(Tabla112[[#This Row],[Cantidad de Insumos]]="","",Tabla112[[#This Row],[Precio Unitario]]*Tabla112[[#This Row],[Cantidad de Insumos]])</f>
        <v>#REF!</v>
      </c>
      <c r="Q178" s="700" t="e">
        <f>IF(Tabla112[[#This Row],[Descripción]]="","",_xlfn.XLOOKUP(Tabla112[[#This Row],[Descripción]],[1]!Tabla10[Descripción],[1]!Tabla10[CODIGO PRESUPUESTARIO],0))</f>
        <v>#REF!</v>
      </c>
      <c r="R178" s="696"/>
      <c r="S178" s="696"/>
    </row>
    <row r="179" spans="2:19" ht="39.6" customHeight="1" x14ac:dyDescent="0.3">
      <c r="B179" s="692" t="e">
        <f>IF('Formulario PPGR3 '!$G179="","",CONCATENATE('Formulario PPGR3 '!$C179,".",'Formulario PPGR3 '!$D179,".",'Formulario PPGR3 '!$E179,".",'Formulario PPGR3 '!$F179))</f>
        <v>#REF!</v>
      </c>
      <c r="C179" s="692" t="e">
        <f>IF('Formulario PPGR3 '!$G179="","",'[1]Formulario PPGR1'!#REF!)</f>
        <v>#REF!</v>
      </c>
      <c r="D179" s="692" t="e">
        <f>IF('Formulario PPGR3 '!$G179="","",'[1]Formulario PPGR1'!#REF!)</f>
        <v>#REF!</v>
      </c>
      <c r="E179" s="692" t="e">
        <f>IF('Formulario PPGR3 '!$G179="","",'[1]Formulario PPGR1'!#REF!)</f>
        <v>#REF!</v>
      </c>
      <c r="F179" s="692" t="e">
        <f>IF('Formulario PPGR3 '!$G179="","",'[1]Formulario PPGR1'!#REF!)</f>
        <v>#REF!</v>
      </c>
      <c r="G179" s="693" t="s">
        <v>479</v>
      </c>
      <c r="H179" s="694" t="e">
        <f>IF(Tabla112[[#This Row],[Código_Actividad]]="","",_xlfn.XLOOKUP(Tabla112[[#This Row],[Código_Actividad]],[1]!Tabla2[Código],[1]!Tabla2[Actividades Programables Presupuestables],"",0))</f>
        <v>#REF!</v>
      </c>
      <c r="I179" s="695">
        <f>IFERROR(VLOOKUP('Formulario PPGR3 '!$G179,'[1]Formulario PPGR2'!$H$9:$V$272,15,FALSE),"")</f>
        <v>1</v>
      </c>
      <c r="J179" s="702" t="s">
        <v>974</v>
      </c>
      <c r="K179" s="696" t="e">
        <f>IF(Tabla112[[#This Row],[Insumos]]="","",_xlfn.XLOOKUP(Tabla112[[#This Row],[Insumos]],[1]!Tabla10[Insumo],[1]!Tabla10[InsumoAbrev],"",0))</f>
        <v>#REF!</v>
      </c>
      <c r="L179" s="697" t="s">
        <v>2129</v>
      </c>
      <c r="M179" s="698" t="e">
        <f>IF(Tabla112[[#This Row],[Descripción]]="","",_xlfn.XLOOKUP(Tabla112[[#This Row],[Descripción]],[1]!Tabla10[Descripción],[1]!Tabla10[Unidad de Medida],"",0))</f>
        <v>#REF!</v>
      </c>
      <c r="N179" s="699">
        <v>4</v>
      </c>
      <c r="O179" s="700" t="e">
        <f>IF(Tabla112[[#This Row],[Descripción]]="","",_xlfn.XLOOKUP(Tabla112[[#This Row],[Descripción]],[1]!Tabla10[Descripción],[1]!Tabla10[Precio Unitario],0))</f>
        <v>#REF!</v>
      </c>
      <c r="P179" s="700" t="e">
        <f>IF(Tabla112[[#This Row],[Cantidad de Insumos]]="","",Tabla112[[#This Row],[Precio Unitario]]*Tabla112[[#This Row],[Cantidad de Insumos]])</f>
        <v>#REF!</v>
      </c>
      <c r="Q179" s="700" t="e">
        <f>IF(Tabla112[[#This Row],[Descripción]]="","",_xlfn.XLOOKUP(Tabla112[[#This Row],[Descripción]],[1]!Tabla10[Descripción],[1]!Tabla10[CODIGO PRESUPUESTARIO],0))</f>
        <v>#REF!</v>
      </c>
      <c r="R179" s="696"/>
      <c r="S179" s="696"/>
    </row>
    <row r="180" spans="2:19" x14ac:dyDescent="0.3">
      <c r="B180" s="692" t="str">
        <f>IF('Formulario PPGR3 '!$G180="","",CONCATENATE('Formulario PPGR3 '!$C180,".",'Formulario PPGR3 '!$D180,".",'Formulario PPGR3 '!$E180,".",'Formulario PPGR3 '!$F180))</f>
        <v/>
      </c>
      <c r="C180" s="692" t="str">
        <f>IF('Formulario PPGR3 '!$G180="","",'[1]Formulario PPGR1'!#REF!)</f>
        <v/>
      </c>
      <c r="D180" s="692" t="str">
        <f>IF('Formulario PPGR3 '!$G180="","",'[1]Formulario PPGR1'!#REF!)</f>
        <v/>
      </c>
      <c r="E180" s="692" t="str">
        <f>IF('Formulario PPGR3 '!$G180="","",'[1]Formulario PPGR1'!#REF!)</f>
        <v/>
      </c>
      <c r="F180" s="692" t="str">
        <f>IF('Formulario PPGR3 '!$G180="","",'[1]Formulario PPGR1'!#REF!)</f>
        <v/>
      </c>
      <c r="G180" s="693"/>
      <c r="H180" s="694" t="str">
        <f>IF(Tabla112[[#This Row],[Código_Actividad]]="","",_xlfn.XLOOKUP(Tabla112[[#This Row],[Código_Actividad]],[1]!Tabla2[Código],[1]!Tabla2[Actividades Programables Presupuestables],"",0))</f>
        <v/>
      </c>
      <c r="I180" s="695" t="str">
        <f>IFERROR(VLOOKUP('Formulario PPGR3 '!$G180,'[1]Formulario PPGR2'!$H$9:$V$272,15,FALSE),"")</f>
        <v/>
      </c>
      <c r="J180" s="702" t="s">
        <v>974</v>
      </c>
      <c r="K180" s="696" t="e">
        <f>IF(Tabla112[[#This Row],[Insumos]]="","",_xlfn.XLOOKUP(Tabla112[[#This Row],[Insumos]],[1]!Tabla10[Insumo],[1]!Tabla10[InsumoAbrev],"",0))</f>
        <v>#REF!</v>
      </c>
      <c r="L180" s="697" t="s">
        <v>2133</v>
      </c>
      <c r="M180" s="698" t="e">
        <f>IF(Tabla112[[#This Row],[Descripción]]="","",_xlfn.XLOOKUP(Tabla112[[#This Row],[Descripción]],[1]!Tabla10[Descripción],[1]!Tabla10[Unidad de Medida],"",0))</f>
        <v>#REF!</v>
      </c>
      <c r="N180" s="699">
        <v>4</v>
      </c>
      <c r="O180" s="700" t="e">
        <f>IF(Tabla112[[#This Row],[Descripción]]="","",_xlfn.XLOOKUP(Tabla112[[#This Row],[Descripción]],[1]!Tabla10[Descripción],[1]!Tabla10[Precio Unitario],0))</f>
        <v>#REF!</v>
      </c>
      <c r="P180" s="700" t="e">
        <f>IF(Tabla112[[#This Row],[Cantidad de Insumos]]="","",Tabla112[[#This Row],[Precio Unitario]]*Tabla112[[#This Row],[Cantidad de Insumos]])</f>
        <v>#REF!</v>
      </c>
      <c r="Q180" s="700" t="e">
        <f>IF(Tabla112[[#This Row],[Descripción]]="","",_xlfn.XLOOKUP(Tabla112[[#This Row],[Descripción]],[1]!Tabla10[Descripción],[1]!Tabla10[CODIGO PRESUPUESTARIO],0))</f>
        <v>#REF!</v>
      </c>
      <c r="R180" s="696"/>
      <c r="S180" s="696"/>
    </row>
    <row r="181" spans="2:19" x14ac:dyDescent="0.3">
      <c r="B181" s="692" t="str">
        <f>IF('Formulario PPGR3 '!$G181="","",CONCATENATE('Formulario PPGR3 '!$C181,".",'Formulario PPGR3 '!$D181,".",'Formulario PPGR3 '!$E181,".",'Formulario PPGR3 '!$F181))</f>
        <v/>
      </c>
      <c r="C181" s="692" t="str">
        <f>IF('Formulario PPGR3 '!$G181="","",'[1]Formulario PPGR1'!#REF!)</f>
        <v/>
      </c>
      <c r="D181" s="692" t="str">
        <f>IF('Formulario PPGR3 '!$G181="","",'[1]Formulario PPGR1'!#REF!)</f>
        <v/>
      </c>
      <c r="E181" s="692" t="str">
        <f>IF('Formulario PPGR3 '!$G181="","",'[1]Formulario PPGR1'!#REF!)</f>
        <v/>
      </c>
      <c r="F181" s="692" t="str">
        <f>IF('Formulario PPGR3 '!$G181="","",'[1]Formulario PPGR1'!#REF!)</f>
        <v/>
      </c>
      <c r="G181" s="693"/>
      <c r="H181" s="694" t="str">
        <f>IF(Tabla112[[#This Row],[Código_Actividad]]="","",_xlfn.XLOOKUP(Tabla112[[#This Row],[Código_Actividad]],[1]!Tabla2[Código],[1]!Tabla2[Actividades Programables Presupuestables],"",0))</f>
        <v/>
      </c>
      <c r="I181" s="695" t="str">
        <f>IFERROR(VLOOKUP('Formulario PPGR3 '!$G181,'[1]Formulario PPGR2'!$H$9:$V$272,15,FALSE),"")</f>
        <v/>
      </c>
      <c r="J181" s="702" t="s">
        <v>974</v>
      </c>
      <c r="K181" s="696" t="e">
        <f>IF(Tabla112[[#This Row],[Insumos]]="","",_xlfn.XLOOKUP(Tabla112[[#This Row],[Insumos]],[1]!Tabla10[Insumo],[1]!Tabla10[InsumoAbrev],"",0))</f>
        <v>#REF!</v>
      </c>
      <c r="L181" s="697" t="s">
        <v>2133</v>
      </c>
      <c r="M181" s="698" t="e">
        <f>IF(Tabla112[[#This Row],[Descripción]]="","",_xlfn.XLOOKUP(Tabla112[[#This Row],[Descripción]],[1]!Tabla10[Descripción],[1]!Tabla10[Unidad de Medida],"",0))</f>
        <v>#REF!</v>
      </c>
      <c r="N181" s="699">
        <v>4</v>
      </c>
      <c r="O181" s="700" t="e">
        <f>IF(Tabla112[[#This Row],[Descripción]]="","",_xlfn.XLOOKUP(Tabla112[[#This Row],[Descripción]],[1]!Tabla10[Descripción],[1]!Tabla10[Precio Unitario],0))</f>
        <v>#REF!</v>
      </c>
      <c r="P181" s="700" t="e">
        <f>IF(Tabla112[[#This Row],[Cantidad de Insumos]]="","",Tabla112[[#This Row],[Precio Unitario]]*Tabla112[[#This Row],[Cantidad de Insumos]])</f>
        <v>#REF!</v>
      </c>
      <c r="Q181" s="700" t="e">
        <f>IF(Tabla112[[#This Row],[Descripción]]="","",_xlfn.XLOOKUP(Tabla112[[#This Row],[Descripción]],[1]!Tabla10[Descripción],[1]!Tabla10[CODIGO PRESUPUESTARIO],0))</f>
        <v>#REF!</v>
      </c>
      <c r="R181" s="696"/>
      <c r="S181" s="696"/>
    </row>
    <row r="182" spans="2:19" x14ac:dyDescent="0.3">
      <c r="B182" s="692" t="str">
        <f>IF('Formulario PPGR3 '!$G182="","",CONCATENATE('Formulario PPGR3 '!$C182,".",'Formulario PPGR3 '!$D182,".",'Formulario PPGR3 '!$E182,".",'Formulario PPGR3 '!$F182))</f>
        <v/>
      </c>
      <c r="C182" s="692" t="str">
        <f>IF('Formulario PPGR3 '!$G182="","",'[1]Formulario PPGR1'!#REF!)</f>
        <v/>
      </c>
      <c r="D182" s="692" t="str">
        <f>IF('Formulario PPGR3 '!$G182="","",'[1]Formulario PPGR1'!#REF!)</f>
        <v/>
      </c>
      <c r="E182" s="692" t="str">
        <f>IF('Formulario PPGR3 '!$G182="","",'[1]Formulario PPGR1'!#REF!)</f>
        <v/>
      </c>
      <c r="F182" s="692" t="str">
        <f>IF('Formulario PPGR3 '!$G182="","",'[1]Formulario PPGR1'!#REF!)</f>
        <v/>
      </c>
      <c r="G182" s="693"/>
      <c r="H182" s="694" t="str">
        <f>IF(Tabla112[[#This Row],[Código_Actividad]]="","",_xlfn.XLOOKUP(Tabla112[[#This Row],[Código_Actividad]],[1]!Tabla2[Código],[1]!Tabla2[Actividades Programables Presupuestables],"",0))</f>
        <v/>
      </c>
      <c r="I182" s="695" t="str">
        <f>IFERROR(VLOOKUP('Formulario PPGR3 '!$G182,'[1]Formulario PPGR2'!$H$9:$V$272,15,FALSE),"")</f>
        <v/>
      </c>
      <c r="J182" s="702" t="s">
        <v>1081</v>
      </c>
      <c r="K182" s="696" t="e">
        <f>IF(Tabla112[[#This Row],[Insumos]]="","",_xlfn.XLOOKUP(Tabla112[[#This Row],[Insumos]],[1]!Tabla10[Insumo],[1]!Tabla10[InsumoAbrev],"",0))</f>
        <v>#REF!</v>
      </c>
      <c r="L182" s="697" t="s">
        <v>1679</v>
      </c>
      <c r="M182" s="698" t="e">
        <f>IF(Tabla112[[#This Row],[Descripción]]="","",_xlfn.XLOOKUP(Tabla112[[#This Row],[Descripción]],[1]!Tabla10[Descripción],[1]!Tabla10[Unidad de Medida],"",0))</f>
        <v>#REF!</v>
      </c>
      <c r="N182" s="703">
        <v>40</v>
      </c>
      <c r="O182" s="700" t="e">
        <f>IF(Tabla112[[#This Row],[Descripción]]="","",_xlfn.XLOOKUP(Tabla112[[#This Row],[Descripción]],[1]!Tabla10[Descripción],[1]!Tabla10[Precio Unitario],0))</f>
        <v>#REF!</v>
      </c>
      <c r="P182" s="700" t="e">
        <f>IF(Tabla112[[#This Row],[Cantidad de Insumos]]="","",Tabla112[[#This Row],[Precio Unitario]]*Tabla112[[#This Row],[Cantidad de Insumos]])</f>
        <v>#REF!</v>
      </c>
      <c r="Q182" s="700" t="e">
        <f>IF(Tabla112[[#This Row],[Descripción]]="","",_xlfn.XLOOKUP(Tabla112[[#This Row],[Descripción]],[1]!Tabla10[Descripción],[1]!Tabla10[CODIGO PRESUPUESTARIO],0))</f>
        <v>#REF!</v>
      </c>
      <c r="R182" s="696"/>
      <c r="S182" s="696"/>
    </row>
    <row r="183" spans="2:19" ht="45.6" customHeight="1" x14ac:dyDescent="0.3">
      <c r="B183" s="692" t="e">
        <f>IF('Formulario PPGR3 '!$G183="","",CONCATENATE('Formulario PPGR3 '!$C183,".",'Formulario PPGR3 '!$D183,".",'Formulario PPGR3 '!$E183,".",'Formulario PPGR3 '!$F183))</f>
        <v>#REF!</v>
      </c>
      <c r="C183" s="692" t="e">
        <f>IF('Formulario PPGR3 '!$G183="","",'[1]Formulario PPGR1'!#REF!)</f>
        <v>#REF!</v>
      </c>
      <c r="D183" s="692" t="e">
        <f>IF('Formulario PPGR3 '!$G183="","",'[1]Formulario PPGR1'!#REF!)</f>
        <v>#REF!</v>
      </c>
      <c r="E183" s="692" t="e">
        <f>IF('Formulario PPGR3 '!$G183="","",'[1]Formulario PPGR1'!#REF!)</f>
        <v>#REF!</v>
      </c>
      <c r="F183" s="692" t="e">
        <f>IF('Formulario PPGR3 '!$G183="","",'[1]Formulario PPGR1'!#REF!)</f>
        <v>#REF!</v>
      </c>
      <c r="G183" s="693" t="s">
        <v>283</v>
      </c>
      <c r="H183" s="694" t="e">
        <f>IF(Tabla112[[#This Row],[Código_Actividad]]="","",_xlfn.XLOOKUP(Tabla112[[#This Row],[Código_Actividad]],[1]!Tabla2[Código],[1]!Tabla2[Actividades Programables Presupuestables],"",0))</f>
        <v>#REF!</v>
      </c>
      <c r="I183" s="695">
        <f>IFERROR(VLOOKUP('Formulario PPGR3 '!$G183,'[1]Formulario PPGR2'!$H$9:$V$272,15,FALSE),"")</f>
        <v>3</v>
      </c>
      <c r="J183" s="702" t="s">
        <v>1081</v>
      </c>
      <c r="K183" s="696" t="e">
        <f>IF(Tabla112[[#This Row],[Insumos]]="","",_xlfn.XLOOKUP(Tabla112[[#This Row],[Insumos]],[1]!Tabla10[Insumo],[1]!Tabla10[InsumoAbrev],"",0))</f>
        <v>#REF!</v>
      </c>
      <c r="L183" s="697" t="s">
        <v>1679</v>
      </c>
      <c r="M183" s="698" t="e">
        <f>IF(Tabla112[[#This Row],[Descripción]]="","",_xlfn.XLOOKUP(Tabla112[[#This Row],[Descripción]],[1]!Tabla10[Descripción],[1]!Tabla10[Unidad de Medida],"",0))</f>
        <v>#REF!</v>
      </c>
      <c r="N183" s="699">
        <v>80</v>
      </c>
      <c r="O183" s="700" t="e">
        <f>IF(Tabla112[[#This Row],[Descripción]]="","",_xlfn.XLOOKUP(Tabla112[[#This Row],[Descripción]],[1]!Tabla10[Descripción],[1]!Tabla10[Precio Unitario],0))</f>
        <v>#REF!</v>
      </c>
      <c r="P183" s="700" t="e">
        <f>IF(Tabla112[[#This Row],[Cantidad de Insumos]]="","",Tabla112[[#This Row],[Precio Unitario]]*Tabla112[[#This Row],[Cantidad de Insumos]])</f>
        <v>#REF!</v>
      </c>
      <c r="Q183" s="700" t="e">
        <f>IF(Tabla112[[#This Row],[Descripción]]="","",_xlfn.XLOOKUP(Tabla112[[#This Row],[Descripción]],[1]!Tabla10[Descripción],[1]!Tabla10[CODIGO PRESUPUESTARIO],0))</f>
        <v>#REF!</v>
      </c>
      <c r="R183" s="696"/>
      <c r="S183" s="696"/>
    </row>
    <row r="184" spans="2:19" x14ac:dyDescent="0.3">
      <c r="B184" s="692" t="str">
        <f>IF('Formulario PPGR3 '!$G184="","",CONCATENATE('Formulario PPGR3 '!$C184,".",'Formulario PPGR3 '!$D184,".",'Formulario PPGR3 '!$E184,".",'Formulario PPGR3 '!$F184))</f>
        <v/>
      </c>
      <c r="C184" s="692" t="str">
        <f>IF('Formulario PPGR3 '!$G184="","",'[1]Formulario PPGR1'!#REF!)</f>
        <v/>
      </c>
      <c r="D184" s="692" t="str">
        <f>IF('Formulario PPGR3 '!$G184="","",'[1]Formulario PPGR1'!#REF!)</f>
        <v/>
      </c>
      <c r="E184" s="692" t="str">
        <f>IF('Formulario PPGR3 '!$G184="","",'[1]Formulario PPGR1'!#REF!)</f>
        <v/>
      </c>
      <c r="F184" s="692" t="str">
        <f>IF('Formulario PPGR3 '!$G184="","",'[1]Formulario PPGR1'!#REF!)</f>
        <v/>
      </c>
      <c r="G184" s="693"/>
      <c r="H184" s="694" t="str">
        <f>IF(Tabla112[[#This Row],[Código_Actividad]]="","",_xlfn.XLOOKUP(Tabla112[[#This Row],[Código_Actividad]],[1]!Tabla2[Código],[1]!Tabla2[Actividades Programables Presupuestables],"",0))</f>
        <v/>
      </c>
      <c r="I184" s="695" t="str">
        <f>IFERROR(VLOOKUP('Formulario PPGR3 '!$G184,'[1]Formulario PPGR2'!$H$9:$V$272,15,FALSE),"")</f>
        <v/>
      </c>
      <c r="J184" s="702" t="s">
        <v>974</v>
      </c>
      <c r="K184" s="696" t="e">
        <f>IF(Tabla112[[#This Row],[Insumos]]="","",_xlfn.XLOOKUP(Tabla112[[#This Row],[Insumos]],[1]!Tabla10[Insumo],[1]!Tabla10[InsumoAbrev],"",0))</f>
        <v>#REF!</v>
      </c>
      <c r="L184" s="697" t="s">
        <v>2129</v>
      </c>
      <c r="M184" s="698" t="e">
        <f>IF(Tabla112[[#This Row],[Descripción]]="","",_xlfn.XLOOKUP(Tabla112[[#This Row],[Descripción]],[1]!Tabla10[Descripción],[1]!Tabla10[Unidad de Medida],"",0))</f>
        <v>#REF!</v>
      </c>
      <c r="N184" s="699">
        <v>8</v>
      </c>
      <c r="O184" s="700" t="e">
        <f>IF(Tabla112[[#This Row],[Descripción]]="","",_xlfn.XLOOKUP(Tabla112[[#This Row],[Descripción]],[1]!Tabla10[Descripción],[1]!Tabla10[Precio Unitario],0))</f>
        <v>#REF!</v>
      </c>
      <c r="P184" s="700" t="e">
        <f>IF(Tabla112[[#This Row],[Cantidad de Insumos]]="","",Tabla112[[#This Row],[Precio Unitario]]*Tabla112[[#This Row],[Cantidad de Insumos]])</f>
        <v>#REF!</v>
      </c>
      <c r="Q184" s="700" t="e">
        <f>IF(Tabla112[[#This Row],[Descripción]]="","",_xlfn.XLOOKUP(Tabla112[[#This Row],[Descripción]],[1]!Tabla10[Descripción],[1]!Tabla10[CODIGO PRESUPUESTARIO],0))</f>
        <v>#REF!</v>
      </c>
      <c r="R184" s="696"/>
      <c r="S184" s="696"/>
    </row>
    <row r="185" spans="2:19" x14ac:dyDescent="0.3">
      <c r="B185" s="692" t="str">
        <f>IF('Formulario PPGR3 '!$G185="","",CONCATENATE('Formulario PPGR3 '!$C185,".",'Formulario PPGR3 '!$D185,".",'Formulario PPGR3 '!$E185,".",'Formulario PPGR3 '!$F185))</f>
        <v/>
      </c>
      <c r="C185" s="692" t="str">
        <f>IF('Formulario PPGR3 '!$G185="","",'[1]Formulario PPGR1'!#REF!)</f>
        <v/>
      </c>
      <c r="D185" s="692" t="str">
        <f>IF('Formulario PPGR3 '!$G185="","",'[1]Formulario PPGR1'!#REF!)</f>
        <v/>
      </c>
      <c r="E185" s="692" t="str">
        <f>IF('Formulario PPGR3 '!$G185="","",'[1]Formulario PPGR1'!#REF!)</f>
        <v/>
      </c>
      <c r="F185" s="692" t="str">
        <f>IF('Formulario PPGR3 '!$G185="","",'[1]Formulario PPGR1'!#REF!)</f>
        <v/>
      </c>
      <c r="G185" s="693"/>
      <c r="H185" s="694" t="str">
        <f>IF(Tabla112[[#This Row],[Código_Actividad]]="","",_xlfn.XLOOKUP(Tabla112[[#This Row],[Código_Actividad]],[1]!Tabla2[Código],[1]!Tabla2[Actividades Programables Presupuestables],"",0))</f>
        <v/>
      </c>
      <c r="I185" s="695" t="str">
        <f>IFERROR(VLOOKUP('Formulario PPGR3 '!$G185,'[1]Formulario PPGR2'!$H$9:$V$272,15,FALSE),"")</f>
        <v/>
      </c>
      <c r="J185" s="702" t="s">
        <v>974</v>
      </c>
      <c r="K185" s="696" t="e">
        <f>IF(Tabla112[[#This Row],[Insumos]]="","",_xlfn.XLOOKUP(Tabla112[[#This Row],[Insumos]],[1]!Tabla10[Insumo],[1]!Tabla10[InsumoAbrev],"",0))</f>
        <v>#REF!</v>
      </c>
      <c r="L185" s="697" t="s">
        <v>2133</v>
      </c>
      <c r="M185" s="698" t="e">
        <f>IF(Tabla112[[#This Row],[Descripción]]="","",_xlfn.XLOOKUP(Tabla112[[#This Row],[Descripción]],[1]!Tabla10[Descripción],[1]!Tabla10[Unidad de Medida],"",0))</f>
        <v>#REF!</v>
      </c>
      <c r="N185" s="699">
        <v>8</v>
      </c>
      <c r="O185" s="700" t="e">
        <f>IF(Tabla112[[#This Row],[Descripción]]="","",_xlfn.XLOOKUP(Tabla112[[#This Row],[Descripción]],[1]!Tabla10[Descripción],[1]!Tabla10[Precio Unitario],0))</f>
        <v>#REF!</v>
      </c>
      <c r="P185" s="700" t="e">
        <f>IF(Tabla112[[#This Row],[Cantidad de Insumos]]="","",Tabla112[[#This Row],[Precio Unitario]]*Tabla112[[#This Row],[Cantidad de Insumos]])</f>
        <v>#REF!</v>
      </c>
      <c r="Q185" s="700" t="e">
        <f>IF(Tabla112[[#This Row],[Descripción]]="","",_xlfn.XLOOKUP(Tabla112[[#This Row],[Descripción]],[1]!Tabla10[Descripción],[1]!Tabla10[CODIGO PRESUPUESTARIO],0))</f>
        <v>#REF!</v>
      </c>
      <c r="R185" s="696"/>
      <c r="S185" s="696"/>
    </row>
    <row r="186" spans="2:19" x14ac:dyDescent="0.3">
      <c r="B186" s="692" t="str">
        <f>IF('Formulario PPGR3 '!$G186="","",CONCATENATE('Formulario PPGR3 '!$C186,".",'Formulario PPGR3 '!$D186,".",'Formulario PPGR3 '!$E186,".",'Formulario PPGR3 '!$F186))</f>
        <v/>
      </c>
      <c r="C186" s="692" t="str">
        <f>IF('Formulario PPGR3 '!$G186="","",'[1]Formulario PPGR1'!#REF!)</f>
        <v/>
      </c>
      <c r="D186" s="692" t="str">
        <f>IF('Formulario PPGR3 '!$G186="","",'[1]Formulario PPGR1'!#REF!)</f>
        <v/>
      </c>
      <c r="E186" s="692" t="str">
        <f>IF('Formulario PPGR3 '!$G186="","",'[1]Formulario PPGR1'!#REF!)</f>
        <v/>
      </c>
      <c r="F186" s="692" t="str">
        <f>IF('Formulario PPGR3 '!$G186="","",'[1]Formulario PPGR1'!#REF!)</f>
        <v/>
      </c>
      <c r="G186" s="693"/>
      <c r="H186" s="694" t="str">
        <f>IF(Tabla112[[#This Row],[Código_Actividad]]="","",_xlfn.XLOOKUP(Tabla112[[#This Row],[Código_Actividad]],[1]!Tabla2[Código],[1]!Tabla2[Actividades Programables Presupuestables],"",0))</f>
        <v/>
      </c>
      <c r="I186" s="695" t="str">
        <f>IFERROR(VLOOKUP('Formulario PPGR3 '!$G186,'[1]Formulario PPGR2'!$H$9:$V$272,15,FALSE),"")</f>
        <v/>
      </c>
      <c r="J186" s="702" t="s">
        <v>974</v>
      </c>
      <c r="K186" s="696" t="e">
        <f>IF(Tabla112[[#This Row],[Insumos]]="","",_xlfn.XLOOKUP(Tabla112[[#This Row],[Insumos]],[1]!Tabla10[Insumo],[1]!Tabla10[InsumoAbrev],"",0))</f>
        <v>#REF!</v>
      </c>
      <c r="L186" s="697" t="s">
        <v>2133</v>
      </c>
      <c r="M186" s="698" t="e">
        <f>IF(Tabla112[[#This Row],[Descripción]]="","",_xlfn.XLOOKUP(Tabla112[[#This Row],[Descripción]],[1]!Tabla10[Descripción],[1]!Tabla10[Unidad de Medida],"",0))</f>
        <v>#REF!</v>
      </c>
      <c r="N186" s="699">
        <v>8</v>
      </c>
      <c r="O186" s="700" t="e">
        <f>IF(Tabla112[[#This Row],[Descripción]]="","",_xlfn.XLOOKUP(Tabla112[[#This Row],[Descripción]],[1]!Tabla10[Descripción],[1]!Tabla10[Precio Unitario],0))</f>
        <v>#REF!</v>
      </c>
      <c r="P186" s="700" t="e">
        <f>IF(Tabla112[[#This Row],[Cantidad de Insumos]]="","",Tabla112[[#This Row],[Precio Unitario]]*Tabla112[[#This Row],[Cantidad de Insumos]])</f>
        <v>#REF!</v>
      </c>
      <c r="Q186" s="700" t="e">
        <f>IF(Tabla112[[#This Row],[Descripción]]="","",_xlfn.XLOOKUP(Tabla112[[#This Row],[Descripción]],[1]!Tabla10[Descripción],[1]!Tabla10[CODIGO PRESUPUESTARIO],0))</f>
        <v>#REF!</v>
      </c>
      <c r="R186" s="696"/>
      <c r="S186" s="696"/>
    </row>
    <row r="187" spans="2:19" ht="48" customHeight="1" x14ac:dyDescent="0.3">
      <c r="B187" s="692" t="e">
        <f>IF('Formulario PPGR3 '!$G187="","",CONCATENATE('Formulario PPGR3 '!$C187,".",'Formulario PPGR3 '!$D187,".",'Formulario PPGR3 '!$E187,".",'Formulario PPGR3 '!$F187))</f>
        <v>#REF!</v>
      </c>
      <c r="C187" s="692" t="e">
        <f>IF('Formulario PPGR3 '!$G187="","",'[1]Formulario PPGR1'!#REF!)</f>
        <v>#REF!</v>
      </c>
      <c r="D187" s="692" t="e">
        <f>IF('Formulario PPGR3 '!$G187="","",'[1]Formulario PPGR1'!#REF!)</f>
        <v>#REF!</v>
      </c>
      <c r="E187" s="692" t="e">
        <f>IF('Formulario PPGR3 '!$G187="","",'[1]Formulario PPGR1'!#REF!)</f>
        <v>#REF!</v>
      </c>
      <c r="F187" s="692" t="e">
        <f>IF('Formulario PPGR3 '!$G187="","",'[1]Formulario PPGR1'!#REF!)</f>
        <v>#REF!</v>
      </c>
      <c r="G187" s="693" t="s">
        <v>285</v>
      </c>
      <c r="H187" s="694" t="e">
        <f>IF(Tabla112[[#This Row],[Código_Actividad]]="","",_xlfn.XLOOKUP(Tabla112[[#This Row],[Código_Actividad]],[1]!Tabla2[Código],[1]!Tabla2[Actividades Programables Presupuestables],"",0))</f>
        <v>#REF!</v>
      </c>
      <c r="I187" s="695">
        <f>IFERROR(VLOOKUP('Formulario PPGR3 '!$G187,'[1]Formulario PPGR2'!$H$9:$V$272,15,FALSE),"")</f>
        <v>12</v>
      </c>
      <c r="J187" s="702" t="s">
        <v>1081</v>
      </c>
      <c r="K187" s="696" t="e">
        <f>IF(Tabla112[[#This Row],[Insumos]]="","",_xlfn.XLOOKUP(Tabla112[[#This Row],[Insumos]],[1]!Tabla10[Insumo],[1]!Tabla10[InsumoAbrev],"",0))</f>
        <v>#REF!</v>
      </c>
      <c r="L187" s="697" t="s">
        <v>1679</v>
      </c>
      <c r="M187" s="698" t="e">
        <f>IF(Tabla112[[#This Row],[Descripción]]="","",_xlfn.XLOOKUP(Tabla112[[#This Row],[Descripción]],[1]!Tabla10[Descripción],[1]!Tabla10[Unidad de Medida],"",0))</f>
        <v>#REF!</v>
      </c>
      <c r="N187" s="704">
        <v>1200</v>
      </c>
      <c r="O187" s="700" t="e">
        <f>IF(Tabla112[[#This Row],[Descripción]]="","",_xlfn.XLOOKUP(Tabla112[[#This Row],[Descripción]],[1]!Tabla10[Descripción],[1]!Tabla10[Precio Unitario],0))</f>
        <v>#REF!</v>
      </c>
      <c r="P187" s="700" t="e">
        <f>IF(Tabla112[[#This Row],[Cantidad de Insumos]]="","",Tabla112[[#This Row],[Precio Unitario]]*Tabla112[[#This Row],[Cantidad de Insumos]])</f>
        <v>#REF!</v>
      </c>
      <c r="Q187" s="700" t="e">
        <f>IF(Tabla112[[#This Row],[Descripción]]="","",_xlfn.XLOOKUP(Tabla112[[#This Row],[Descripción]],[1]!Tabla10[Descripción],[1]!Tabla10[CODIGO PRESUPUESTARIO],0))</f>
        <v>#REF!</v>
      </c>
      <c r="R187" s="696"/>
      <c r="S187" s="696"/>
    </row>
    <row r="188" spans="2:19" x14ac:dyDescent="0.3">
      <c r="B188" s="692" t="str">
        <f>IF('Formulario PPGR3 '!$G188="","",CONCATENATE('Formulario PPGR3 '!$C188,".",'Formulario PPGR3 '!$D188,".",'Formulario PPGR3 '!$E188,".",'Formulario PPGR3 '!$F188))</f>
        <v/>
      </c>
      <c r="C188" s="692" t="str">
        <f>IF('Formulario PPGR3 '!$G188="","",'[1]Formulario PPGR1'!#REF!)</f>
        <v/>
      </c>
      <c r="D188" s="692" t="str">
        <f>IF('Formulario PPGR3 '!$G188="","",'[1]Formulario PPGR1'!#REF!)</f>
        <v/>
      </c>
      <c r="E188" s="692" t="str">
        <f>IF('Formulario PPGR3 '!$G188="","",'[1]Formulario PPGR1'!#REF!)</f>
        <v/>
      </c>
      <c r="F188" s="692" t="str">
        <f>IF('Formulario PPGR3 '!$G188="","",'[1]Formulario PPGR1'!#REF!)</f>
        <v/>
      </c>
      <c r="G188" s="693"/>
      <c r="H188" s="694" t="str">
        <f>IF(Tabla112[[#This Row],[Código_Actividad]]="","",_xlfn.XLOOKUP(Tabla112[[#This Row],[Código_Actividad]],[1]!Tabla2[Código],[1]!Tabla2[Actividades Programables Presupuestables],"",0))</f>
        <v/>
      </c>
      <c r="I188" s="695" t="str">
        <f>IFERROR(VLOOKUP('Formulario PPGR3 '!$G188,'[1]Formulario PPGR2'!$H$9:$V$272,15,FALSE),"")</f>
        <v/>
      </c>
      <c r="J188" s="702" t="s">
        <v>974</v>
      </c>
      <c r="K188" s="696" t="e">
        <f>IF(Tabla112[[#This Row],[Insumos]]="","",_xlfn.XLOOKUP(Tabla112[[#This Row],[Insumos]],[1]!Tabla10[Insumo],[1]!Tabla10[InsumoAbrev],"",0))</f>
        <v>#REF!</v>
      </c>
      <c r="L188" s="697" t="s">
        <v>2129</v>
      </c>
      <c r="M188" s="698" t="e">
        <f>IF(Tabla112[[#This Row],[Descripción]]="","",_xlfn.XLOOKUP(Tabla112[[#This Row],[Descripción]],[1]!Tabla10[Descripción],[1]!Tabla10[Unidad de Medida],"",0))</f>
        <v>#REF!</v>
      </c>
      <c r="N188" s="699">
        <v>12</v>
      </c>
      <c r="O188" s="700" t="e">
        <f>IF(Tabla112[[#This Row],[Descripción]]="","",_xlfn.XLOOKUP(Tabla112[[#This Row],[Descripción]],[1]!Tabla10[Descripción],[1]!Tabla10[Precio Unitario],0))</f>
        <v>#REF!</v>
      </c>
      <c r="P188" s="700" t="e">
        <f>IF(Tabla112[[#This Row],[Cantidad de Insumos]]="","",Tabla112[[#This Row],[Precio Unitario]]*Tabla112[[#This Row],[Cantidad de Insumos]])</f>
        <v>#REF!</v>
      </c>
      <c r="Q188" s="700" t="e">
        <f>IF(Tabla112[[#This Row],[Descripción]]="","",_xlfn.XLOOKUP(Tabla112[[#This Row],[Descripción]],[1]!Tabla10[Descripción],[1]!Tabla10[CODIGO PRESUPUESTARIO],0))</f>
        <v>#REF!</v>
      </c>
      <c r="R188" s="696"/>
      <c r="S188" s="696"/>
    </row>
    <row r="189" spans="2:19" x14ac:dyDescent="0.3">
      <c r="B189" s="692" t="str">
        <f>IF('Formulario PPGR3 '!$G189="","",CONCATENATE('Formulario PPGR3 '!$C189,".",'Formulario PPGR3 '!$D189,".",'Formulario PPGR3 '!$E189,".",'Formulario PPGR3 '!$F189))</f>
        <v/>
      </c>
      <c r="C189" s="692" t="str">
        <f>IF('Formulario PPGR3 '!$G189="","",'[1]Formulario PPGR1'!#REF!)</f>
        <v/>
      </c>
      <c r="D189" s="692" t="str">
        <f>IF('Formulario PPGR3 '!$G189="","",'[1]Formulario PPGR1'!#REF!)</f>
        <v/>
      </c>
      <c r="E189" s="692" t="str">
        <f>IF('Formulario PPGR3 '!$G189="","",'[1]Formulario PPGR1'!#REF!)</f>
        <v/>
      </c>
      <c r="F189" s="692" t="str">
        <f>IF('Formulario PPGR3 '!$G189="","",'[1]Formulario PPGR1'!#REF!)</f>
        <v/>
      </c>
      <c r="G189" s="693"/>
      <c r="H189" s="694" t="str">
        <f>IF(Tabla112[[#This Row],[Código_Actividad]]="","",_xlfn.XLOOKUP(Tabla112[[#This Row],[Código_Actividad]],[1]!Tabla2[Código],[1]!Tabla2[Actividades Programables Presupuestables],"",0))</f>
        <v/>
      </c>
      <c r="I189" s="695" t="str">
        <f>IFERROR(VLOOKUP('Formulario PPGR3 '!$G189,'[1]Formulario PPGR2'!$H$9:$V$272,15,FALSE),"")</f>
        <v/>
      </c>
      <c r="J189" s="702" t="s">
        <v>974</v>
      </c>
      <c r="K189" s="696" t="e">
        <f>IF(Tabla112[[#This Row],[Insumos]]="","",_xlfn.XLOOKUP(Tabla112[[#This Row],[Insumos]],[1]!Tabla10[Insumo],[1]!Tabla10[InsumoAbrev],"",0))</f>
        <v>#REF!</v>
      </c>
      <c r="L189" s="697" t="s">
        <v>2133</v>
      </c>
      <c r="M189" s="698" t="e">
        <f>IF(Tabla112[[#This Row],[Descripción]]="","",_xlfn.XLOOKUP(Tabla112[[#This Row],[Descripción]],[1]!Tabla10[Descripción],[1]!Tabla10[Unidad de Medida],"",0))</f>
        <v>#REF!</v>
      </c>
      <c r="N189" s="699">
        <v>12</v>
      </c>
      <c r="O189" s="700" t="e">
        <f>IF(Tabla112[[#This Row],[Descripción]]="","",_xlfn.XLOOKUP(Tabla112[[#This Row],[Descripción]],[1]!Tabla10[Descripción],[1]!Tabla10[Precio Unitario],0))</f>
        <v>#REF!</v>
      </c>
      <c r="P189" s="700" t="e">
        <f>IF(Tabla112[[#This Row],[Cantidad de Insumos]]="","",Tabla112[[#This Row],[Precio Unitario]]*Tabla112[[#This Row],[Cantidad de Insumos]])</f>
        <v>#REF!</v>
      </c>
      <c r="Q189" s="700" t="e">
        <f>IF(Tabla112[[#This Row],[Descripción]]="","",_xlfn.XLOOKUP(Tabla112[[#This Row],[Descripción]],[1]!Tabla10[Descripción],[1]!Tabla10[CODIGO PRESUPUESTARIO],0))</f>
        <v>#REF!</v>
      </c>
      <c r="R189" s="696"/>
      <c r="S189" s="696"/>
    </row>
    <row r="190" spans="2:19" x14ac:dyDescent="0.3">
      <c r="B190" s="692" t="str">
        <f>IF('Formulario PPGR3 '!$G190="","",CONCATENATE('Formulario PPGR3 '!$C190,".",'Formulario PPGR3 '!$D190,".",'Formulario PPGR3 '!$E190,".",'Formulario PPGR3 '!$F190))</f>
        <v/>
      </c>
      <c r="C190" s="692" t="str">
        <f>IF('Formulario PPGR3 '!$G190="","",'[1]Formulario PPGR1'!#REF!)</f>
        <v/>
      </c>
      <c r="D190" s="692" t="str">
        <f>IF('Formulario PPGR3 '!$G190="","",'[1]Formulario PPGR1'!#REF!)</f>
        <v/>
      </c>
      <c r="E190" s="692" t="str">
        <f>IF('Formulario PPGR3 '!$G190="","",'[1]Formulario PPGR1'!#REF!)</f>
        <v/>
      </c>
      <c r="F190" s="692" t="str">
        <f>IF('Formulario PPGR3 '!$G190="","",'[1]Formulario PPGR1'!#REF!)</f>
        <v/>
      </c>
      <c r="G190" s="693"/>
      <c r="H190" s="694" t="str">
        <f>IF(Tabla112[[#This Row],[Código_Actividad]]="","",_xlfn.XLOOKUP(Tabla112[[#This Row],[Código_Actividad]],[1]!Tabla2[Código],[1]!Tabla2[Actividades Programables Presupuestables],"",0))</f>
        <v/>
      </c>
      <c r="I190" s="695" t="str">
        <f>IFERROR(VLOOKUP('Formulario PPGR3 '!$G190,'[1]Formulario PPGR2'!$H$9:$V$272,15,FALSE),"")</f>
        <v/>
      </c>
      <c r="J190" s="702" t="s">
        <v>974</v>
      </c>
      <c r="K190" s="696" t="e">
        <f>IF(Tabla112[[#This Row],[Insumos]]="","",_xlfn.XLOOKUP(Tabla112[[#This Row],[Insumos]],[1]!Tabla10[Insumo],[1]!Tabla10[InsumoAbrev],"",0))</f>
        <v>#REF!</v>
      </c>
      <c r="L190" s="697" t="s">
        <v>2133</v>
      </c>
      <c r="M190" s="698" t="e">
        <f>IF(Tabla112[[#This Row],[Descripción]]="","",_xlfn.XLOOKUP(Tabla112[[#This Row],[Descripción]],[1]!Tabla10[Descripción],[1]!Tabla10[Unidad de Medida],"",0))</f>
        <v>#REF!</v>
      </c>
      <c r="N190" s="699">
        <v>12</v>
      </c>
      <c r="O190" s="700" t="e">
        <f>IF(Tabla112[[#This Row],[Descripción]]="","",_xlfn.XLOOKUP(Tabla112[[#This Row],[Descripción]],[1]!Tabla10[Descripción],[1]!Tabla10[Precio Unitario],0))</f>
        <v>#REF!</v>
      </c>
      <c r="P190" s="700" t="e">
        <f>IF(Tabla112[[#This Row],[Cantidad de Insumos]]="","",Tabla112[[#This Row],[Precio Unitario]]*Tabla112[[#This Row],[Cantidad de Insumos]])</f>
        <v>#REF!</v>
      </c>
      <c r="Q190" s="700" t="e">
        <f>IF(Tabla112[[#This Row],[Descripción]]="","",_xlfn.XLOOKUP(Tabla112[[#This Row],[Descripción]],[1]!Tabla10[Descripción],[1]!Tabla10[CODIGO PRESUPUESTARIO],0))</f>
        <v>#REF!</v>
      </c>
      <c r="R190" s="696"/>
      <c r="S190" s="696"/>
    </row>
    <row r="191" spans="2:19" ht="61.2" customHeight="1" x14ac:dyDescent="0.3">
      <c r="B191" s="692" t="e">
        <f>IF('Formulario PPGR3 '!$G191="","",CONCATENATE('Formulario PPGR3 '!$C191,".",'Formulario PPGR3 '!$D191,".",'Formulario PPGR3 '!$E191,".",'Formulario PPGR3 '!$F191))</f>
        <v>#REF!</v>
      </c>
      <c r="C191" s="692" t="e">
        <f>IF('Formulario PPGR3 '!$G191="","",'[1]Formulario PPGR1'!#REF!)</f>
        <v>#REF!</v>
      </c>
      <c r="D191" s="692" t="e">
        <f>IF('Formulario PPGR3 '!$G191="","",'[1]Formulario PPGR1'!#REF!)</f>
        <v>#REF!</v>
      </c>
      <c r="E191" s="692" t="e">
        <f>IF('Formulario PPGR3 '!$G191="","",'[1]Formulario PPGR1'!#REF!)</f>
        <v>#REF!</v>
      </c>
      <c r="F191" s="692" t="e">
        <f>IF('Formulario PPGR3 '!$G191="","",'[1]Formulario PPGR1'!#REF!)</f>
        <v>#REF!</v>
      </c>
      <c r="G191" s="693" t="s">
        <v>287</v>
      </c>
      <c r="H191" s="694" t="e">
        <f>IF(Tabla112[[#This Row],[Código_Actividad]]="","",_xlfn.XLOOKUP(Tabla112[[#This Row],[Código_Actividad]],[1]!Tabla2[Código],[1]!Tabla2[Actividades Programables Presupuestables],"",0))</f>
        <v>#REF!</v>
      </c>
      <c r="I191" s="695">
        <f>IFERROR(VLOOKUP('Formulario PPGR3 '!$G191,'[1]Formulario PPGR2'!$H$9:$V$272,15,FALSE),"")</f>
        <v>2</v>
      </c>
      <c r="J191" s="702" t="s">
        <v>1081</v>
      </c>
      <c r="K191" s="696" t="e">
        <f>IF(Tabla112[[#This Row],[Insumos]]="","",_xlfn.XLOOKUP(Tabla112[[#This Row],[Insumos]],[1]!Tabla10[Insumo],[1]!Tabla10[InsumoAbrev],"",0))</f>
        <v>#REF!</v>
      </c>
      <c r="L191" s="697" t="s">
        <v>1679</v>
      </c>
      <c r="M191" s="698" t="e">
        <f>IF(Tabla112[[#This Row],[Descripción]]="","",_xlfn.XLOOKUP(Tabla112[[#This Row],[Descripción]],[1]!Tabla10[Descripción],[1]!Tabla10[Unidad de Medida],"",0))</f>
        <v>#REF!</v>
      </c>
      <c r="N191" s="699">
        <v>40</v>
      </c>
      <c r="O191" s="700" t="e">
        <f>IF(Tabla112[[#This Row],[Descripción]]="","",_xlfn.XLOOKUP(Tabla112[[#This Row],[Descripción]],[1]!Tabla10[Descripción],[1]!Tabla10[Precio Unitario],0))</f>
        <v>#REF!</v>
      </c>
      <c r="P191" s="700" t="e">
        <f>IF(Tabla112[[#This Row],[Cantidad de Insumos]]="","",Tabla112[[#This Row],[Precio Unitario]]*Tabla112[[#This Row],[Cantidad de Insumos]])</f>
        <v>#REF!</v>
      </c>
      <c r="Q191" s="700" t="e">
        <f>IF(Tabla112[[#This Row],[Descripción]]="","",_xlfn.XLOOKUP(Tabla112[[#This Row],[Descripción]],[1]!Tabla10[Descripción],[1]!Tabla10[CODIGO PRESUPUESTARIO],0))</f>
        <v>#REF!</v>
      </c>
      <c r="R191" s="696"/>
      <c r="S191" s="696"/>
    </row>
    <row r="192" spans="2:19" ht="19.2" customHeight="1" x14ac:dyDescent="0.3">
      <c r="B192" s="692" t="str">
        <f>IF('Formulario PPGR3 '!$G192="","",CONCATENATE('Formulario PPGR3 '!$C192,".",'Formulario PPGR3 '!$D192,".",'Formulario PPGR3 '!$E192,".",'Formulario PPGR3 '!$F192))</f>
        <v/>
      </c>
      <c r="C192" s="692" t="str">
        <f>IF('Formulario PPGR3 '!$G192="","",'[1]Formulario PPGR1'!#REF!)</f>
        <v/>
      </c>
      <c r="D192" s="692" t="str">
        <f>IF('Formulario PPGR3 '!$G192="","",'[1]Formulario PPGR1'!#REF!)</f>
        <v/>
      </c>
      <c r="E192" s="692" t="str">
        <f>IF('Formulario PPGR3 '!$G192="","",'[1]Formulario PPGR1'!#REF!)</f>
        <v/>
      </c>
      <c r="F192" s="692" t="str">
        <f>IF('Formulario PPGR3 '!$G192="","",'[1]Formulario PPGR1'!#REF!)</f>
        <v/>
      </c>
      <c r="G192" s="693"/>
      <c r="H192" s="694" t="str">
        <f>IF(Tabla112[[#This Row],[Código_Actividad]]="","",_xlfn.XLOOKUP(Tabla112[[#This Row],[Código_Actividad]],[1]!Tabla2[Código],[1]!Tabla2[Actividades Programables Presupuestables],"",0))</f>
        <v/>
      </c>
      <c r="I192" s="695" t="str">
        <f>IFERROR(VLOOKUP('Formulario PPGR3 '!$G192,'[1]Formulario PPGR2'!$H$9:$V$272,15,FALSE),"")</f>
        <v/>
      </c>
      <c r="J192" s="702" t="s">
        <v>974</v>
      </c>
      <c r="K192" s="696" t="e">
        <f>IF(Tabla112[[#This Row],[Insumos]]="","",_xlfn.XLOOKUP(Tabla112[[#This Row],[Insumos]],[1]!Tabla10[Insumo],[1]!Tabla10[InsumoAbrev],"",0))</f>
        <v>#REF!</v>
      </c>
      <c r="L192" s="697" t="s">
        <v>2129</v>
      </c>
      <c r="M192" s="698" t="e">
        <f>IF(Tabla112[[#This Row],[Descripción]]="","",_xlfn.XLOOKUP(Tabla112[[#This Row],[Descripción]],[1]!Tabla10[Descripción],[1]!Tabla10[Unidad de Medida],"",0))</f>
        <v>#REF!</v>
      </c>
      <c r="N192" s="699">
        <v>8</v>
      </c>
      <c r="O192" s="700" t="e">
        <f>IF(Tabla112[[#This Row],[Descripción]]="","",_xlfn.XLOOKUP(Tabla112[[#This Row],[Descripción]],[1]!Tabla10[Descripción],[1]!Tabla10[Precio Unitario],0))</f>
        <v>#REF!</v>
      </c>
      <c r="P192" s="700" t="e">
        <f>IF(Tabla112[[#This Row],[Cantidad de Insumos]]="","",Tabla112[[#This Row],[Precio Unitario]]*Tabla112[[#This Row],[Cantidad de Insumos]])</f>
        <v>#REF!</v>
      </c>
      <c r="Q192" s="700" t="e">
        <f>IF(Tabla112[[#This Row],[Descripción]]="","",_xlfn.XLOOKUP(Tabla112[[#This Row],[Descripción]],[1]!Tabla10[Descripción],[1]!Tabla10[CODIGO PRESUPUESTARIO],0))</f>
        <v>#REF!</v>
      </c>
      <c r="R192" s="696"/>
      <c r="S192" s="696"/>
    </row>
    <row r="193" spans="2:19" ht="25.2" customHeight="1" x14ac:dyDescent="0.3">
      <c r="B193" s="692" t="str">
        <f>IF('Formulario PPGR3 '!$G193="","",CONCATENATE('Formulario PPGR3 '!$C193,".",'Formulario PPGR3 '!$D193,".",'Formulario PPGR3 '!$E193,".",'Formulario PPGR3 '!$F193))</f>
        <v/>
      </c>
      <c r="C193" s="692" t="str">
        <f>IF('Formulario PPGR3 '!$G193="","",'[1]Formulario PPGR1'!#REF!)</f>
        <v/>
      </c>
      <c r="D193" s="692" t="str">
        <f>IF('Formulario PPGR3 '!$G193="","",'[1]Formulario PPGR1'!#REF!)</f>
        <v/>
      </c>
      <c r="E193" s="692" t="str">
        <f>IF('Formulario PPGR3 '!$G193="","",'[1]Formulario PPGR1'!#REF!)</f>
        <v/>
      </c>
      <c r="F193" s="692" t="str">
        <f>IF('Formulario PPGR3 '!$G193="","",'[1]Formulario PPGR1'!#REF!)</f>
        <v/>
      </c>
      <c r="G193" s="693"/>
      <c r="H193" s="694" t="str">
        <f>IF(Tabla112[[#This Row],[Código_Actividad]]="","",_xlfn.XLOOKUP(Tabla112[[#This Row],[Código_Actividad]],[1]!Tabla2[Código],[1]!Tabla2[Actividades Programables Presupuestables],"",0))</f>
        <v/>
      </c>
      <c r="I193" s="695" t="str">
        <f>IFERROR(VLOOKUP('Formulario PPGR3 '!$G193,'[1]Formulario PPGR2'!$H$9:$V$272,15,FALSE),"")</f>
        <v/>
      </c>
      <c r="J193" s="702" t="s">
        <v>974</v>
      </c>
      <c r="K193" s="696" t="e">
        <f>IF(Tabla112[[#This Row],[Insumos]]="","",_xlfn.XLOOKUP(Tabla112[[#This Row],[Insumos]],[1]!Tabla10[Insumo],[1]!Tabla10[InsumoAbrev],"",0))</f>
        <v>#REF!</v>
      </c>
      <c r="L193" s="697" t="s">
        <v>2133</v>
      </c>
      <c r="M193" s="698" t="e">
        <f>IF(Tabla112[[#This Row],[Descripción]]="","",_xlfn.XLOOKUP(Tabla112[[#This Row],[Descripción]],[1]!Tabla10[Descripción],[1]!Tabla10[Unidad de Medida],"",0))</f>
        <v>#REF!</v>
      </c>
      <c r="N193" s="699">
        <v>8</v>
      </c>
      <c r="O193" s="700" t="e">
        <f>IF(Tabla112[[#This Row],[Descripción]]="","",_xlfn.XLOOKUP(Tabla112[[#This Row],[Descripción]],[1]!Tabla10[Descripción],[1]!Tabla10[Precio Unitario],0))</f>
        <v>#REF!</v>
      </c>
      <c r="P193" s="700" t="e">
        <f>IF(Tabla112[[#This Row],[Cantidad de Insumos]]="","",Tabla112[[#This Row],[Precio Unitario]]*Tabla112[[#This Row],[Cantidad de Insumos]])</f>
        <v>#REF!</v>
      </c>
      <c r="Q193" s="700" t="e">
        <f>IF(Tabla112[[#This Row],[Descripción]]="","",_xlfn.XLOOKUP(Tabla112[[#This Row],[Descripción]],[1]!Tabla10[Descripción],[1]!Tabla10[CODIGO PRESUPUESTARIO],0))</f>
        <v>#REF!</v>
      </c>
      <c r="R193" s="696"/>
      <c r="S193" s="696"/>
    </row>
    <row r="194" spans="2:19" x14ac:dyDescent="0.3">
      <c r="B194" s="692" t="str">
        <f>IF('Formulario PPGR3 '!$G194="","",CONCATENATE('Formulario PPGR3 '!$C194,".",'Formulario PPGR3 '!$D194,".",'Formulario PPGR3 '!$E194,".",'Formulario PPGR3 '!$F194))</f>
        <v/>
      </c>
      <c r="C194" s="692" t="str">
        <f>IF('Formulario PPGR3 '!$G194="","",'[1]Formulario PPGR1'!#REF!)</f>
        <v/>
      </c>
      <c r="D194" s="692" t="str">
        <f>IF('Formulario PPGR3 '!$G194="","",'[1]Formulario PPGR1'!#REF!)</f>
        <v/>
      </c>
      <c r="E194" s="692" t="str">
        <f>IF('Formulario PPGR3 '!$G194="","",'[1]Formulario PPGR1'!#REF!)</f>
        <v/>
      </c>
      <c r="F194" s="692" t="str">
        <f>IF('Formulario PPGR3 '!$G194="","",'[1]Formulario PPGR1'!#REF!)</f>
        <v/>
      </c>
      <c r="G194" s="693"/>
      <c r="H194" s="694" t="str">
        <f>IF(Tabla112[[#This Row],[Código_Actividad]]="","",_xlfn.XLOOKUP(Tabla112[[#This Row],[Código_Actividad]],[1]!Tabla2[Código],[1]!Tabla2[Actividades Programables Presupuestables],"",0))</f>
        <v/>
      </c>
      <c r="I194" s="695" t="str">
        <f>IFERROR(VLOOKUP('Formulario PPGR3 '!$G194,'[1]Formulario PPGR2'!$H$9:$V$272,15,FALSE),"")</f>
        <v/>
      </c>
      <c r="J194" s="702" t="s">
        <v>974</v>
      </c>
      <c r="K194" s="696" t="e">
        <f>IF(Tabla112[[#This Row],[Insumos]]="","",_xlfn.XLOOKUP(Tabla112[[#This Row],[Insumos]],[1]!Tabla10[Insumo],[1]!Tabla10[InsumoAbrev],"",0))</f>
        <v>#REF!</v>
      </c>
      <c r="L194" s="697" t="s">
        <v>2133</v>
      </c>
      <c r="M194" s="698" t="e">
        <f>IF(Tabla112[[#This Row],[Descripción]]="","",_xlfn.XLOOKUP(Tabla112[[#This Row],[Descripción]],[1]!Tabla10[Descripción],[1]!Tabla10[Unidad de Medida],"",0))</f>
        <v>#REF!</v>
      </c>
      <c r="N194" s="699">
        <v>8</v>
      </c>
      <c r="O194" s="700" t="e">
        <f>IF(Tabla112[[#This Row],[Descripción]]="","",_xlfn.XLOOKUP(Tabla112[[#This Row],[Descripción]],[1]!Tabla10[Descripción],[1]!Tabla10[Precio Unitario],0))</f>
        <v>#REF!</v>
      </c>
      <c r="P194" s="700" t="e">
        <f>IF(Tabla112[[#This Row],[Cantidad de Insumos]]="","",Tabla112[[#This Row],[Precio Unitario]]*Tabla112[[#This Row],[Cantidad de Insumos]])</f>
        <v>#REF!</v>
      </c>
      <c r="Q194" s="700" t="e">
        <f>IF(Tabla112[[#This Row],[Descripción]]="","",_xlfn.XLOOKUP(Tabla112[[#This Row],[Descripción]],[1]!Tabla10[Descripción],[1]!Tabla10[CODIGO PRESUPUESTARIO],0))</f>
        <v>#REF!</v>
      </c>
      <c r="R194" s="696"/>
      <c r="S194" s="696"/>
    </row>
    <row r="195" spans="2:19" ht="43.2" customHeight="1" x14ac:dyDescent="0.3">
      <c r="B195" s="692" t="e">
        <f>IF('Formulario PPGR3 '!$G195="","",CONCATENATE('Formulario PPGR3 '!$C195,".",'Formulario PPGR3 '!$D195,".",'Formulario PPGR3 '!$E195,".",'Formulario PPGR3 '!$F195))</f>
        <v>#REF!</v>
      </c>
      <c r="C195" s="692" t="e">
        <f>IF('Formulario PPGR3 '!$G195="","",'[1]Formulario PPGR1'!#REF!)</f>
        <v>#REF!</v>
      </c>
      <c r="D195" s="692" t="e">
        <f>IF('Formulario PPGR3 '!$G195="","",'[1]Formulario PPGR1'!#REF!)</f>
        <v>#REF!</v>
      </c>
      <c r="E195" s="692" t="e">
        <f>IF('Formulario PPGR3 '!$G195="","",'[1]Formulario PPGR1'!#REF!)</f>
        <v>#REF!</v>
      </c>
      <c r="F195" s="692" t="e">
        <f>IF('Formulario PPGR3 '!$G195="","",'[1]Formulario PPGR1'!#REF!)</f>
        <v>#REF!</v>
      </c>
      <c r="G195" s="693" t="s">
        <v>290</v>
      </c>
      <c r="H195" s="694" t="e">
        <f>IF(Tabla112[[#This Row],[Código_Actividad]]="","",_xlfn.XLOOKUP(Tabla112[[#This Row],[Código_Actividad]],[1]!Tabla2[Código],[1]!Tabla2[Actividades Programables Presupuestables],"",0))</f>
        <v>#REF!</v>
      </c>
      <c r="I195" s="695">
        <f>IFERROR(VLOOKUP('Formulario PPGR3 '!$G195,'[1]Formulario PPGR2'!$H$9:$V$272,15,FALSE),"")</f>
        <v>2</v>
      </c>
      <c r="J195" s="702" t="s">
        <v>1081</v>
      </c>
      <c r="K195" s="696" t="e">
        <f>IF(Tabla112[[#This Row],[Insumos]]="","",_xlfn.XLOOKUP(Tabla112[[#This Row],[Insumos]],[1]!Tabla10[Insumo],[1]!Tabla10[InsumoAbrev],"",0))</f>
        <v>#REF!</v>
      </c>
      <c r="L195" s="697" t="s">
        <v>1679</v>
      </c>
      <c r="M195" s="698" t="e">
        <f>IF(Tabla112[[#This Row],[Descripción]]="","",_xlfn.XLOOKUP(Tabla112[[#This Row],[Descripción]],[1]!Tabla10[Descripción],[1]!Tabla10[Unidad de Medida],"",0))</f>
        <v>#REF!</v>
      </c>
      <c r="N195" s="699">
        <v>40</v>
      </c>
      <c r="O195" s="700" t="e">
        <f>IF(Tabla112[[#This Row],[Descripción]]="","",_xlfn.XLOOKUP(Tabla112[[#This Row],[Descripción]],[1]!Tabla10[Descripción],[1]!Tabla10[Precio Unitario],0))</f>
        <v>#REF!</v>
      </c>
      <c r="P195" s="700" t="e">
        <f>IF(Tabla112[[#This Row],[Cantidad de Insumos]]="","",Tabla112[[#This Row],[Precio Unitario]]*Tabla112[[#This Row],[Cantidad de Insumos]])</f>
        <v>#REF!</v>
      </c>
      <c r="Q195" s="700" t="e">
        <f>IF(Tabla112[[#This Row],[Descripción]]="","",_xlfn.XLOOKUP(Tabla112[[#This Row],[Descripción]],[1]!Tabla10[Descripción],[1]!Tabla10[CODIGO PRESUPUESTARIO],0))</f>
        <v>#REF!</v>
      </c>
      <c r="R195" s="696"/>
      <c r="S195" s="696"/>
    </row>
    <row r="196" spans="2:19" x14ac:dyDescent="0.3">
      <c r="B196" s="692" t="str">
        <f>IF('Formulario PPGR3 '!$G196="","",CONCATENATE('Formulario PPGR3 '!$C196,".",'Formulario PPGR3 '!$D196,".",'Formulario PPGR3 '!$E196,".",'Formulario PPGR3 '!$F196))</f>
        <v/>
      </c>
      <c r="C196" s="692" t="str">
        <f>IF('Formulario PPGR3 '!$G196="","",'[1]Formulario PPGR1'!#REF!)</f>
        <v/>
      </c>
      <c r="D196" s="692" t="str">
        <f>IF('Formulario PPGR3 '!$G196="","",'[1]Formulario PPGR1'!#REF!)</f>
        <v/>
      </c>
      <c r="E196" s="692" t="str">
        <f>IF('Formulario PPGR3 '!$G196="","",'[1]Formulario PPGR1'!#REF!)</f>
        <v/>
      </c>
      <c r="F196" s="692" t="str">
        <f>IF('Formulario PPGR3 '!$G196="","",'[1]Formulario PPGR1'!#REF!)</f>
        <v/>
      </c>
      <c r="G196" s="693"/>
      <c r="H196" s="694" t="str">
        <f>IF(Tabla112[[#This Row],[Código_Actividad]]="","",_xlfn.XLOOKUP(Tabla112[[#This Row],[Código_Actividad]],[1]!Tabla2[Código],[1]!Tabla2[Actividades Programables Presupuestables],"",0))</f>
        <v/>
      </c>
      <c r="I196" s="695" t="str">
        <f>IFERROR(VLOOKUP('Formulario PPGR3 '!$G196,'[1]Formulario PPGR2'!$H$9:$V$272,15,FALSE),"")</f>
        <v/>
      </c>
      <c r="J196" s="702" t="s">
        <v>974</v>
      </c>
      <c r="K196" s="696" t="e">
        <f>IF(Tabla112[[#This Row],[Insumos]]="","",_xlfn.XLOOKUP(Tabla112[[#This Row],[Insumos]],[1]!Tabla10[Insumo],[1]!Tabla10[InsumoAbrev],"",0))</f>
        <v>#REF!</v>
      </c>
      <c r="L196" s="697" t="s">
        <v>2133</v>
      </c>
      <c r="M196" s="698" t="e">
        <f>IF(Tabla112[[#This Row],[Descripción]]="","",_xlfn.XLOOKUP(Tabla112[[#This Row],[Descripción]],[1]!Tabla10[Descripción],[1]!Tabla10[Unidad de Medida],"",0))</f>
        <v>#REF!</v>
      </c>
      <c r="N196" s="699">
        <v>8</v>
      </c>
      <c r="O196" s="700" t="e">
        <f>IF(Tabla112[[#This Row],[Descripción]]="","",_xlfn.XLOOKUP(Tabla112[[#This Row],[Descripción]],[1]!Tabla10[Descripción],[1]!Tabla10[Precio Unitario],0))</f>
        <v>#REF!</v>
      </c>
      <c r="P196" s="700" t="e">
        <f>IF(Tabla112[[#This Row],[Cantidad de Insumos]]="","",Tabla112[[#This Row],[Precio Unitario]]*Tabla112[[#This Row],[Cantidad de Insumos]])</f>
        <v>#REF!</v>
      </c>
      <c r="Q196" s="700" t="e">
        <f>IF(Tabla112[[#This Row],[Descripción]]="","",_xlfn.XLOOKUP(Tabla112[[#This Row],[Descripción]],[1]!Tabla10[Descripción],[1]!Tabla10[CODIGO PRESUPUESTARIO],0))</f>
        <v>#REF!</v>
      </c>
      <c r="R196" s="696"/>
      <c r="S196" s="696"/>
    </row>
    <row r="197" spans="2:19" x14ac:dyDescent="0.3">
      <c r="B197" s="692" t="str">
        <f>IF('Formulario PPGR3 '!$G197="","",CONCATENATE('Formulario PPGR3 '!$C197,".",'Formulario PPGR3 '!$D197,".",'Formulario PPGR3 '!$E197,".",'Formulario PPGR3 '!$F197))</f>
        <v/>
      </c>
      <c r="C197" s="692" t="str">
        <f>IF('Formulario PPGR3 '!$G197="","",'[1]Formulario PPGR1'!#REF!)</f>
        <v/>
      </c>
      <c r="D197" s="692" t="str">
        <f>IF('Formulario PPGR3 '!$G197="","",'[1]Formulario PPGR1'!#REF!)</f>
        <v/>
      </c>
      <c r="E197" s="692" t="str">
        <f>IF('Formulario PPGR3 '!$G197="","",'[1]Formulario PPGR1'!#REF!)</f>
        <v/>
      </c>
      <c r="F197" s="692" t="str">
        <f>IF('Formulario PPGR3 '!$G197="","",'[1]Formulario PPGR1'!#REF!)</f>
        <v/>
      </c>
      <c r="G197" s="693"/>
      <c r="H197" s="694" t="str">
        <f>IF(Tabla112[[#This Row],[Código_Actividad]]="","",_xlfn.XLOOKUP(Tabla112[[#This Row],[Código_Actividad]],[1]!Tabla2[Código],[1]!Tabla2[Actividades Programables Presupuestables],"",0))</f>
        <v/>
      </c>
      <c r="I197" s="695" t="str">
        <f>IFERROR(VLOOKUP('Formulario PPGR3 '!$G197,'[1]Formulario PPGR2'!$H$9:$V$272,15,FALSE),"")</f>
        <v/>
      </c>
      <c r="J197" s="702" t="s">
        <v>974</v>
      </c>
      <c r="K197" s="696" t="e">
        <f>IF(Tabla112[[#This Row],[Insumos]]="","",_xlfn.XLOOKUP(Tabla112[[#This Row],[Insumos]],[1]!Tabla10[Insumo],[1]!Tabla10[InsumoAbrev],"",0))</f>
        <v>#REF!</v>
      </c>
      <c r="L197" s="697" t="s">
        <v>2133</v>
      </c>
      <c r="M197" s="698" t="e">
        <f>IF(Tabla112[[#This Row],[Descripción]]="","",_xlfn.XLOOKUP(Tabla112[[#This Row],[Descripción]],[1]!Tabla10[Descripción],[1]!Tabla10[Unidad de Medida],"",0))</f>
        <v>#REF!</v>
      </c>
      <c r="N197" s="699">
        <v>8</v>
      </c>
      <c r="O197" s="700" t="e">
        <f>IF(Tabla112[[#This Row],[Descripción]]="","",_xlfn.XLOOKUP(Tabla112[[#This Row],[Descripción]],[1]!Tabla10[Descripción],[1]!Tabla10[Precio Unitario],0))</f>
        <v>#REF!</v>
      </c>
      <c r="P197" s="700" t="e">
        <f>IF(Tabla112[[#This Row],[Cantidad de Insumos]]="","",Tabla112[[#This Row],[Precio Unitario]]*Tabla112[[#This Row],[Cantidad de Insumos]])</f>
        <v>#REF!</v>
      </c>
      <c r="Q197" s="700" t="e">
        <f>IF(Tabla112[[#This Row],[Descripción]]="","",_xlfn.XLOOKUP(Tabla112[[#This Row],[Descripción]],[1]!Tabla10[Descripción],[1]!Tabla10[CODIGO PRESUPUESTARIO],0))</f>
        <v>#REF!</v>
      </c>
      <c r="R197" s="696"/>
      <c r="S197" s="696"/>
    </row>
    <row r="198" spans="2:19" x14ac:dyDescent="0.3">
      <c r="B198" s="692" t="str">
        <f>IF('Formulario PPGR3 '!$G198="","",CONCATENATE('Formulario PPGR3 '!$C198,".",'Formulario PPGR3 '!$D198,".",'Formulario PPGR3 '!$E198,".",'Formulario PPGR3 '!$F198))</f>
        <v/>
      </c>
      <c r="C198" s="692" t="str">
        <f>IF('Formulario PPGR3 '!$G198="","",'[1]Formulario PPGR1'!#REF!)</f>
        <v/>
      </c>
      <c r="D198" s="692" t="str">
        <f>IF('Formulario PPGR3 '!$G198="","",'[1]Formulario PPGR1'!#REF!)</f>
        <v/>
      </c>
      <c r="E198" s="692" t="str">
        <f>IF('Formulario PPGR3 '!$G198="","",'[1]Formulario PPGR1'!#REF!)</f>
        <v/>
      </c>
      <c r="F198" s="692" t="str">
        <f>IF('Formulario PPGR3 '!$G198="","",'[1]Formulario PPGR1'!#REF!)</f>
        <v/>
      </c>
      <c r="G198" s="693"/>
      <c r="H198" s="694" t="str">
        <f>IF(Tabla112[[#This Row],[Código_Actividad]]="","",_xlfn.XLOOKUP(Tabla112[[#This Row],[Código_Actividad]],[1]!Tabla2[Código],[1]!Tabla2[Actividades Programables Presupuestables],"",0))</f>
        <v/>
      </c>
      <c r="I198" s="695" t="str">
        <f>IFERROR(VLOOKUP('Formulario PPGR3 '!$G198,'[1]Formulario PPGR2'!$H$9:$V$272,15,FALSE),"")</f>
        <v/>
      </c>
      <c r="J198" s="702" t="s">
        <v>974</v>
      </c>
      <c r="K198" s="696" t="e">
        <f>IF(Tabla112[[#This Row],[Insumos]]="","",_xlfn.XLOOKUP(Tabla112[[#This Row],[Insumos]],[1]!Tabla10[Insumo],[1]!Tabla10[InsumoAbrev],"",0))</f>
        <v>#REF!</v>
      </c>
      <c r="L198" s="697" t="s">
        <v>2129</v>
      </c>
      <c r="M198" s="698" t="e">
        <f>IF(Tabla112[[#This Row],[Descripción]]="","",_xlfn.XLOOKUP(Tabla112[[#This Row],[Descripción]],[1]!Tabla10[Descripción],[1]!Tabla10[Unidad de Medida],"",0))</f>
        <v>#REF!</v>
      </c>
      <c r="N198" s="699">
        <v>8</v>
      </c>
      <c r="O198" s="700" t="e">
        <f>IF(Tabla112[[#This Row],[Descripción]]="","",_xlfn.XLOOKUP(Tabla112[[#This Row],[Descripción]],[1]!Tabla10[Descripción],[1]!Tabla10[Precio Unitario],0))</f>
        <v>#REF!</v>
      </c>
      <c r="P198" s="700" t="e">
        <f>IF(Tabla112[[#This Row],[Cantidad de Insumos]]="","",Tabla112[[#This Row],[Precio Unitario]]*Tabla112[[#This Row],[Cantidad de Insumos]])</f>
        <v>#REF!</v>
      </c>
      <c r="Q198" s="700" t="e">
        <f>IF(Tabla112[[#This Row],[Descripción]]="","",_xlfn.XLOOKUP(Tabla112[[#This Row],[Descripción]],[1]!Tabla10[Descripción],[1]!Tabla10[CODIGO PRESUPUESTARIO],0))</f>
        <v>#REF!</v>
      </c>
      <c r="R198" s="696"/>
      <c r="S198" s="696"/>
    </row>
    <row r="199" spans="2:19" ht="54.6" customHeight="1" x14ac:dyDescent="0.3">
      <c r="B199" s="692" t="e">
        <f>IF('Formulario PPGR3 '!$G199="","",CONCATENATE('Formulario PPGR3 '!$C199,".",'Formulario PPGR3 '!$D199,".",'Formulario PPGR3 '!$E199,".",'Formulario PPGR3 '!$F199))</f>
        <v>#REF!</v>
      </c>
      <c r="C199" s="692" t="e">
        <f>IF('Formulario PPGR3 '!$G199="","",'[1]Formulario PPGR1'!#REF!)</f>
        <v>#REF!</v>
      </c>
      <c r="D199" s="692" t="e">
        <f>IF('Formulario PPGR3 '!$G199="","",'[1]Formulario PPGR1'!#REF!)</f>
        <v>#REF!</v>
      </c>
      <c r="E199" s="692" t="e">
        <f>IF('Formulario PPGR3 '!$G199="","",'[1]Formulario PPGR1'!#REF!)</f>
        <v>#REF!</v>
      </c>
      <c r="F199" s="692" t="e">
        <f>IF('Formulario PPGR3 '!$G199="","",'[1]Formulario PPGR1'!#REF!)</f>
        <v>#REF!</v>
      </c>
      <c r="G199" s="693" t="s">
        <v>292</v>
      </c>
      <c r="H199" s="694" t="e">
        <f>IF(Tabla112[[#This Row],[Código_Actividad]]="","",_xlfn.XLOOKUP(Tabla112[[#This Row],[Código_Actividad]],[1]!Tabla2[Código],[1]!Tabla2[Actividades Programables Presupuestables],"",0))</f>
        <v>#REF!</v>
      </c>
      <c r="I199" s="695">
        <f>IFERROR(VLOOKUP('Formulario PPGR3 '!$G199,'[1]Formulario PPGR2'!$H$9:$V$272,15,FALSE),"")</f>
        <v>1</v>
      </c>
      <c r="J199" s="702" t="s">
        <v>841</v>
      </c>
      <c r="K199" s="696" t="e">
        <f>IF(Tabla112[[#This Row],[Insumos]]="","",_xlfn.XLOOKUP(Tabla112[[#This Row],[Insumos]],[1]!Tabla10[Insumo],[1]!Tabla10[InsumoAbrev],"",0))</f>
        <v>#REF!</v>
      </c>
      <c r="L199" s="726" t="s">
        <v>1525</v>
      </c>
      <c r="M199" s="698" t="e">
        <f>IF(Tabla112[[#This Row],[Descripción]]="","",_xlfn.XLOOKUP(Tabla112[[#This Row],[Descripción]],[1]!Tabla10[Descripción],[1]!Tabla10[Unidad de Medida],"",0))</f>
        <v>#REF!</v>
      </c>
      <c r="N199" s="699">
        <v>1</v>
      </c>
      <c r="O199" s="700" t="e">
        <f>IF(Tabla112[[#This Row],[Descripción]]="","",_xlfn.XLOOKUP(Tabla112[[#This Row],[Descripción]],[1]!Tabla10[Descripción],[1]!Tabla10[Precio Unitario],0))</f>
        <v>#REF!</v>
      </c>
      <c r="P199" s="700" t="e">
        <f>IF(Tabla112[[#This Row],[Cantidad de Insumos]]="","",Tabla112[[#This Row],[Precio Unitario]]*Tabla112[[#This Row],[Cantidad de Insumos]])</f>
        <v>#REF!</v>
      </c>
      <c r="Q199" s="700" t="e">
        <f>IF(Tabla112[[#This Row],[Descripción]]="","",_xlfn.XLOOKUP(Tabla112[[#This Row],[Descripción]],[1]!Tabla10[Descripción],[1]!Tabla10[CODIGO PRESUPUESTARIO],0))</f>
        <v>#REF!</v>
      </c>
      <c r="R199" s="696"/>
      <c r="S199" s="696"/>
    </row>
    <row r="200" spans="2:19" ht="43.95" customHeight="1" x14ac:dyDescent="0.3">
      <c r="B200" s="692" t="e">
        <f>IF('Formulario PPGR3 '!$G200="","",CONCATENATE('Formulario PPGR3 '!$C200,".",'Formulario PPGR3 '!$D200,".",'Formulario PPGR3 '!$E200,".",'Formulario PPGR3 '!$F200))</f>
        <v>#REF!</v>
      </c>
      <c r="C200" s="692" t="e">
        <f>IF('Formulario PPGR3 '!$G200="","",'[1]Formulario PPGR1'!#REF!)</f>
        <v>#REF!</v>
      </c>
      <c r="D200" s="692" t="e">
        <f>IF('Formulario PPGR3 '!$G200="","",'[1]Formulario PPGR1'!#REF!)</f>
        <v>#REF!</v>
      </c>
      <c r="E200" s="692" t="e">
        <f>IF('Formulario PPGR3 '!$G200="","",'[1]Formulario PPGR1'!#REF!)</f>
        <v>#REF!</v>
      </c>
      <c r="F200" s="692" t="e">
        <f>IF('Formulario PPGR3 '!$G200="","",'[1]Formulario PPGR1'!#REF!)</f>
        <v>#REF!</v>
      </c>
      <c r="G200" s="693" t="s">
        <v>294</v>
      </c>
      <c r="H200" s="694" t="e">
        <f>IF(Tabla112[[#This Row],[Código_Actividad]]="","",_xlfn.XLOOKUP(Tabla112[[#This Row],[Código_Actividad]],[1]!Tabla2[Código],[1]!Tabla2[Actividades Programables Presupuestables],"",0))</f>
        <v>#REF!</v>
      </c>
      <c r="I200" s="695">
        <f>IFERROR(VLOOKUP('Formulario PPGR3 '!$G200,'[1]Formulario PPGR2'!$H$9:$V$272,15,FALSE),"")</f>
        <v>4</v>
      </c>
      <c r="J200" s="702" t="s">
        <v>1081</v>
      </c>
      <c r="K200" s="696" t="e">
        <f>IF(Tabla112[[#This Row],[Insumos]]="","",_xlfn.XLOOKUP(Tabla112[[#This Row],[Insumos]],[1]!Tabla10[Insumo],[1]!Tabla10[InsumoAbrev],"",0))</f>
        <v>#REF!</v>
      </c>
      <c r="L200" s="697" t="s">
        <v>1679</v>
      </c>
      <c r="M200" s="698" t="e">
        <f>IF(Tabla112[[#This Row],[Descripción]]="","",_xlfn.XLOOKUP(Tabla112[[#This Row],[Descripción]],[1]!Tabla10[Descripción],[1]!Tabla10[Unidad de Medida],"",0))</f>
        <v>#REF!</v>
      </c>
      <c r="N200" s="699">
        <v>160</v>
      </c>
      <c r="O200" s="700" t="e">
        <f>IF(Tabla112[[#This Row],[Descripción]]="","",_xlfn.XLOOKUP(Tabla112[[#This Row],[Descripción]],[1]!Tabla10[Descripción],[1]!Tabla10[Precio Unitario],0))</f>
        <v>#REF!</v>
      </c>
      <c r="P200" s="700" t="e">
        <f>IF(Tabla112[[#This Row],[Cantidad de Insumos]]="","",Tabla112[[#This Row],[Precio Unitario]]*Tabla112[[#This Row],[Cantidad de Insumos]])</f>
        <v>#REF!</v>
      </c>
      <c r="Q200" s="700" t="e">
        <f>IF(Tabla112[[#This Row],[Descripción]]="","",_xlfn.XLOOKUP(Tabla112[[#This Row],[Descripción]],[1]!Tabla10[Descripción],[1]!Tabla10[CODIGO PRESUPUESTARIO],0))</f>
        <v>#REF!</v>
      </c>
      <c r="R200" s="696"/>
      <c r="S200" s="696"/>
    </row>
    <row r="201" spans="2:19" x14ac:dyDescent="0.3">
      <c r="B201" s="692" t="str">
        <f>IF('Formulario PPGR3 '!$G201="","",CONCATENATE('Formulario PPGR3 '!$C201,".",'Formulario PPGR3 '!$D201,".",'Formulario PPGR3 '!$E201,".",'Formulario PPGR3 '!$F201))</f>
        <v/>
      </c>
      <c r="C201" s="692" t="str">
        <f>IF('Formulario PPGR3 '!$G201="","",'[1]Formulario PPGR1'!#REF!)</f>
        <v/>
      </c>
      <c r="D201" s="692" t="str">
        <f>IF('Formulario PPGR3 '!$G201="","",'[1]Formulario PPGR1'!#REF!)</f>
        <v/>
      </c>
      <c r="E201" s="692" t="str">
        <f>IF('Formulario PPGR3 '!$G201="","",'[1]Formulario PPGR1'!#REF!)</f>
        <v/>
      </c>
      <c r="F201" s="692" t="str">
        <f>IF('Formulario PPGR3 '!$G201="","",'[1]Formulario PPGR1'!#REF!)</f>
        <v/>
      </c>
      <c r="G201" s="693"/>
      <c r="H201" s="694" t="str">
        <f>IF(Tabla112[[#This Row],[Código_Actividad]]="","",_xlfn.XLOOKUP(Tabla112[[#This Row],[Código_Actividad]],[1]!Tabla2[Código],[1]!Tabla2[Actividades Programables Presupuestables],"",0))</f>
        <v/>
      </c>
      <c r="I201" s="695" t="str">
        <f>IFERROR(VLOOKUP('Formulario PPGR3 '!$G201,'[1]Formulario PPGR2'!$H$9:$V$272,15,FALSE),"")</f>
        <v/>
      </c>
      <c r="J201" s="702" t="s">
        <v>974</v>
      </c>
      <c r="K201" s="696" t="e">
        <f>IF(Tabla112[[#This Row],[Insumos]]="","",_xlfn.XLOOKUP(Tabla112[[#This Row],[Insumos]],[1]!Tabla10[Insumo],[1]!Tabla10[InsumoAbrev],"",0))</f>
        <v>#REF!</v>
      </c>
      <c r="L201" s="697" t="s">
        <v>2129</v>
      </c>
      <c r="M201" s="698" t="e">
        <f>IF(Tabla112[[#This Row],[Descripción]]="","",_xlfn.XLOOKUP(Tabla112[[#This Row],[Descripción]],[1]!Tabla10[Descripción],[1]!Tabla10[Unidad de Medida],"",0))</f>
        <v>#REF!</v>
      </c>
      <c r="N201" s="699">
        <v>16</v>
      </c>
      <c r="O201" s="700" t="e">
        <f>IF(Tabla112[[#This Row],[Descripción]]="","",_xlfn.XLOOKUP(Tabla112[[#This Row],[Descripción]],[1]!Tabla10[Descripción],[1]!Tabla10[Precio Unitario],0))</f>
        <v>#REF!</v>
      </c>
      <c r="P201" s="700" t="e">
        <f>IF(Tabla112[[#This Row],[Cantidad de Insumos]]="","",Tabla112[[#This Row],[Precio Unitario]]*Tabla112[[#This Row],[Cantidad de Insumos]])</f>
        <v>#REF!</v>
      </c>
      <c r="Q201" s="700" t="e">
        <f>IF(Tabla112[[#This Row],[Descripción]]="","",_xlfn.XLOOKUP(Tabla112[[#This Row],[Descripción]],[1]!Tabla10[Descripción],[1]!Tabla10[CODIGO PRESUPUESTARIO],0))</f>
        <v>#REF!</v>
      </c>
      <c r="R201" s="696"/>
      <c r="S201" s="696"/>
    </row>
    <row r="202" spans="2:19" x14ac:dyDescent="0.3">
      <c r="B202" s="692" t="str">
        <f>IF('Formulario PPGR3 '!$G202="","",CONCATENATE('Formulario PPGR3 '!$C202,".",'Formulario PPGR3 '!$D202,".",'Formulario PPGR3 '!$E202,".",'Formulario PPGR3 '!$F202))</f>
        <v/>
      </c>
      <c r="C202" s="692" t="str">
        <f>IF('Formulario PPGR3 '!$G202="","",'[1]Formulario PPGR1'!#REF!)</f>
        <v/>
      </c>
      <c r="D202" s="692" t="str">
        <f>IF('Formulario PPGR3 '!$G202="","",'[1]Formulario PPGR1'!#REF!)</f>
        <v/>
      </c>
      <c r="E202" s="692" t="str">
        <f>IF('Formulario PPGR3 '!$G202="","",'[1]Formulario PPGR1'!#REF!)</f>
        <v/>
      </c>
      <c r="F202" s="692" t="str">
        <f>IF('Formulario PPGR3 '!$G202="","",'[1]Formulario PPGR1'!#REF!)</f>
        <v/>
      </c>
      <c r="G202" s="693"/>
      <c r="H202" s="694" t="str">
        <f>IF(Tabla112[[#This Row],[Código_Actividad]]="","",_xlfn.XLOOKUP(Tabla112[[#This Row],[Código_Actividad]],[1]!Tabla2[Código],[1]!Tabla2[Actividades Programables Presupuestables],"",0))</f>
        <v/>
      </c>
      <c r="I202" s="695" t="str">
        <f>IFERROR(VLOOKUP('Formulario PPGR3 '!$G202,'[1]Formulario PPGR2'!$H$9:$V$272,15,FALSE),"")</f>
        <v/>
      </c>
      <c r="J202" s="702" t="s">
        <v>974</v>
      </c>
      <c r="K202" s="696" t="e">
        <f>IF(Tabla112[[#This Row],[Insumos]]="","",_xlfn.XLOOKUP(Tabla112[[#This Row],[Insumos]],[1]!Tabla10[Insumo],[1]!Tabla10[InsumoAbrev],"",0))</f>
        <v>#REF!</v>
      </c>
      <c r="L202" s="697" t="s">
        <v>2133</v>
      </c>
      <c r="M202" s="698" t="e">
        <f>IF(Tabla112[[#This Row],[Descripción]]="","",_xlfn.XLOOKUP(Tabla112[[#This Row],[Descripción]],[1]!Tabla10[Descripción],[1]!Tabla10[Unidad de Medida],"",0))</f>
        <v>#REF!</v>
      </c>
      <c r="N202" s="699">
        <v>16</v>
      </c>
      <c r="O202" s="700" t="e">
        <f>IF(Tabla112[[#This Row],[Descripción]]="","",_xlfn.XLOOKUP(Tabla112[[#This Row],[Descripción]],[1]!Tabla10[Descripción],[1]!Tabla10[Precio Unitario],0))</f>
        <v>#REF!</v>
      </c>
      <c r="P202" s="700" t="e">
        <f>IF(Tabla112[[#This Row],[Cantidad de Insumos]]="","",Tabla112[[#This Row],[Precio Unitario]]*Tabla112[[#This Row],[Cantidad de Insumos]])</f>
        <v>#REF!</v>
      </c>
      <c r="Q202" s="700" t="e">
        <f>IF(Tabla112[[#This Row],[Descripción]]="","",_xlfn.XLOOKUP(Tabla112[[#This Row],[Descripción]],[1]!Tabla10[Descripción],[1]!Tabla10[CODIGO PRESUPUESTARIO],0))</f>
        <v>#REF!</v>
      </c>
      <c r="R202" s="696"/>
      <c r="S202" s="696"/>
    </row>
    <row r="203" spans="2:19" x14ac:dyDescent="0.3">
      <c r="B203" s="692" t="str">
        <f>IF('Formulario PPGR3 '!$G203="","",CONCATENATE('Formulario PPGR3 '!$C203,".",'Formulario PPGR3 '!$D203,".",'Formulario PPGR3 '!$E203,".",'Formulario PPGR3 '!$F203))</f>
        <v/>
      </c>
      <c r="C203" s="692" t="str">
        <f>IF('Formulario PPGR3 '!$G203="","",'[1]Formulario PPGR1'!#REF!)</f>
        <v/>
      </c>
      <c r="D203" s="692" t="str">
        <f>IF('Formulario PPGR3 '!$G203="","",'[1]Formulario PPGR1'!#REF!)</f>
        <v/>
      </c>
      <c r="E203" s="692" t="str">
        <f>IF('Formulario PPGR3 '!$G203="","",'[1]Formulario PPGR1'!#REF!)</f>
        <v/>
      </c>
      <c r="F203" s="692" t="str">
        <f>IF('Formulario PPGR3 '!$G203="","",'[1]Formulario PPGR1'!#REF!)</f>
        <v/>
      </c>
      <c r="G203" s="693"/>
      <c r="H203" s="694" t="str">
        <f>IF(Tabla112[[#This Row],[Código_Actividad]]="","",_xlfn.XLOOKUP(Tabla112[[#This Row],[Código_Actividad]],[1]!Tabla2[Código],[1]!Tabla2[Actividades Programables Presupuestables],"",0))</f>
        <v/>
      </c>
      <c r="I203" s="695" t="str">
        <f>IFERROR(VLOOKUP('Formulario PPGR3 '!$G203,'[1]Formulario PPGR2'!$H$9:$V$272,15,FALSE),"")</f>
        <v/>
      </c>
      <c r="J203" s="702" t="s">
        <v>974</v>
      </c>
      <c r="K203" s="696" t="e">
        <f>IF(Tabla112[[#This Row],[Insumos]]="","",_xlfn.XLOOKUP(Tabla112[[#This Row],[Insumos]],[1]!Tabla10[Insumo],[1]!Tabla10[InsumoAbrev],"",0))</f>
        <v>#REF!</v>
      </c>
      <c r="L203" s="697" t="s">
        <v>2133</v>
      </c>
      <c r="M203" s="698" t="e">
        <f>IF(Tabla112[[#This Row],[Descripción]]="","",_xlfn.XLOOKUP(Tabla112[[#This Row],[Descripción]],[1]!Tabla10[Descripción],[1]!Tabla10[Unidad de Medida],"",0))</f>
        <v>#REF!</v>
      </c>
      <c r="N203" s="699">
        <v>16</v>
      </c>
      <c r="O203" s="700" t="e">
        <f>IF(Tabla112[[#This Row],[Descripción]]="","",_xlfn.XLOOKUP(Tabla112[[#This Row],[Descripción]],[1]!Tabla10[Descripción],[1]!Tabla10[Precio Unitario],0))</f>
        <v>#REF!</v>
      </c>
      <c r="P203" s="700" t="e">
        <f>IF(Tabla112[[#This Row],[Cantidad de Insumos]]="","",Tabla112[[#This Row],[Precio Unitario]]*Tabla112[[#This Row],[Cantidad de Insumos]])</f>
        <v>#REF!</v>
      </c>
      <c r="Q203" s="700" t="e">
        <f>IF(Tabla112[[#This Row],[Descripción]]="","",_xlfn.XLOOKUP(Tabla112[[#This Row],[Descripción]],[1]!Tabla10[Descripción],[1]!Tabla10[CODIGO PRESUPUESTARIO],0))</f>
        <v>#REF!</v>
      </c>
      <c r="R203" s="696"/>
      <c r="S203" s="696"/>
    </row>
    <row r="204" spans="2:19" ht="61.95" customHeight="1" x14ac:dyDescent="0.3">
      <c r="B204" s="692" t="e">
        <f>IF('Formulario PPGR3 '!$G204="","",CONCATENATE('Formulario PPGR3 '!$C204,".",'Formulario PPGR3 '!$D204,".",'Formulario PPGR3 '!$E204,".",'Formulario PPGR3 '!$F204))</f>
        <v>#REF!</v>
      </c>
      <c r="C204" s="692" t="e">
        <f>IF('Formulario PPGR3 '!$G204="","",'[1]Formulario PPGR1'!#REF!)</f>
        <v>#REF!</v>
      </c>
      <c r="D204" s="692" t="e">
        <f>IF('Formulario PPGR3 '!$G204="","",'[1]Formulario PPGR1'!#REF!)</f>
        <v>#REF!</v>
      </c>
      <c r="E204" s="692" t="e">
        <f>IF('Formulario PPGR3 '!$G204="","",'[1]Formulario PPGR1'!#REF!)</f>
        <v>#REF!</v>
      </c>
      <c r="F204" s="692" t="e">
        <f>IF('Formulario PPGR3 '!$G204="","",'[1]Formulario PPGR1'!#REF!)</f>
        <v>#REF!</v>
      </c>
      <c r="G204" s="693" t="s">
        <v>563</v>
      </c>
      <c r="H204" s="694" t="e">
        <f>IF(Tabla112[[#This Row],[Código_Actividad]]="","",_xlfn.XLOOKUP(Tabla112[[#This Row],[Código_Actividad]],[1]!Tabla2[Código],[1]!Tabla2[Actividades Programables Presupuestables],"",0))</f>
        <v>#REF!</v>
      </c>
      <c r="I204" s="695">
        <f>IFERROR(VLOOKUP('Formulario PPGR3 '!$G204,'[1]Formulario PPGR2'!$H$9:$V$272,15,FALSE),"")</f>
        <v>1</v>
      </c>
      <c r="J204" s="702" t="s">
        <v>1081</v>
      </c>
      <c r="K204" s="696" t="e">
        <f>IF(Tabla112[[#This Row],[Insumos]]="","",_xlfn.XLOOKUP(Tabla112[[#This Row],[Insumos]],[1]!Tabla10[Insumo],[1]!Tabla10[InsumoAbrev],"",0))</f>
        <v>#REF!</v>
      </c>
      <c r="L204" s="697" t="s">
        <v>1679</v>
      </c>
      <c r="M204" s="698" t="e">
        <f>IF(Tabla112[[#This Row],[Descripción]]="","",_xlfn.XLOOKUP(Tabla112[[#This Row],[Descripción]],[1]!Tabla10[Descripción],[1]!Tabla10[Unidad de Medida],"",0))</f>
        <v>#REF!</v>
      </c>
      <c r="N204" s="699">
        <v>40</v>
      </c>
      <c r="O204" s="700" t="e">
        <f>IF(Tabla112[[#This Row],[Descripción]]="","",_xlfn.XLOOKUP(Tabla112[[#This Row],[Descripción]],[1]!Tabla10[Descripción],[1]!Tabla10[Precio Unitario],0))</f>
        <v>#REF!</v>
      </c>
      <c r="P204" s="700" t="e">
        <f>IF(Tabla112[[#This Row],[Cantidad de Insumos]]="","",Tabla112[[#This Row],[Precio Unitario]]*Tabla112[[#This Row],[Cantidad de Insumos]])</f>
        <v>#REF!</v>
      </c>
      <c r="Q204" s="700" t="e">
        <f>IF(Tabla112[[#This Row],[Descripción]]="","",_xlfn.XLOOKUP(Tabla112[[#This Row],[Descripción]],[1]!Tabla10[Descripción],[1]!Tabla10[CODIGO PRESUPUESTARIO],0))</f>
        <v>#REF!</v>
      </c>
      <c r="R204" s="696"/>
      <c r="S204" s="696"/>
    </row>
    <row r="205" spans="2:19" x14ac:dyDescent="0.3">
      <c r="B205" s="692" t="str">
        <f>IF('Formulario PPGR3 '!$G205="","",CONCATENATE('Formulario PPGR3 '!$C205,".",'Formulario PPGR3 '!$D205,".",'Formulario PPGR3 '!$E205,".",'Formulario PPGR3 '!$F205))</f>
        <v/>
      </c>
      <c r="C205" s="692" t="str">
        <f>IF('Formulario PPGR3 '!$G205="","",'[1]Formulario PPGR1'!#REF!)</f>
        <v/>
      </c>
      <c r="D205" s="692" t="str">
        <f>IF('Formulario PPGR3 '!$G205="","",'[1]Formulario PPGR1'!#REF!)</f>
        <v/>
      </c>
      <c r="E205" s="692" t="str">
        <f>IF('Formulario PPGR3 '!$G205="","",'[1]Formulario PPGR1'!#REF!)</f>
        <v/>
      </c>
      <c r="F205" s="692" t="str">
        <f>IF('Formulario PPGR3 '!$G205="","",'[1]Formulario PPGR1'!#REF!)</f>
        <v/>
      </c>
      <c r="G205" s="693"/>
      <c r="H205" s="694" t="str">
        <f>IF(Tabla112[[#This Row],[Código_Actividad]]="","",_xlfn.XLOOKUP(Tabla112[[#This Row],[Código_Actividad]],[1]!Tabla2[Código],[1]!Tabla2[Actividades Programables Presupuestables],"",0))</f>
        <v/>
      </c>
      <c r="I205" s="695" t="str">
        <f>IFERROR(VLOOKUP('Formulario PPGR3 '!$G205,'[1]Formulario PPGR2'!$H$9:$V$272,15,FALSE),"")</f>
        <v/>
      </c>
      <c r="J205" s="702" t="s">
        <v>974</v>
      </c>
      <c r="K205" s="696" t="e">
        <f>IF(Tabla112[[#This Row],[Insumos]]="","",_xlfn.XLOOKUP(Tabla112[[#This Row],[Insumos]],[1]!Tabla10[Insumo],[1]!Tabla10[InsumoAbrev],"",0))</f>
        <v>#REF!</v>
      </c>
      <c r="L205" s="697" t="s">
        <v>2129</v>
      </c>
      <c r="M205" s="698" t="e">
        <f>IF(Tabla112[[#This Row],[Descripción]]="","",_xlfn.XLOOKUP(Tabla112[[#This Row],[Descripción]],[1]!Tabla10[Descripción],[1]!Tabla10[Unidad de Medida],"",0))</f>
        <v>#REF!</v>
      </c>
      <c r="N205" s="699">
        <v>8</v>
      </c>
      <c r="O205" s="700" t="e">
        <f>IF(Tabla112[[#This Row],[Descripción]]="","",_xlfn.XLOOKUP(Tabla112[[#This Row],[Descripción]],[1]!Tabla10[Descripción],[1]!Tabla10[Precio Unitario],0))</f>
        <v>#REF!</v>
      </c>
      <c r="P205" s="700" t="e">
        <f>IF(Tabla112[[#This Row],[Cantidad de Insumos]]="","",Tabla112[[#This Row],[Precio Unitario]]*Tabla112[[#This Row],[Cantidad de Insumos]])</f>
        <v>#REF!</v>
      </c>
      <c r="Q205" s="700" t="e">
        <f>IF(Tabla112[[#This Row],[Descripción]]="","",_xlfn.XLOOKUP(Tabla112[[#This Row],[Descripción]],[1]!Tabla10[Descripción],[1]!Tabla10[CODIGO PRESUPUESTARIO],0))</f>
        <v>#REF!</v>
      </c>
      <c r="R205" s="696"/>
      <c r="S205" s="696"/>
    </row>
    <row r="206" spans="2:19" x14ac:dyDescent="0.3">
      <c r="B206" s="692" t="str">
        <f>IF('Formulario PPGR3 '!$G206="","",CONCATENATE('Formulario PPGR3 '!$C206,".",'Formulario PPGR3 '!$D206,".",'Formulario PPGR3 '!$E206,".",'Formulario PPGR3 '!$F206))</f>
        <v/>
      </c>
      <c r="C206" s="692" t="str">
        <f>IF('Formulario PPGR3 '!$G206="","",'[1]Formulario PPGR1'!#REF!)</f>
        <v/>
      </c>
      <c r="D206" s="692" t="str">
        <f>IF('Formulario PPGR3 '!$G206="","",'[1]Formulario PPGR1'!#REF!)</f>
        <v/>
      </c>
      <c r="E206" s="692" t="str">
        <f>IF('Formulario PPGR3 '!$G206="","",'[1]Formulario PPGR1'!#REF!)</f>
        <v/>
      </c>
      <c r="F206" s="692" t="str">
        <f>IF('Formulario PPGR3 '!$G206="","",'[1]Formulario PPGR1'!#REF!)</f>
        <v/>
      </c>
      <c r="G206" s="693"/>
      <c r="H206" s="694" t="str">
        <f>IF(Tabla112[[#This Row],[Código_Actividad]]="","",_xlfn.XLOOKUP(Tabla112[[#This Row],[Código_Actividad]],[1]!Tabla2[Código],[1]!Tabla2[Actividades Programables Presupuestables],"",0))</f>
        <v/>
      </c>
      <c r="I206" s="695" t="str">
        <f>IFERROR(VLOOKUP('Formulario PPGR3 '!$G206,'[1]Formulario PPGR2'!$H$9:$V$272,15,FALSE),"")</f>
        <v/>
      </c>
      <c r="J206" s="702" t="s">
        <v>974</v>
      </c>
      <c r="K206" s="696" t="e">
        <f>IF(Tabla112[[#This Row],[Insumos]]="","",_xlfn.XLOOKUP(Tabla112[[#This Row],[Insumos]],[1]!Tabla10[Insumo],[1]!Tabla10[InsumoAbrev],"",0))</f>
        <v>#REF!</v>
      </c>
      <c r="L206" s="697" t="s">
        <v>2133</v>
      </c>
      <c r="M206" s="698" t="e">
        <f>IF(Tabla112[[#This Row],[Descripción]]="","",_xlfn.XLOOKUP(Tabla112[[#This Row],[Descripción]],[1]!Tabla10[Descripción],[1]!Tabla10[Unidad de Medida],"",0))</f>
        <v>#REF!</v>
      </c>
      <c r="N206" s="699">
        <v>8</v>
      </c>
      <c r="O206" s="700" t="e">
        <f>IF(Tabla112[[#This Row],[Descripción]]="","",_xlfn.XLOOKUP(Tabla112[[#This Row],[Descripción]],[1]!Tabla10[Descripción],[1]!Tabla10[Precio Unitario],0))</f>
        <v>#REF!</v>
      </c>
      <c r="P206" s="700" t="e">
        <f>IF(Tabla112[[#This Row],[Cantidad de Insumos]]="","",Tabla112[[#This Row],[Precio Unitario]]*Tabla112[[#This Row],[Cantidad de Insumos]])</f>
        <v>#REF!</v>
      </c>
      <c r="Q206" s="700" t="e">
        <f>IF(Tabla112[[#This Row],[Descripción]]="","",_xlfn.XLOOKUP(Tabla112[[#This Row],[Descripción]],[1]!Tabla10[Descripción],[1]!Tabla10[CODIGO PRESUPUESTARIO],0))</f>
        <v>#REF!</v>
      </c>
      <c r="R206" s="696"/>
      <c r="S206" s="696"/>
    </row>
    <row r="207" spans="2:19" x14ac:dyDescent="0.3">
      <c r="B207" s="692" t="str">
        <f>IF('Formulario PPGR3 '!$G207="","",CONCATENATE('Formulario PPGR3 '!$C207,".",'Formulario PPGR3 '!$D207,".",'Formulario PPGR3 '!$E207,".",'Formulario PPGR3 '!$F207))</f>
        <v/>
      </c>
      <c r="C207" s="692" t="str">
        <f>IF('Formulario PPGR3 '!$G207="","",'[1]Formulario PPGR1'!#REF!)</f>
        <v/>
      </c>
      <c r="D207" s="692" t="str">
        <f>IF('Formulario PPGR3 '!$G207="","",'[1]Formulario PPGR1'!#REF!)</f>
        <v/>
      </c>
      <c r="E207" s="692" t="str">
        <f>IF('Formulario PPGR3 '!$G207="","",'[1]Formulario PPGR1'!#REF!)</f>
        <v/>
      </c>
      <c r="F207" s="692" t="str">
        <f>IF('Formulario PPGR3 '!$G207="","",'[1]Formulario PPGR1'!#REF!)</f>
        <v/>
      </c>
      <c r="G207" s="693"/>
      <c r="H207" s="694" t="str">
        <f>IF(Tabla112[[#This Row],[Código_Actividad]]="","",_xlfn.XLOOKUP(Tabla112[[#This Row],[Código_Actividad]],[1]!Tabla2[Código],[1]!Tabla2[Actividades Programables Presupuestables],"",0))</f>
        <v/>
      </c>
      <c r="I207" s="695" t="str">
        <f>IFERROR(VLOOKUP('Formulario PPGR3 '!$G207,'[1]Formulario PPGR2'!$H$9:$V$272,15,FALSE),"")</f>
        <v/>
      </c>
      <c r="J207" s="702" t="s">
        <v>974</v>
      </c>
      <c r="K207" s="696" t="e">
        <f>IF(Tabla112[[#This Row],[Insumos]]="","",_xlfn.XLOOKUP(Tabla112[[#This Row],[Insumos]],[1]!Tabla10[Insumo],[1]!Tabla10[InsumoAbrev],"",0))</f>
        <v>#REF!</v>
      </c>
      <c r="L207" s="697" t="s">
        <v>2133</v>
      </c>
      <c r="M207" s="698" t="e">
        <f>IF(Tabla112[[#This Row],[Descripción]]="","",_xlfn.XLOOKUP(Tabla112[[#This Row],[Descripción]],[1]!Tabla10[Descripción],[1]!Tabla10[Unidad de Medida],"",0))</f>
        <v>#REF!</v>
      </c>
      <c r="N207" s="699">
        <v>8</v>
      </c>
      <c r="O207" s="700" t="e">
        <f>IF(Tabla112[[#This Row],[Descripción]]="","",_xlfn.XLOOKUP(Tabla112[[#This Row],[Descripción]],[1]!Tabla10[Descripción],[1]!Tabla10[Precio Unitario],0))</f>
        <v>#REF!</v>
      </c>
      <c r="P207" s="700" t="e">
        <f>IF(Tabla112[[#This Row],[Cantidad de Insumos]]="","",Tabla112[[#This Row],[Precio Unitario]]*Tabla112[[#This Row],[Cantidad de Insumos]])</f>
        <v>#REF!</v>
      </c>
      <c r="Q207" s="700" t="e">
        <f>IF(Tabla112[[#This Row],[Descripción]]="","",_xlfn.XLOOKUP(Tabla112[[#This Row],[Descripción]],[1]!Tabla10[Descripción],[1]!Tabla10[CODIGO PRESUPUESTARIO],0))</f>
        <v>#REF!</v>
      </c>
      <c r="R207" s="696"/>
      <c r="S207" s="696"/>
    </row>
    <row r="208" spans="2:19" ht="55.95" customHeight="1" x14ac:dyDescent="0.3">
      <c r="B208" s="692" t="e">
        <f>IF('Formulario PPGR3 '!$G208="","",CONCATENATE('Formulario PPGR3 '!$C208,".",'Formulario PPGR3 '!$D208,".",'Formulario PPGR3 '!$E208,".",'Formulario PPGR3 '!$F208))</f>
        <v>#REF!</v>
      </c>
      <c r="C208" s="692" t="e">
        <f>IF('Formulario PPGR3 '!$G208="","",'[1]Formulario PPGR1'!#REF!)</f>
        <v>#REF!</v>
      </c>
      <c r="D208" s="692" t="e">
        <f>IF('Formulario PPGR3 '!$G208="","",'[1]Formulario PPGR1'!#REF!)</f>
        <v>#REF!</v>
      </c>
      <c r="E208" s="692" t="e">
        <f>IF('Formulario PPGR3 '!$G208="","",'[1]Formulario PPGR1'!#REF!)</f>
        <v>#REF!</v>
      </c>
      <c r="F208" s="692" t="e">
        <f>IF('Formulario PPGR3 '!$G208="","",'[1]Formulario PPGR1'!#REF!)</f>
        <v>#REF!</v>
      </c>
      <c r="G208" s="693" t="s">
        <v>565</v>
      </c>
      <c r="H208" s="694" t="e">
        <f>IF(Tabla112[[#This Row],[Código_Actividad]]="","",_xlfn.XLOOKUP(Tabla112[[#This Row],[Código_Actividad]],[1]!Tabla2[Código],[1]!Tabla2[Actividades Programables Presupuestables],"",0))</f>
        <v>#REF!</v>
      </c>
      <c r="I208" s="695">
        <f>IFERROR(VLOOKUP('Formulario PPGR3 '!$G208,'[1]Formulario PPGR2'!$H$9:$V$272,15,FALSE),"")</f>
        <v>2</v>
      </c>
      <c r="J208" s="702" t="s">
        <v>1081</v>
      </c>
      <c r="K208" s="696" t="e">
        <f>IF(Tabla112[[#This Row],[Insumos]]="","",_xlfn.XLOOKUP(Tabla112[[#This Row],[Insumos]],[1]!Tabla10[Insumo],[1]!Tabla10[InsumoAbrev],"",0))</f>
        <v>#REF!</v>
      </c>
      <c r="L208" s="697" t="s">
        <v>1679</v>
      </c>
      <c r="M208" s="698" t="e">
        <f>IF(Tabla112[[#This Row],[Descripción]]="","",_xlfn.XLOOKUP(Tabla112[[#This Row],[Descripción]],[1]!Tabla10[Descripción],[1]!Tabla10[Unidad de Medida],"",0))</f>
        <v>#REF!</v>
      </c>
      <c r="N208" s="699">
        <v>160</v>
      </c>
      <c r="O208" s="700" t="e">
        <f>IF(Tabla112[[#This Row],[Descripción]]="","",_xlfn.XLOOKUP(Tabla112[[#This Row],[Descripción]],[1]!Tabla10[Descripción],[1]!Tabla10[Precio Unitario],0))</f>
        <v>#REF!</v>
      </c>
      <c r="P208" s="700" t="e">
        <f>IF(Tabla112[[#This Row],[Cantidad de Insumos]]="","",Tabla112[[#This Row],[Precio Unitario]]*Tabla112[[#This Row],[Cantidad de Insumos]])</f>
        <v>#REF!</v>
      </c>
      <c r="Q208" s="700" t="e">
        <f>IF(Tabla112[[#This Row],[Descripción]]="","",_xlfn.XLOOKUP(Tabla112[[#This Row],[Descripción]],[1]!Tabla10[Descripción],[1]!Tabla10[CODIGO PRESUPUESTARIO],0))</f>
        <v>#REF!</v>
      </c>
      <c r="R208" s="696"/>
      <c r="S208" s="696"/>
    </row>
    <row r="209" spans="2:19" x14ac:dyDescent="0.3">
      <c r="B209" s="692" t="str">
        <f>IF('Formulario PPGR3 '!$G209="","",CONCATENATE('Formulario PPGR3 '!$C209,".",'Formulario PPGR3 '!$D209,".",'Formulario PPGR3 '!$E209,".",'Formulario PPGR3 '!$F209))</f>
        <v/>
      </c>
      <c r="C209" s="692" t="str">
        <f>IF('Formulario PPGR3 '!$G209="","",'[1]Formulario PPGR1'!#REF!)</f>
        <v/>
      </c>
      <c r="D209" s="692" t="str">
        <f>IF('Formulario PPGR3 '!$G209="","",'[1]Formulario PPGR1'!#REF!)</f>
        <v/>
      </c>
      <c r="E209" s="692" t="str">
        <f>IF('Formulario PPGR3 '!$G209="","",'[1]Formulario PPGR1'!#REF!)</f>
        <v/>
      </c>
      <c r="F209" s="692" t="str">
        <f>IF('Formulario PPGR3 '!$G209="","",'[1]Formulario PPGR1'!#REF!)</f>
        <v/>
      </c>
      <c r="G209" s="693"/>
      <c r="H209" s="694" t="str">
        <f>IF(Tabla112[[#This Row],[Código_Actividad]]="","",_xlfn.XLOOKUP(Tabla112[[#This Row],[Código_Actividad]],[1]!Tabla2[Código],[1]!Tabla2[Actividades Programables Presupuestables],"",0))</f>
        <v/>
      </c>
      <c r="I209" s="695" t="str">
        <f>IFERROR(VLOOKUP('Formulario PPGR3 '!$G209,'[1]Formulario PPGR2'!$H$9:$V$272,15,FALSE),"")</f>
        <v/>
      </c>
      <c r="J209" s="702" t="s">
        <v>974</v>
      </c>
      <c r="K209" s="696" t="e">
        <f>IF(Tabla112[[#This Row],[Insumos]]="","",_xlfn.XLOOKUP(Tabla112[[#This Row],[Insumos]],[1]!Tabla10[Insumo],[1]!Tabla10[InsumoAbrev],"",0))</f>
        <v>#REF!</v>
      </c>
      <c r="L209" s="697" t="s">
        <v>2129</v>
      </c>
      <c r="M209" s="698" t="e">
        <f>IF(Tabla112[[#This Row],[Descripción]]="","",_xlfn.XLOOKUP(Tabla112[[#This Row],[Descripción]],[1]!Tabla10[Descripción],[1]!Tabla10[Unidad de Medida],"",0))</f>
        <v>#REF!</v>
      </c>
      <c r="N209" s="699">
        <v>16</v>
      </c>
      <c r="O209" s="700" t="e">
        <f>IF(Tabla112[[#This Row],[Descripción]]="","",_xlfn.XLOOKUP(Tabla112[[#This Row],[Descripción]],[1]!Tabla10[Descripción],[1]!Tabla10[Precio Unitario],0))</f>
        <v>#REF!</v>
      </c>
      <c r="P209" s="700" t="e">
        <f>IF(Tabla112[[#This Row],[Cantidad de Insumos]]="","",Tabla112[[#This Row],[Precio Unitario]]*Tabla112[[#This Row],[Cantidad de Insumos]])</f>
        <v>#REF!</v>
      </c>
      <c r="Q209" s="700" t="e">
        <f>IF(Tabla112[[#This Row],[Descripción]]="","",_xlfn.XLOOKUP(Tabla112[[#This Row],[Descripción]],[1]!Tabla10[Descripción],[1]!Tabla10[CODIGO PRESUPUESTARIO],0))</f>
        <v>#REF!</v>
      </c>
      <c r="R209" s="696"/>
      <c r="S209" s="696"/>
    </row>
    <row r="210" spans="2:19" x14ac:dyDescent="0.3">
      <c r="B210" s="692" t="str">
        <f>IF('Formulario PPGR3 '!$G210="","",CONCATENATE('Formulario PPGR3 '!$C210,".",'Formulario PPGR3 '!$D210,".",'Formulario PPGR3 '!$E210,".",'Formulario PPGR3 '!$F210))</f>
        <v/>
      </c>
      <c r="C210" s="692" t="str">
        <f>IF('Formulario PPGR3 '!$G210="","",'[1]Formulario PPGR1'!#REF!)</f>
        <v/>
      </c>
      <c r="D210" s="692" t="str">
        <f>IF('Formulario PPGR3 '!$G210="","",'[1]Formulario PPGR1'!#REF!)</f>
        <v/>
      </c>
      <c r="E210" s="692" t="str">
        <f>IF('Formulario PPGR3 '!$G210="","",'[1]Formulario PPGR1'!#REF!)</f>
        <v/>
      </c>
      <c r="F210" s="692" t="str">
        <f>IF('Formulario PPGR3 '!$G210="","",'[1]Formulario PPGR1'!#REF!)</f>
        <v/>
      </c>
      <c r="G210" s="693"/>
      <c r="H210" s="694" t="str">
        <f>IF(Tabla112[[#This Row],[Código_Actividad]]="","",_xlfn.XLOOKUP(Tabla112[[#This Row],[Código_Actividad]],[1]!Tabla2[Código],[1]!Tabla2[Actividades Programables Presupuestables],"",0))</f>
        <v/>
      </c>
      <c r="I210" s="695" t="str">
        <f>IFERROR(VLOOKUP('Formulario PPGR3 '!$G210,'[1]Formulario PPGR2'!$H$9:$V$272,15,FALSE),"")</f>
        <v/>
      </c>
      <c r="J210" s="702" t="s">
        <v>974</v>
      </c>
      <c r="K210" s="696" t="e">
        <f>IF(Tabla112[[#This Row],[Insumos]]="","",_xlfn.XLOOKUP(Tabla112[[#This Row],[Insumos]],[1]!Tabla10[Insumo],[1]!Tabla10[InsumoAbrev],"",0))</f>
        <v>#REF!</v>
      </c>
      <c r="L210" s="697" t="s">
        <v>2133</v>
      </c>
      <c r="M210" s="698" t="e">
        <f>IF(Tabla112[[#This Row],[Descripción]]="","",_xlfn.XLOOKUP(Tabla112[[#This Row],[Descripción]],[1]!Tabla10[Descripción],[1]!Tabla10[Unidad de Medida],"",0))</f>
        <v>#REF!</v>
      </c>
      <c r="N210" s="699">
        <v>16</v>
      </c>
      <c r="O210" s="700" t="e">
        <f>IF(Tabla112[[#This Row],[Descripción]]="","",_xlfn.XLOOKUP(Tabla112[[#This Row],[Descripción]],[1]!Tabla10[Descripción],[1]!Tabla10[Precio Unitario],0))</f>
        <v>#REF!</v>
      </c>
      <c r="P210" s="700" t="e">
        <f>IF(Tabla112[[#This Row],[Cantidad de Insumos]]="","",Tabla112[[#This Row],[Precio Unitario]]*Tabla112[[#This Row],[Cantidad de Insumos]])</f>
        <v>#REF!</v>
      </c>
      <c r="Q210" s="700" t="e">
        <f>IF(Tabla112[[#This Row],[Descripción]]="","",_xlfn.XLOOKUP(Tabla112[[#This Row],[Descripción]],[1]!Tabla10[Descripción],[1]!Tabla10[CODIGO PRESUPUESTARIO],0))</f>
        <v>#REF!</v>
      </c>
      <c r="R210" s="696"/>
      <c r="S210" s="696"/>
    </row>
    <row r="211" spans="2:19" x14ac:dyDescent="0.3">
      <c r="B211" s="692" t="str">
        <f>IF('Formulario PPGR3 '!$G211="","",CONCATENATE('Formulario PPGR3 '!$C211,".",'Formulario PPGR3 '!$D211,".",'Formulario PPGR3 '!$E211,".",'Formulario PPGR3 '!$F211))</f>
        <v/>
      </c>
      <c r="C211" s="692" t="str">
        <f>IF('Formulario PPGR3 '!$G211="","",'[1]Formulario PPGR1'!#REF!)</f>
        <v/>
      </c>
      <c r="D211" s="692" t="str">
        <f>IF('Formulario PPGR3 '!$G211="","",'[1]Formulario PPGR1'!#REF!)</f>
        <v/>
      </c>
      <c r="E211" s="692" t="str">
        <f>IF('Formulario PPGR3 '!$G211="","",'[1]Formulario PPGR1'!#REF!)</f>
        <v/>
      </c>
      <c r="F211" s="692" t="str">
        <f>IF('Formulario PPGR3 '!$G211="","",'[1]Formulario PPGR1'!#REF!)</f>
        <v/>
      </c>
      <c r="G211" s="693"/>
      <c r="H211" s="694" t="str">
        <f>IF(Tabla112[[#This Row],[Código_Actividad]]="","",_xlfn.XLOOKUP(Tabla112[[#This Row],[Código_Actividad]],[1]!Tabla2[Código],[1]!Tabla2[Actividades Programables Presupuestables],"",0))</f>
        <v/>
      </c>
      <c r="I211" s="695" t="str">
        <f>IFERROR(VLOOKUP('Formulario PPGR3 '!$G211,'[1]Formulario PPGR2'!$H$9:$V$272,15,FALSE),"")</f>
        <v/>
      </c>
      <c r="J211" s="702" t="s">
        <v>974</v>
      </c>
      <c r="K211" s="696" t="e">
        <f>IF(Tabla112[[#This Row],[Insumos]]="","",_xlfn.XLOOKUP(Tabla112[[#This Row],[Insumos]],[1]!Tabla10[Insumo],[1]!Tabla10[InsumoAbrev],"",0))</f>
        <v>#REF!</v>
      </c>
      <c r="L211" s="697" t="s">
        <v>2133</v>
      </c>
      <c r="M211" s="698" t="e">
        <f>IF(Tabla112[[#This Row],[Descripción]]="","",_xlfn.XLOOKUP(Tabla112[[#This Row],[Descripción]],[1]!Tabla10[Descripción],[1]!Tabla10[Unidad de Medida],"",0))</f>
        <v>#REF!</v>
      </c>
      <c r="N211" s="699">
        <v>16</v>
      </c>
      <c r="O211" s="700" t="e">
        <f>IF(Tabla112[[#This Row],[Descripción]]="","",_xlfn.XLOOKUP(Tabla112[[#This Row],[Descripción]],[1]!Tabla10[Descripción],[1]!Tabla10[Precio Unitario],0))</f>
        <v>#REF!</v>
      </c>
      <c r="P211" s="700" t="e">
        <f>IF(Tabla112[[#This Row],[Cantidad de Insumos]]="","",Tabla112[[#This Row],[Precio Unitario]]*Tabla112[[#This Row],[Cantidad de Insumos]])</f>
        <v>#REF!</v>
      </c>
      <c r="Q211" s="700" t="e">
        <f>IF(Tabla112[[#This Row],[Descripción]]="","",_xlfn.XLOOKUP(Tabla112[[#This Row],[Descripción]],[1]!Tabla10[Descripción],[1]!Tabla10[CODIGO PRESUPUESTARIO],0))</f>
        <v>#REF!</v>
      </c>
      <c r="R211" s="696"/>
      <c r="S211" s="696"/>
    </row>
    <row r="212" spans="2:19" ht="40.200000000000003" customHeight="1" x14ac:dyDescent="0.3">
      <c r="B212" s="692" t="e">
        <f>IF('Formulario PPGR3 '!$G212="","",CONCATENATE('Formulario PPGR3 '!$C212,".",'Formulario PPGR3 '!$D212,".",'Formulario PPGR3 '!$E212,".",'Formulario PPGR3 '!$F212))</f>
        <v>#REF!</v>
      </c>
      <c r="C212" s="692" t="e">
        <f>IF('Formulario PPGR3 '!$G212="","",'[1]Formulario PPGR1'!#REF!)</f>
        <v>#REF!</v>
      </c>
      <c r="D212" s="692" t="e">
        <f>IF('Formulario PPGR3 '!$G212="","",'[1]Formulario PPGR1'!#REF!)</f>
        <v>#REF!</v>
      </c>
      <c r="E212" s="692" t="e">
        <f>IF('Formulario PPGR3 '!$G212="","",'[1]Formulario PPGR1'!#REF!)</f>
        <v>#REF!</v>
      </c>
      <c r="F212" s="692" t="e">
        <f>IF('Formulario PPGR3 '!$G212="","",'[1]Formulario PPGR1'!#REF!)</f>
        <v>#REF!</v>
      </c>
      <c r="G212" s="693" t="s">
        <v>567</v>
      </c>
      <c r="H212" s="694" t="e">
        <f>IF(Tabla112[[#This Row],[Código_Actividad]]="","",_xlfn.XLOOKUP(Tabla112[[#This Row],[Código_Actividad]],[1]!Tabla2[Código],[1]!Tabla2[Actividades Programables Presupuestables],"",0))</f>
        <v>#REF!</v>
      </c>
      <c r="I212" s="695">
        <f>IFERROR(VLOOKUP('Formulario PPGR3 '!$G212,'[1]Formulario PPGR2'!$H$9:$V$272,15,FALSE),"")</f>
        <v>2</v>
      </c>
      <c r="J212" s="702" t="s">
        <v>1081</v>
      </c>
      <c r="K212" s="696" t="e">
        <f>IF(Tabla112[[#This Row],[Insumos]]="","",_xlfn.XLOOKUP(Tabla112[[#This Row],[Insumos]],[1]!Tabla10[Insumo],[1]!Tabla10[InsumoAbrev],"",0))</f>
        <v>#REF!</v>
      </c>
      <c r="L212" s="697" t="s">
        <v>1679</v>
      </c>
      <c r="M212" s="698" t="e">
        <f>IF(Tabla112[[#This Row],[Descripción]]="","",_xlfn.XLOOKUP(Tabla112[[#This Row],[Descripción]],[1]!Tabla10[Descripción],[1]!Tabla10[Unidad de Medida],"",0))</f>
        <v>#REF!</v>
      </c>
      <c r="N212" s="699"/>
      <c r="O212" s="700" t="e">
        <f>IF(Tabla112[[#This Row],[Descripción]]="","",_xlfn.XLOOKUP(Tabla112[[#This Row],[Descripción]],[1]!Tabla10[Descripción],[1]!Tabla10[Precio Unitario],0))</f>
        <v>#REF!</v>
      </c>
      <c r="P212" s="700" t="str">
        <f>IF(Tabla112[[#This Row],[Cantidad de Insumos]]="","",Tabla112[[#This Row],[Precio Unitario]]*Tabla112[[#This Row],[Cantidad de Insumos]])</f>
        <v/>
      </c>
      <c r="Q212" s="700" t="e">
        <f>IF(Tabla112[[#This Row],[Descripción]]="","",_xlfn.XLOOKUP(Tabla112[[#This Row],[Descripción]],[1]!Tabla10[Descripción],[1]!Tabla10[CODIGO PRESUPUESTARIO],0))</f>
        <v>#REF!</v>
      </c>
      <c r="R212" s="696"/>
      <c r="S212" s="696"/>
    </row>
    <row r="213" spans="2:19" x14ac:dyDescent="0.3">
      <c r="B213" s="692" t="str">
        <f>IF('Formulario PPGR3 '!$G213="","",CONCATENATE('Formulario PPGR3 '!$C213,".",'Formulario PPGR3 '!$D213,".",'Formulario PPGR3 '!$E213,".",'Formulario PPGR3 '!$F213))</f>
        <v/>
      </c>
      <c r="C213" s="692" t="str">
        <f>IF('Formulario PPGR3 '!$G213="","",'[1]Formulario PPGR1'!#REF!)</f>
        <v/>
      </c>
      <c r="D213" s="692" t="str">
        <f>IF('Formulario PPGR3 '!$G213="","",'[1]Formulario PPGR1'!#REF!)</f>
        <v/>
      </c>
      <c r="E213" s="692" t="str">
        <f>IF('Formulario PPGR3 '!$G213="","",'[1]Formulario PPGR1'!#REF!)</f>
        <v/>
      </c>
      <c r="F213" s="692" t="str">
        <f>IF('Formulario PPGR3 '!$G213="","",'[1]Formulario PPGR1'!#REF!)</f>
        <v/>
      </c>
      <c r="G213" s="693"/>
      <c r="H213" s="694" t="str">
        <f>IF(Tabla112[[#This Row],[Código_Actividad]]="","",_xlfn.XLOOKUP(Tabla112[[#This Row],[Código_Actividad]],[1]!Tabla2[Código],[1]!Tabla2[Actividades Programables Presupuestables],"",0))</f>
        <v/>
      </c>
      <c r="I213" s="695" t="str">
        <f>IFERROR(VLOOKUP('Formulario PPGR3 '!$G213,'[1]Formulario PPGR2'!$H$9:$V$272,15,FALSE),"")</f>
        <v/>
      </c>
      <c r="J213" s="702" t="s">
        <v>974</v>
      </c>
      <c r="K213" s="696" t="e">
        <f>IF(Tabla112[[#This Row],[Insumos]]="","",_xlfn.XLOOKUP(Tabla112[[#This Row],[Insumos]],[1]!Tabla10[Insumo],[1]!Tabla10[InsumoAbrev],"",0))</f>
        <v>#REF!</v>
      </c>
      <c r="L213" s="697" t="s">
        <v>2129</v>
      </c>
      <c r="M213" s="698" t="e">
        <f>IF(Tabla112[[#This Row],[Descripción]]="","",_xlfn.XLOOKUP(Tabla112[[#This Row],[Descripción]],[1]!Tabla10[Descripción],[1]!Tabla10[Unidad de Medida],"",0))</f>
        <v>#REF!</v>
      </c>
      <c r="N213" s="699">
        <v>160</v>
      </c>
      <c r="O213" s="700" t="e">
        <f>IF(Tabla112[[#This Row],[Descripción]]="","",_xlfn.XLOOKUP(Tabla112[[#This Row],[Descripción]],[1]!Tabla10[Descripción],[1]!Tabla10[Precio Unitario],0))</f>
        <v>#REF!</v>
      </c>
      <c r="P213" s="700" t="e">
        <f>IF(Tabla112[[#This Row],[Cantidad de Insumos]]="","",Tabla112[[#This Row],[Precio Unitario]]*Tabla112[[#This Row],[Cantidad de Insumos]])</f>
        <v>#REF!</v>
      </c>
      <c r="Q213" s="700" t="e">
        <f>IF(Tabla112[[#This Row],[Descripción]]="","",_xlfn.XLOOKUP(Tabla112[[#This Row],[Descripción]],[1]!Tabla10[Descripción],[1]!Tabla10[CODIGO PRESUPUESTARIO],0))</f>
        <v>#REF!</v>
      </c>
      <c r="R213" s="696"/>
      <c r="S213" s="696"/>
    </row>
    <row r="214" spans="2:19" x14ac:dyDescent="0.3">
      <c r="B214" s="692" t="str">
        <f>IF('Formulario PPGR3 '!$G214="","",CONCATENATE('Formulario PPGR3 '!$C214,".",'Formulario PPGR3 '!$D214,".",'Formulario PPGR3 '!$E214,".",'Formulario PPGR3 '!$F214))</f>
        <v/>
      </c>
      <c r="C214" s="692" t="str">
        <f>IF('Formulario PPGR3 '!$G214="","",'[1]Formulario PPGR1'!#REF!)</f>
        <v/>
      </c>
      <c r="D214" s="692" t="str">
        <f>IF('Formulario PPGR3 '!$G214="","",'[1]Formulario PPGR1'!#REF!)</f>
        <v/>
      </c>
      <c r="E214" s="692" t="str">
        <f>IF('Formulario PPGR3 '!$G214="","",'[1]Formulario PPGR1'!#REF!)</f>
        <v/>
      </c>
      <c r="F214" s="692" t="str">
        <f>IF('Formulario PPGR3 '!$G214="","",'[1]Formulario PPGR1'!#REF!)</f>
        <v/>
      </c>
      <c r="G214" s="693"/>
      <c r="H214" s="694" t="str">
        <f>IF(Tabla112[[#This Row],[Código_Actividad]]="","",_xlfn.XLOOKUP(Tabla112[[#This Row],[Código_Actividad]],[1]!Tabla2[Código],[1]!Tabla2[Actividades Programables Presupuestables],"",0))</f>
        <v/>
      </c>
      <c r="I214" s="695" t="str">
        <f>IFERROR(VLOOKUP('Formulario PPGR3 '!$G214,'[1]Formulario PPGR2'!$H$9:$V$272,15,FALSE),"")</f>
        <v/>
      </c>
      <c r="J214" s="702" t="s">
        <v>974</v>
      </c>
      <c r="K214" s="696" t="e">
        <f>IF(Tabla112[[#This Row],[Insumos]]="","",_xlfn.XLOOKUP(Tabla112[[#This Row],[Insumos]],[1]!Tabla10[Insumo],[1]!Tabla10[InsumoAbrev],"",0))</f>
        <v>#REF!</v>
      </c>
      <c r="L214" s="697" t="s">
        <v>2133</v>
      </c>
      <c r="M214" s="698" t="e">
        <f>IF(Tabla112[[#This Row],[Descripción]]="","",_xlfn.XLOOKUP(Tabla112[[#This Row],[Descripción]],[1]!Tabla10[Descripción],[1]!Tabla10[Unidad de Medida],"",0))</f>
        <v>#REF!</v>
      </c>
      <c r="N214" s="699">
        <v>16</v>
      </c>
      <c r="O214" s="700" t="e">
        <f>IF(Tabla112[[#This Row],[Descripción]]="","",_xlfn.XLOOKUP(Tabla112[[#This Row],[Descripción]],[1]!Tabla10[Descripción],[1]!Tabla10[Precio Unitario],0))</f>
        <v>#REF!</v>
      </c>
      <c r="P214" s="700" t="e">
        <f>IF(Tabla112[[#This Row],[Cantidad de Insumos]]="","",Tabla112[[#This Row],[Precio Unitario]]*Tabla112[[#This Row],[Cantidad de Insumos]])</f>
        <v>#REF!</v>
      </c>
      <c r="Q214" s="700" t="e">
        <f>IF(Tabla112[[#This Row],[Descripción]]="","",_xlfn.XLOOKUP(Tabla112[[#This Row],[Descripción]],[1]!Tabla10[Descripción],[1]!Tabla10[CODIGO PRESUPUESTARIO],0))</f>
        <v>#REF!</v>
      </c>
      <c r="R214" s="696"/>
      <c r="S214" s="696"/>
    </row>
    <row r="215" spans="2:19" ht="18.600000000000001" customHeight="1" x14ac:dyDescent="0.3">
      <c r="B215" s="692" t="str">
        <f>IF('Formulario PPGR3 '!$G215="","",CONCATENATE('Formulario PPGR3 '!$C215,".",'Formulario PPGR3 '!$D215,".",'Formulario PPGR3 '!$E215,".",'Formulario PPGR3 '!$F215))</f>
        <v/>
      </c>
      <c r="C215" s="692" t="str">
        <f>IF('Formulario PPGR3 '!$G215="","",'[1]Formulario PPGR1'!#REF!)</f>
        <v/>
      </c>
      <c r="D215" s="692" t="str">
        <f>IF('Formulario PPGR3 '!$G215="","",'[1]Formulario PPGR1'!#REF!)</f>
        <v/>
      </c>
      <c r="E215" s="692" t="str">
        <f>IF('Formulario PPGR3 '!$G215="","",'[1]Formulario PPGR1'!#REF!)</f>
        <v/>
      </c>
      <c r="F215" s="692" t="str">
        <f>IF('Formulario PPGR3 '!$G215="","",'[1]Formulario PPGR1'!#REF!)</f>
        <v/>
      </c>
      <c r="G215" s="693"/>
      <c r="H215" s="694" t="str">
        <f>IF(Tabla112[[#This Row],[Código_Actividad]]="","",_xlfn.XLOOKUP(Tabla112[[#This Row],[Código_Actividad]],[1]!Tabla2[Código],[1]!Tabla2[Actividades Programables Presupuestables],"",0))</f>
        <v/>
      </c>
      <c r="I215" s="695" t="str">
        <f>IFERROR(VLOOKUP('Formulario PPGR3 '!$G215,'[1]Formulario PPGR2'!$H$9:$V$272,15,FALSE),"")</f>
        <v/>
      </c>
      <c r="J215" s="702" t="s">
        <v>974</v>
      </c>
      <c r="K215" s="696" t="e">
        <f>IF(Tabla112[[#This Row],[Insumos]]="","",_xlfn.XLOOKUP(Tabla112[[#This Row],[Insumos]],[1]!Tabla10[Insumo],[1]!Tabla10[InsumoAbrev],"",0))</f>
        <v>#REF!</v>
      </c>
      <c r="L215" s="697" t="s">
        <v>2133</v>
      </c>
      <c r="M215" s="698" t="e">
        <f>IF(Tabla112[[#This Row],[Descripción]]="","",_xlfn.XLOOKUP(Tabla112[[#This Row],[Descripción]],[1]!Tabla10[Descripción],[1]!Tabla10[Unidad de Medida],"",0))</f>
        <v>#REF!</v>
      </c>
      <c r="N215" s="699">
        <v>16</v>
      </c>
      <c r="O215" s="700" t="e">
        <f>IF(Tabla112[[#This Row],[Descripción]]="","",_xlfn.XLOOKUP(Tabla112[[#This Row],[Descripción]],[1]!Tabla10[Descripción],[1]!Tabla10[Precio Unitario],0))</f>
        <v>#REF!</v>
      </c>
      <c r="P215" s="700" t="e">
        <f>IF(Tabla112[[#This Row],[Cantidad de Insumos]]="","",Tabla112[[#This Row],[Precio Unitario]]*Tabla112[[#This Row],[Cantidad de Insumos]])</f>
        <v>#REF!</v>
      </c>
      <c r="Q215" s="700" t="e">
        <f>IF(Tabla112[[#This Row],[Descripción]]="","",_xlfn.XLOOKUP(Tabla112[[#This Row],[Descripción]],[1]!Tabla10[Descripción],[1]!Tabla10[CODIGO PRESUPUESTARIO],0))</f>
        <v>#REF!</v>
      </c>
      <c r="R215" s="696"/>
      <c r="S215" s="696"/>
    </row>
    <row r="216" spans="2:19" s="701" customFormat="1" ht="50.4" customHeight="1" x14ac:dyDescent="0.3">
      <c r="B216" s="720" t="e">
        <f>IF('Formulario PPGR3 '!$G216="","",CONCATENATE('Formulario PPGR3 '!$C216,".",'Formulario PPGR3 '!$D216,".",'Formulario PPGR3 '!$E216,".",'Formulario PPGR3 '!$F216))</f>
        <v>#REF!</v>
      </c>
      <c r="C216" s="720" t="e">
        <f>IF('Formulario PPGR3 '!$G216="","",'[1]Formulario PPGR1'!#REF!)</f>
        <v>#REF!</v>
      </c>
      <c r="D216" s="720" t="e">
        <f>IF('Formulario PPGR3 '!$G216="","",'[1]Formulario PPGR1'!#REF!)</f>
        <v>#REF!</v>
      </c>
      <c r="E216" s="720" t="e">
        <f>IF('Formulario PPGR3 '!$G216="","",'[1]Formulario PPGR1'!#REF!)</f>
        <v>#REF!</v>
      </c>
      <c r="F216" s="720" t="e">
        <f>IF('Formulario PPGR3 '!$G216="","",'[1]Formulario PPGR1'!#REF!)</f>
        <v>#REF!</v>
      </c>
      <c r="G216" s="721" t="s">
        <v>587</v>
      </c>
      <c r="H216" s="722" t="e">
        <f>IF(Tabla112[[#This Row],[Código_Actividad]]="","",_xlfn.XLOOKUP(Tabla112[[#This Row],[Código_Actividad]],[1]!Tabla2[Código],[1]!Tabla2[Actividades Programables Presupuestables],"",0))</f>
        <v>#REF!</v>
      </c>
      <c r="I216" s="723">
        <f>IFERROR(VLOOKUP('Formulario PPGR3 '!$G216,'[1]Formulario PPGR2'!$H$9:$V$272,15,FALSE),"")</f>
        <v>2</v>
      </c>
      <c r="J216" s="724" t="s">
        <v>1081</v>
      </c>
      <c r="K216" s="725" t="e">
        <f>IF(Tabla112[[#This Row],[Insumos]]="","",_xlfn.XLOOKUP(Tabla112[[#This Row],[Insumos]],[1]!Tabla10[Insumo],[1]!Tabla10[InsumoAbrev],"",0))</f>
        <v>#REF!</v>
      </c>
      <c r="L216" s="726" t="s">
        <v>1679</v>
      </c>
      <c r="M216" s="727" t="e">
        <f>IF(Tabla112[[#This Row],[Descripción]]="","",_xlfn.XLOOKUP(Tabla112[[#This Row],[Descripción]],[1]!Tabla10[Descripción],[1]!Tabla10[Unidad de Medida],"",0))</f>
        <v>#REF!</v>
      </c>
      <c r="N216" s="703">
        <v>160</v>
      </c>
      <c r="O216" s="728" t="e">
        <f>IF(Tabla112[[#This Row],[Descripción]]="","",_xlfn.XLOOKUP(Tabla112[[#This Row],[Descripción]],[1]!Tabla10[Descripción],[1]!Tabla10[Precio Unitario],0))</f>
        <v>#REF!</v>
      </c>
      <c r="P216" s="728" t="e">
        <f>IF(Tabla112[[#This Row],[Cantidad de Insumos]]="","",Tabla112[[#This Row],[Precio Unitario]]*Tabla112[[#This Row],[Cantidad de Insumos]])</f>
        <v>#REF!</v>
      </c>
      <c r="Q216" s="728" t="e">
        <f>IF(Tabla112[[#This Row],[Descripción]]="","",_xlfn.XLOOKUP(Tabla112[[#This Row],[Descripción]],[1]!Tabla10[Descripción],[1]!Tabla10[CODIGO PRESUPUESTARIO],0))</f>
        <v>#REF!</v>
      </c>
      <c r="R216" s="725"/>
      <c r="S216" s="725"/>
    </row>
    <row r="217" spans="2:19" s="701" customFormat="1" x14ac:dyDescent="0.3">
      <c r="B217" s="720" t="str">
        <f>IF('Formulario PPGR3 '!$G217="","",CONCATENATE('Formulario PPGR3 '!$C217,".",'Formulario PPGR3 '!$D217,".",'Formulario PPGR3 '!$E217,".",'Formulario PPGR3 '!$F217))</f>
        <v/>
      </c>
      <c r="C217" s="720" t="str">
        <f>IF('Formulario PPGR3 '!$G217="","",'[1]Formulario PPGR1'!#REF!)</f>
        <v/>
      </c>
      <c r="D217" s="720" t="str">
        <f>IF('Formulario PPGR3 '!$G217="","",'[1]Formulario PPGR1'!#REF!)</f>
        <v/>
      </c>
      <c r="E217" s="720" t="str">
        <f>IF('Formulario PPGR3 '!$G217="","",'[1]Formulario PPGR1'!#REF!)</f>
        <v/>
      </c>
      <c r="F217" s="720" t="str">
        <f>IF('Formulario PPGR3 '!$G217="","",'[1]Formulario PPGR1'!#REF!)</f>
        <v/>
      </c>
      <c r="G217" s="721"/>
      <c r="H217" s="722" t="str">
        <f>IF(Tabla112[[#This Row],[Código_Actividad]]="","",_xlfn.XLOOKUP(Tabla112[[#This Row],[Código_Actividad]],[1]!Tabla2[Código],[1]!Tabla2[Actividades Programables Presupuestables],"",0))</f>
        <v/>
      </c>
      <c r="I217" s="723" t="str">
        <f>IFERROR(VLOOKUP('Formulario PPGR3 '!$G217,'[1]Formulario PPGR2'!$H$9:$V$272,15,FALSE),"")</f>
        <v/>
      </c>
      <c r="J217" s="724" t="s">
        <v>974</v>
      </c>
      <c r="K217" s="725" t="e">
        <f>IF(Tabla112[[#This Row],[Insumos]]="","",_xlfn.XLOOKUP(Tabla112[[#This Row],[Insumos]],[1]!Tabla10[Insumo],[1]!Tabla10[InsumoAbrev],"",0))</f>
        <v>#REF!</v>
      </c>
      <c r="L217" s="726" t="s">
        <v>2133</v>
      </c>
      <c r="M217" s="727" t="e">
        <f>IF(Tabla112[[#This Row],[Descripción]]="","",_xlfn.XLOOKUP(Tabla112[[#This Row],[Descripción]],[1]!Tabla10[Descripción],[1]!Tabla10[Unidad de Medida],"",0))</f>
        <v>#REF!</v>
      </c>
      <c r="N217" s="703">
        <v>12</v>
      </c>
      <c r="O217" s="728" t="e">
        <f>IF(Tabla112[[#This Row],[Descripción]]="","",_xlfn.XLOOKUP(Tabla112[[#This Row],[Descripción]],[1]!Tabla10[Descripción],[1]!Tabla10[Precio Unitario],0))</f>
        <v>#REF!</v>
      </c>
      <c r="P217" s="728" t="e">
        <f>IF(Tabla112[[#This Row],[Cantidad de Insumos]]="","",Tabla112[[#This Row],[Precio Unitario]]*Tabla112[[#This Row],[Cantidad de Insumos]])</f>
        <v>#REF!</v>
      </c>
      <c r="Q217" s="728" t="e">
        <f>IF(Tabla112[[#This Row],[Descripción]]="","",_xlfn.XLOOKUP(Tabla112[[#This Row],[Descripción]],[1]!Tabla10[Descripción],[1]!Tabla10[CODIGO PRESUPUESTARIO],0))</f>
        <v>#REF!</v>
      </c>
      <c r="R217" s="725"/>
      <c r="S217" s="725"/>
    </row>
    <row r="218" spans="2:19" s="701" customFormat="1" x14ac:dyDescent="0.3">
      <c r="B218" s="720" t="str">
        <f>IF('Formulario PPGR3 '!$G218="","",CONCATENATE('Formulario PPGR3 '!$C218,".",'Formulario PPGR3 '!$D218,".",'Formulario PPGR3 '!$E218,".",'Formulario PPGR3 '!$F218))</f>
        <v/>
      </c>
      <c r="C218" s="720" t="str">
        <f>IF('Formulario PPGR3 '!$G218="","",'[1]Formulario PPGR1'!#REF!)</f>
        <v/>
      </c>
      <c r="D218" s="720" t="str">
        <f>IF('Formulario PPGR3 '!$G218="","",'[1]Formulario PPGR1'!#REF!)</f>
        <v/>
      </c>
      <c r="E218" s="720" t="str">
        <f>IF('Formulario PPGR3 '!$G218="","",'[1]Formulario PPGR1'!#REF!)</f>
        <v/>
      </c>
      <c r="F218" s="720" t="str">
        <f>IF('Formulario PPGR3 '!$G218="","",'[1]Formulario PPGR1'!#REF!)</f>
        <v/>
      </c>
      <c r="G218" s="721"/>
      <c r="H218" s="722" t="str">
        <f>IF(Tabla112[[#This Row],[Código_Actividad]]="","",_xlfn.XLOOKUP(Tabla112[[#This Row],[Código_Actividad]],[1]!Tabla2[Código],[1]!Tabla2[Actividades Programables Presupuestables],"",0))</f>
        <v/>
      </c>
      <c r="I218" s="723" t="str">
        <f>IFERROR(VLOOKUP('Formulario PPGR3 '!$G218,'[1]Formulario PPGR2'!$H$9:$V$272,15,FALSE),"")</f>
        <v/>
      </c>
      <c r="J218" s="724" t="s">
        <v>974</v>
      </c>
      <c r="K218" s="725" t="e">
        <f>IF(Tabla112[[#This Row],[Insumos]]="","",_xlfn.XLOOKUP(Tabla112[[#This Row],[Insumos]],[1]!Tabla10[Insumo],[1]!Tabla10[InsumoAbrev],"",0))</f>
        <v>#REF!</v>
      </c>
      <c r="L218" s="726" t="s">
        <v>2133</v>
      </c>
      <c r="M218" s="727" t="e">
        <f>IF(Tabla112[[#This Row],[Descripción]]="","",_xlfn.XLOOKUP(Tabla112[[#This Row],[Descripción]],[1]!Tabla10[Descripción],[1]!Tabla10[Unidad de Medida],"",0))</f>
        <v>#REF!</v>
      </c>
      <c r="N218" s="703">
        <v>12</v>
      </c>
      <c r="O218" s="728" t="e">
        <f>IF(Tabla112[[#This Row],[Descripción]]="","",_xlfn.XLOOKUP(Tabla112[[#This Row],[Descripción]],[1]!Tabla10[Descripción],[1]!Tabla10[Precio Unitario],0))</f>
        <v>#REF!</v>
      </c>
      <c r="P218" s="728" t="e">
        <f>IF(Tabla112[[#This Row],[Cantidad de Insumos]]="","",Tabla112[[#This Row],[Precio Unitario]]*Tabla112[[#This Row],[Cantidad de Insumos]])</f>
        <v>#REF!</v>
      </c>
      <c r="Q218" s="728" t="e">
        <f>IF(Tabla112[[#This Row],[Descripción]]="","",_xlfn.XLOOKUP(Tabla112[[#This Row],[Descripción]],[1]!Tabla10[Descripción],[1]!Tabla10[CODIGO PRESUPUESTARIO],0))</f>
        <v>#REF!</v>
      </c>
      <c r="R218" s="725"/>
      <c r="S218" s="725"/>
    </row>
    <row r="219" spans="2:19" s="701" customFormat="1" x14ac:dyDescent="0.3">
      <c r="B219" s="720" t="str">
        <f>IF('Formulario PPGR3 '!$G219="","",CONCATENATE('Formulario PPGR3 '!$C219,".",'Formulario PPGR3 '!$D219,".",'Formulario PPGR3 '!$E219,".",'Formulario PPGR3 '!$F219))</f>
        <v/>
      </c>
      <c r="C219" s="720" t="str">
        <f>IF('Formulario PPGR3 '!$G219="","",'[1]Formulario PPGR1'!#REF!)</f>
        <v/>
      </c>
      <c r="D219" s="720" t="str">
        <f>IF('Formulario PPGR3 '!$G219="","",'[1]Formulario PPGR1'!#REF!)</f>
        <v/>
      </c>
      <c r="E219" s="720" t="str">
        <f>IF('Formulario PPGR3 '!$G219="","",'[1]Formulario PPGR1'!#REF!)</f>
        <v/>
      </c>
      <c r="F219" s="720" t="str">
        <f>IF('Formulario PPGR3 '!$G219="","",'[1]Formulario PPGR1'!#REF!)</f>
        <v/>
      </c>
      <c r="G219" s="721"/>
      <c r="H219" s="722" t="str">
        <f>IF(Tabla112[[#This Row],[Código_Actividad]]="","",_xlfn.XLOOKUP(Tabla112[[#This Row],[Código_Actividad]],[1]!Tabla2[Código],[1]!Tabla2[Actividades Programables Presupuestables],"",0))</f>
        <v/>
      </c>
      <c r="I219" s="723" t="str">
        <f>IFERROR(VLOOKUP('Formulario PPGR3 '!$G219,'[1]Formulario PPGR2'!$H$9:$V$272,15,FALSE),"")</f>
        <v/>
      </c>
      <c r="J219" s="724" t="s">
        <v>974</v>
      </c>
      <c r="K219" s="725" t="e">
        <f>IF(Tabla112[[#This Row],[Insumos]]="","",_xlfn.XLOOKUP(Tabla112[[#This Row],[Insumos]],[1]!Tabla10[Insumo],[1]!Tabla10[InsumoAbrev],"",0))</f>
        <v>#REF!</v>
      </c>
      <c r="L219" s="726" t="s">
        <v>2133</v>
      </c>
      <c r="M219" s="727" t="e">
        <f>IF(Tabla112[[#This Row],[Descripción]]="","",_xlfn.XLOOKUP(Tabla112[[#This Row],[Descripción]],[1]!Tabla10[Descripción],[1]!Tabla10[Unidad de Medida],"",0))</f>
        <v>#REF!</v>
      </c>
      <c r="N219" s="703">
        <v>12</v>
      </c>
      <c r="O219" s="728" t="e">
        <f>IF(Tabla112[[#This Row],[Descripción]]="","",_xlfn.XLOOKUP(Tabla112[[#This Row],[Descripción]],[1]!Tabla10[Descripción],[1]!Tabla10[Precio Unitario],0))</f>
        <v>#REF!</v>
      </c>
      <c r="P219" s="728" t="e">
        <f>IF(Tabla112[[#This Row],[Cantidad de Insumos]]="","",Tabla112[[#This Row],[Precio Unitario]]*Tabla112[[#This Row],[Cantidad de Insumos]])</f>
        <v>#REF!</v>
      </c>
      <c r="Q219" s="728" t="e">
        <f>IF(Tabla112[[#This Row],[Descripción]]="","",_xlfn.XLOOKUP(Tabla112[[#This Row],[Descripción]],[1]!Tabla10[Descripción],[1]!Tabla10[CODIGO PRESUPUESTARIO],0))</f>
        <v>#REF!</v>
      </c>
      <c r="R219" s="725"/>
      <c r="S219" s="725"/>
    </row>
    <row r="220" spans="2:19" ht="42" customHeight="1" x14ac:dyDescent="0.3">
      <c r="B220" s="692" t="e">
        <f>IF('Formulario PPGR3 '!$G220="","",CONCATENATE('Formulario PPGR3 '!$C220,".",'Formulario PPGR3 '!$D220,".",'Formulario PPGR3 '!$E220,".",'Formulario PPGR3 '!$F220))</f>
        <v>#REF!</v>
      </c>
      <c r="C220" s="692" t="e">
        <f>IF('Formulario PPGR3 '!$G220="","",'[1]Formulario PPGR1'!#REF!)</f>
        <v>#REF!</v>
      </c>
      <c r="D220" s="692" t="e">
        <f>IF('Formulario PPGR3 '!$G220="","",'[1]Formulario PPGR1'!#REF!)</f>
        <v>#REF!</v>
      </c>
      <c r="E220" s="692" t="e">
        <f>IF('Formulario PPGR3 '!$G220="","",'[1]Formulario PPGR1'!#REF!)</f>
        <v>#REF!</v>
      </c>
      <c r="F220" s="692" t="e">
        <f>IF('Formulario PPGR3 '!$G220="","",'[1]Formulario PPGR1'!#REF!)</f>
        <v>#REF!</v>
      </c>
      <c r="G220" s="693" t="s">
        <v>633</v>
      </c>
      <c r="H220" s="694" t="e">
        <f>IF(Tabla112[[#This Row],[Código_Actividad]]="","",_xlfn.XLOOKUP(Tabla112[[#This Row],[Código_Actividad]],[1]!Tabla2[Código],[1]!Tabla2[Actividades Programables Presupuestables],"",0))</f>
        <v>#REF!</v>
      </c>
      <c r="I220" s="695">
        <f>IFERROR(VLOOKUP('Formulario PPGR3 '!$G220,'[1]Formulario PPGR2'!$H$9:$V$272,15,FALSE),"")</f>
        <v>3</v>
      </c>
      <c r="J220" s="702" t="s">
        <v>1081</v>
      </c>
      <c r="K220" s="696" t="e">
        <f>IF(Tabla112[[#This Row],[Insumos]]="","",_xlfn.XLOOKUP(Tabla112[[#This Row],[Insumos]],[1]!Tabla10[Insumo],[1]!Tabla10[InsumoAbrev],"",0))</f>
        <v>#REF!</v>
      </c>
      <c r="L220" s="697" t="s">
        <v>1679</v>
      </c>
      <c r="M220" s="698" t="e">
        <f>IF(Tabla112[[#This Row],[Descripción]]="","",_xlfn.XLOOKUP(Tabla112[[#This Row],[Descripción]],[1]!Tabla10[Descripción],[1]!Tabla10[Unidad de Medida],"",0))</f>
        <v>#REF!</v>
      </c>
      <c r="N220" s="699">
        <v>220</v>
      </c>
      <c r="O220" s="700" t="e">
        <f>IF(Tabla112[[#This Row],[Descripción]]="","",_xlfn.XLOOKUP(Tabla112[[#This Row],[Descripción]],[1]!Tabla10[Descripción],[1]!Tabla10[Precio Unitario],0))</f>
        <v>#REF!</v>
      </c>
      <c r="P220" s="700" t="e">
        <f>IF(Tabla112[[#This Row],[Cantidad de Insumos]]="","",Tabla112[[#This Row],[Precio Unitario]]*Tabla112[[#This Row],[Cantidad de Insumos]])</f>
        <v>#REF!</v>
      </c>
      <c r="Q220" s="700" t="e">
        <f>IF(Tabla112[[#This Row],[Descripción]]="","",_xlfn.XLOOKUP(Tabla112[[#This Row],[Descripción]],[1]!Tabla10[Descripción],[1]!Tabla10[CODIGO PRESUPUESTARIO],0))</f>
        <v>#REF!</v>
      </c>
      <c r="R220" s="696"/>
      <c r="S220" s="696"/>
    </row>
    <row r="221" spans="2:19" x14ac:dyDescent="0.3">
      <c r="B221" s="692" t="str">
        <f>IF('Formulario PPGR3 '!$G221="","",CONCATENATE('Formulario PPGR3 '!$C221,".",'Formulario PPGR3 '!$D221,".",'Formulario PPGR3 '!$E221,".",'Formulario PPGR3 '!$F221))</f>
        <v/>
      </c>
      <c r="C221" s="692" t="str">
        <f>IF('Formulario PPGR3 '!$G221="","",'[1]Formulario PPGR1'!#REF!)</f>
        <v/>
      </c>
      <c r="D221" s="692" t="str">
        <f>IF('Formulario PPGR3 '!$G221="","",'[1]Formulario PPGR1'!#REF!)</f>
        <v/>
      </c>
      <c r="E221" s="692" t="str">
        <f>IF('Formulario PPGR3 '!$G221="","",'[1]Formulario PPGR1'!#REF!)</f>
        <v/>
      </c>
      <c r="F221" s="692" t="str">
        <f>IF('Formulario PPGR3 '!$G221="","",'[1]Formulario PPGR1'!#REF!)</f>
        <v/>
      </c>
      <c r="G221" s="693"/>
      <c r="H221" s="694" t="str">
        <f>IF(Tabla112[[#This Row],[Código_Actividad]]="","",_xlfn.XLOOKUP(Tabla112[[#This Row],[Código_Actividad]],[1]!Tabla2[Código],[1]!Tabla2[Actividades Programables Presupuestables],"",0))</f>
        <v/>
      </c>
      <c r="I221" s="695" t="str">
        <f>IFERROR(VLOOKUP('Formulario PPGR3 '!$G221,'[1]Formulario PPGR2'!$H$9:$V$272,15,FALSE),"")</f>
        <v/>
      </c>
      <c r="J221" s="702" t="s">
        <v>974</v>
      </c>
      <c r="K221" s="696" t="e">
        <f>IF(Tabla112[[#This Row],[Insumos]]="","",_xlfn.XLOOKUP(Tabla112[[#This Row],[Insumos]],[1]!Tabla10[Insumo],[1]!Tabla10[InsumoAbrev],"",0))</f>
        <v>#REF!</v>
      </c>
      <c r="L221" s="697" t="s">
        <v>2129</v>
      </c>
      <c r="M221" s="698" t="e">
        <f>IF(Tabla112[[#This Row],[Descripción]]="","",_xlfn.XLOOKUP(Tabla112[[#This Row],[Descripción]],[1]!Tabla10[Descripción],[1]!Tabla10[Unidad de Medida],"",0))</f>
        <v>#REF!</v>
      </c>
      <c r="N221" s="699">
        <v>18</v>
      </c>
      <c r="O221" s="700" t="e">
        <f>IF(Tabla112[[#This Row],[Descripción]]="","",_xlfn.XLOOKUP(Tabla112[[#This Row],[Descripción]],[1]!Tabla10[Descripción],[1]!Tabla10[Precio Unitario],0))</f>
        <v>#REF!</v>
      </c>
      <c r="P221" s="700" t="e">
        <f>IF(Tabla112[[#This Row],[Cantidad de Insumos]]="","",Tabla112[[#This Row],[Precio Unitario]]*Tabla112[[#This Row],[Cantidad de Insumos]])</f>
        <v>#REF!</v>
      </c>
      <c r="Q221" s="700" t="e">
        <f>IF(Tabla112[[#This Row],[Descripción]]="","",_xlfn.XLOOKUP(Tabla112[[#This Row],[Descripción]],[1]!Tabla10[Descripción],[1]!Tabla10[CODIGO PRESUPUESTARIO],0))</f>
        <v>#REF!</v>
      </c>
      <c r="R221" s="696"/>
      <c r="S221" s="696"/>
    </row>
    <row r="222" spans="2:19" x14ac:dyDescent="0.3">
      <c r="B222" s="692" t="str">
        <f>IF('Formulario PPGR3 '!$G222="","",CONCATENATE('Formulario PPGR3 '!$C222,".",'Formulario PPGR3 '!$D222,".",'Formulario PPGR3 '!$E222,".",'Formulario PPGR3 '!$F222))</f>
        <v/>
      </c>
      <c r="C222" s="692" t="str">
        <f>IF('Formulario PPGR3 '!$G222="","",'[1]Formulario PPGR1'!#REF!)</f>
        <v/>
      </c>
      <c r="D222" s="692" t="str">
        <f>IF('Formulario PPGR3 '!$G222="","",'[1]Formulario PPGR1'!#REF!)</f>
        <v/>
      </c>
      <c r="E222" s="692" t="str">
        <f>IF('Formulario PPGR3 '!$G222="","",'[1]Formulario PPGR1'!#REF!)</f>
        <v/>
      </c>
      <c r="F222" s="692" t="str">
        <f>IF('Formulario PPGR3 '!$G222="","",'[1]Formulario PPGR1'!#REF!)</f>
        <v/>
      </c>
      <c r="G222" s="693"/>
      <c r="H222" s="694" t="str">
        <f>IF(Tabla112[[#This Row],[Código_Actividad]]="","",_xlfn.XLOOKUP(Tabla112[[#This Row],[Código_Actividad]],[1]!Tabla2[Código],[1]!Tabla2[Actividades Programables Presupuestables],"",0))</f>
        <v/>
      </c>
      <c r="I222" s="695" t="str">
        <f>IFERROR(VLOOKUP('Formulario PPGR3 '!$G222,'[1]Formulario PPGR2'!$H$9:$V$272,15,FALSE),"")</f>
        <v/>
      </c>
      <c r="J222" s="702" t="s">
        <v>974</v>
      </c>
      <c r="K222" s="696" t="e">
        <f>IF(Tabla112[[#This Row],[Insumos]]="","",_xlfn.XLOOKUP(Tabla112[[#This Row],[Insumos]],[1]!Tabla10[Insumo],[1]!Tabla10[InsumoAbrev],"",0))</f>
        <v>#REF!</v>
      </c>
      <c r="L222" s="697" t="s">
        <v>2133</v>
      </c>
      <c r="M222" s="698" t="e">
        <f>IF(Tabla112[[#This Row],[Descripción]]="","",_xlfn.XLOOKUP(Tabla112[[#This Row],[Descripción]],[1]!Tabla10[Descripción],[1]!Tabla10[Unidad de Medida],"",0))</f>
        <v>#REF!</v>
      </c>
      <c r="N222" s="699">
        <v>18</v>
      </c>
      <c r="O222" s="700" t="e">
        <f>IF(Tabla112[[#This Row],[Descripción]]="","",_xlfn.XLOOKUP(Tabla112[[#This Row],[Descripción]],[1]!Tabla10[Descripción],[1]!Tabla10[Precio Unitario],0))</f>
        <v>#REF!</v>
      </c>
      <c r="P222" s="700" t="e">
        <f>IF(Tabla112[[#This Row],[Cantidad de Insumos]]="","",Tabla112[[#This Row],[Precio Unitario]]*Tabla112[[#This Row],[Cantidad de Insumos]])</f>
        <v>#REF!</v>
      </c>
      <c r="Q222" s="700" t="e">
        <f>IF(Tabla112[[#This Row],[Descripción]]="","",_xlfn.XLOOKUP(Tabla112[[#This Row],[Descripción]],[1]!Tabla10[Descripción],[1]!Tabla10[CODIGO PRESUPUESTARIO],0))</f>
        <v>#REF!</v>
      </c>
      <c r="R222" s="696"/>
      <c r="S222" s="696"/>
    </row>
    <row r="223" spans="2:19" x14ac:dyDescent="0.3">
      <c r="B223" s="692" t="str">
        <f>IF('Formulario PPGR3 '!$G223="","",CONCATENATE('Formulario PPGR3 '!$C223,".",'Formulario PPGR3 '!$D223,".",'Formulario PPGR3 '!$E223,".",'Formulario PPGR3 '!$F223))</f>
        <v/>
      </c>
      <c r="C223" s="692" t="str">
        <f>IF('Formulario PPGR3 '!$G223="","",'[1]Formulario PPGR1'!#REF!)</f>
        <v/>
      </c>
      <c r="D223" s="692" t="str">
        <f>IF('Formulario PPGR3 '!$G223="","",'[1]Formulario PPGR1'!#REF!)</f>
        <v/>
      </c>
      <c r="E223" s="692" t="str">
        <f>IF('Formulario PPGR3 '!$G223="","",'[1]Formulario PPGR1'!#REF!)</f>
        <v/>
      </c>
      <c r="F223" s="692" t="str">
        <f>IF('Formulario PPGR3 '!$G223="","",'[1]Formulario PPGR1'!#REF!)</f>
        <v/>
      </c>
      <c r="G223" s="693"/>
      <c r="H223" s="694" t="str">
        <f>IF(Tabla112[[#This Row],[Código_Actividad]]="","",_xlfn.XLOOKUP(Tabla112[[#This Row],[Código_Actividad]],[1]!Tabla2[Código],[1]!Tabla2[Actividades Programables Presupuestables],"",0))</f>
        <v/>
      </c>
      <c r="I223" s="695" t="str">
        <f>IFERROR(VLOOKUP('Formulario PPGR3 '!$G223,'[1]Formulario PPGR2'!$H$9:$V$272,15,FALSE),"")</f>
        <v/>
      </c>
      <c r="J223" s="702" t="s">
        <v>974</v>
      </c>
      <c r="K223" s="696" t="e">
        <f>IF(Tabla112[[#This Row],[Insumos]]="","",_xlfn.XLOOKUP(Tabla112[[#This Row],[Insumos]],[1]!Tabla10[Insumo],[1]!Tabla10[InsumoAbrev],"",0))</f>
        <v>#REF!</v>
      </c>
      <c r="L223" s="697" t="s">
        <v>2133</v>
      </c>
      <c r="M223" s="698" t="e">
        <f>IF(Tabla112[[#This Row],[Descripción]]="","",_xlfn.XLOOKUP(Tabla112[[#This Row],[Descripción]],[1]!Tabla10[Descripción],[1]!Tabla10[Unidad de Medida],"",0))</f>
        <v>#REF!</v>
      </c>
      <c r="N223" s="699">
        <v>18</v>
      </c>
      <c r="O223" s="700" t="e">
        <f>IF(Tabla112[[#This Row],[Descripción]]="","",_xlfn.XLOOKUP(Tabla112[[#This Row],[Descripción]],[1]!Tabla10[Descripción],[1]!Tabla10[Precio Unitario],0))</f>
        <v>#REF!</v>
      </c>
      <c r="P223" s="700" t="e">
        <f>IF(Tabla112[[#This Row],[Cantidad de Insumos]]="","",Tabla112[[#This Row],[Precio Unitario]]*Tabla112[[#This Row],[Cantidad de Insumos]])</f>
        <v>#REF!</v>
      </c>
      <c r="Q223" s="700" t="e">
        <f>IF(Tabla112[[#This Row],[Descripción]]="","",_xlfn.XLOOKUP(Tabla112[[#This Row],[Descripción]],[1]!Tabla10[Descripción],[1]!Tabla10[CODIGO PRESUPUESTARIO],0))</f>
        <v>#REF!</v>
      </c>
      <c r="R223" s="696"/>
      <c r="S223" s="696"/>
    </row>
    <row r="224" spans="2:19" x14ac:dyDescent="0.3">
      <c r="B224" s="692" t="str">
        <f>IF('Formulario PPGR3 '!$G224="","",CONCATENATE('Formulario PPGR3 '!$C224,".",'Formulario PPGR3 '!$D224,".",'Formulario PPGR3 '!$E224,".",'Formulario PPGR3 '!$F224))</f>
        <v/>
      </c>
      <c r="C224" s="692" t="str">
        <f>IF('Formulario PPGR3 '!$G224="","",'[1]Formulario PPGR1'!#REF!)</f>
        <v/>
      </c>
      <c r="D224" s="692" t="str">
        <f>IF('Formulario PPGR3 '!$G224="","",'[1]Formulario PPGR1'!#REF!)</f>
        <v/>
      </c>
      <c r="E224" s="692" t="str">
        <f>IF('Formulario PPGR3 '!$G224="","",'[1]Formulario PPGR1'!#REF!)</f>
        <v/>
      </c>
      <c r="F224" s="692" t="str">
        <f>IF('Formulario PPGR3 '!$G224="","",'[1]Formulario PPGR1'!#REF!)</f>
        <v/>
      </c>
      <c r="G224" s="693"/>
      <c r="H224" s="694" t="str">
        <f>IF(Tabla112[[#This Row],[Código_Actividad]]="","",_xlfn.XLOOKUP(Tabla112[[#This Row],[Código_Actividad]],[1]!Tabla2[Código],[1]!Tabla2[Actividades Programables Presupuestables],"",0))</f>
        <v/>
      </c>
      <c r="I224" s="695" t="str">
        <f>IFERROR(VLOOKUP('Formulario PPGR3 '!$G224,'[1]Formulario PPGR2'!$H$9:$V$272,15,FALSE),"")</f>
        <v/>
      </c>
      <c r="J224" s="702"/>
      <c r="K224" s="696" t="str">
        <f>IF(Tabla112[[#This Row],[Insumos]]="","",_xlfn.XLOOKUP(Tabla112[[#This Row],[Insumos]],[1]!Tabla10[Insumo],[1]!Tabla10[InsumoAbrev],"",0))</f>
        <v/>
      </c>
      <c r="L224" s="697"/>
      <c r="M224" s="698" t="str">
        <f>IF(Tabla112[[#This Row],[Descripción]]="","",_xlfn.XLOOKUP(Tabla112[[#This Row],[Descripción]],[1]!Tabla10[Descripción],[1]!Tabla10[Unidad de Medida],"",0))</f>
        <v/>
      </c>
      <c r="N224" s="699"/>
      <c r="O224" s="700" t="str">
        <f>IF(Tabla112[[#This Row],[Descripción]]="","",_xlfn.XLOOKUP(Tabla112[[#This Row],[Descripción]],[1]!Tabla10[Descripción],[1]!Tabla10[Precio Unitario],0))</f>
        <v/>
      </c>
      <c r="P224" s="700" t="str">
        <f>IF(Tabla112[[#This Row],[Cantidad de Insumos]]="","",Tabla112[[#This Row],[Precio Unitario]]*Tabla112[[#This Row],[Cantidad de Insumos]])</f>
        <v/>
      </c>
      <c r="Q224" s="700" t="str">
        <f>IF(Tabla112[[#This Row],[Descripción]]="","",_xlfn.XLOOKUP(Tabla112[[#This Row],[Descripción]],[1]!Tabla10[Descripción],[1]!Tabla10[CODIGO PRESUPUESTARIO],0))</f>
        <v/>
      </c>
      <c r="R224" s="696"/>
      <c r="S224" s="696"/>
    </row>
    <row r="225" spans="2:19" ht="45.6" customHeight="1" x14ac:dyDescent="0.3">
      <c r="B225" s="692" t="e">
        <f>IF('Formulario PPGR3 '!$G225="","",CONCATENATE('Formulario PPGR3 '!$C225,".",'Formulario PPGR3 '!$D225,".",'Formulario PPGR3 '!$E225,".",'Formulario PPGR3 '!$F225))</f>
        <v>#REF!</v>
      </c>
      <c r="C225" s="692" t="e">
        <f>IF('Formulario PPGR3 '!$G225="","",'[1]Formulario PPGR1'!#REF!)</f>
        <v>#REF!</v>
      </c>
      <c r="D225" s="692" t="e">
        <f>IF('Formulario PPGR3 '!$G225="","",'[1]Formulario PPGR1'!#REF!)</f>
        <v>#REF!</v>
      </c>
      <c r="E225" s="692" t="e">
        <f>IF('Formulario PPGR3 '!$G225="","",'[1]Formulario PPGR1'!#REF!)</f>
        <v>#REF!</v>
      </c>
      <c r="F225" s="692" t="e">
        <f>IF('Formulario PPGR3 '!$G225="","",'[1]Formulario PPGR1'!#REF!)</f>
        <v>#REF!</v>
      </c>
      <c r="G225" s="693" t="s">
        <v>635</v>
      </c>
      <c r="H225" s="694" t="e">
        <f>IF(Tabla112[[#This Row],[Código_Actividad]]="","",_xlfn.XLOOKUP(Tabla112[[#This Row],[Código_Actividad]],[1]!Tabla2[Código],[1]!Tabla2[Actividades Programables Presupuestables],"",0))</f>
        <v>#REF!</v>
      </c>
      <c r="I225" s="695">
        <f>IFERROR(VLOOKUP('Formulario PPGR3 '!$G225,'[1]Formulario PPGR2'!$H$9:$V$272,15,FALSE),"")</f>
        <v>12</v>
      </c>
      <c r="J225" s="702" t="s">
        <v>972</v>
      </c>
      <c r="K225" s="696" t="e">
        <f>IF(Tabla112[[#This Row],[Insumos]]="","",_xlfn.XLOOKUP(Tabla112[[#This Row],[Insumos]],[1]!Tabla10[Insumo],[1]!Tabla10[InsumoAbrev],"",0))</f>
        <v>#REF!</v>
      </c>
      <c r="L225" s="697" t="s">
        <v>1717</v>
      </c>
      <c r="M225" s="698" t="e">
        <f>IF(Tabla112[[#This Row],[Descripción]]="","",_xlfn.XLOOKUP(Tabla112[[#This Row],[Descripción]],[1]!Tabla10[Descripción],[1]!Tabla10[Unidad de Medida],"",0))</f>
        <v>#REF!</v>
      </c>
      <c r="N225" s="699">
        <v>22</v>
      </c>
      <c r="O225" s="700" t="e">
        <f>IF(Tabla112[[#This Row],[Descripción]]="","",_xlfn.XLOOKUP(Tabla112[[#This Row],[Descripción]],[1]!Tabla10[Descripción],[1]!Tabla10[Precio Unitario],0))</f>
        <v>#REF!</v>
      </c>
      <c r="P225" s="700" t="e">
        <f>IF(Tabla112[[#This Row],[Cantidad de Insumos]]="","",Tabla112[[#This Row],[Precio Unitario]]*Tabla112[[#This Row],[Cantidad de Insumos]])</f>
        <v>#REF!</v>
      </c>
      <c r="Q225" s="700" t="e">
        <f>IF(Tabla112[[#This Row],[Descripción]]="","",_xlfn.XLOOKUP(Tabla112[[#This Row],[Descripción]],[1]!Tabla10[Descripción],[1]!Tabla10[CODIGO PRESUPUESTARIO],0))</f>
        <v>#REF!</v>
      </c>
      <c r="R225" s="696"/>
      <c r="S225" s="696"/>
    </row>
    <row r="226" spans="2:19" ht="43.2" customHeight="1" x14ac:dyDescent="0.3">
      <c r="B226" s="692" t="e">
        <f>IF('Formulario PPGR3 '!$G226="","",CONCATENATE('Formulario PPGR3 '!$C226,".",'Formulario PPGR3 '!$D226,".",'Formulario PPGR3 '!$E226,".",'Formulario PPGR3 '!$F226))</f>
        <v>#REF!</v>
      </c>
      <c r="C226" s="692" t="e">
        <f>IF('Formulario PPGR3 '!$G226="","",'[1]Formulario PPGR1'!#REF!)</f>
        <v>#REF!</v>
      </c>
      <c r="D226" s="692" t="e">
        <f>IF('Formulario PPGR3 '!$G226="","",'[1]Formulario PPGR1'!#REF!)</f>
        <v>#REF!</v>
      </c>
      <c r="E226" s="692" t="e">
        <f>IF('Formulario PPGR3 '!$G226="","",'[1]Formulario PPGR1'!#REF!)</f>
        <v>#REF!</v>
      </c>
      <c r="F226" s="692" t="e">
        <f>IF('Formulario PPGR3 '!$G226="","",'[1]Formulario PPGR1'!#REF!)</f>
        <v>#REF!</v>
      </c>
      <c r="G226" s="693" t="s">
        <v>711</v>
      </c>
      <c r="H226" s="694" t="e">
        <f>IF(Tabla112[[#This Row],[Código_Actividad]]="","",_xlfn.XLOOKUP(Tabla112[[#This Row],[Código_Actividad]],[1]!Tabla2[Código],[1]!Tabla2[Actividades Programables Presupuestables],"",0))</f>
        <v>#REF!</v>
      </c>
      <c r="I226" s="695">
        <f>IFERROR(VLOOKUP('Formulario PPGR3 '!$G226,'[1]Formulario PPGR2'!$H$9:$V$272,15,FALSE),"")</f>
        <v>12</v>
      </c>
      <c r="J226" s="702" t="s">
        <v>1050</v>
      </c>
      <c r="K226" s="696" t="e">
        <f>IF(Tabla112[[#This Row],[Insumos]]="","",_xlfn.XLOOKUP(Tabla112[[#This Row],[Insumos]],[1]!Tabla10[Insumo],[1]!Tabla10[InsumoAbrev],"",0))</f>
        <v>#REF!</v>
      </c>
      <c r="L226" s="697" t="s">
        <v>1858</v>
      </c>
      <c r="M226" s="698" t="s">
        <v>1859</v>
      </c>
      <c r="N226" s="699">
        <v>12</v>
      </c>
      <c r="O226" s="700" t="e">
        <f>IF(Tabla112[[#This Row],[Descripción]]="","",_xlfn.XLOOKUP(Tabla112[[#This Row],[Descripción]],[1]!Tabla10[Descripción],[1]!Tabla10[Precio Unitario],0))</f>
        <v>#REF!</v>
      </c>
      <c r="P226" s="700" t="e">
        <f>IF(Tabla112[[#This Row],[Cantidad de Insumos]]="","",Tabla112[[#This Row],[Precio Unitario]]*Tabla112[[#This Row],[Cantidad de Insumos]])</f>
        <v>#REF!</v>
      </c>
      <c r="Q226" s="700" t="e">
        <f>IF(Tabla112[[#This Row],[Descripción]]="","",_xlfn.XLOOKUP(Tabla112[[#This Row],[Descripción]],[1]!Tabla10[Descripción],[1]!Tabla10[CODIGO PRESUPUESTARIO],0))</f>
        <v>#REF!</v>
      </c>
      <c r="R226" s="696"/>
      <c r="S226" s="696"/>
    </row>
    <row r="227" spans="2:19" ht="33.6" customHeight="1" x14ac:dyDescent="0.3">
      <c r="B227" s="692" t="str">
        <f>IF('Formulario PPGR3 '!$G227="","",CONCATENATE('Formulario PPGR3 '!$C227,".",'Formulario PPGR3 '!$D227,".",'Formulario PPGR3 '!$E227,".",'Formulario PPGR3 '!$F227))</f>
        <v/>
      </c>
      <c r="C227" s="692" t="str">
        <f>IF('Formulario PPGR3 '!$G227="","",'[1]Formulario PPGR1'!#REF!)</f>
        <v/>
      </c>
      <c r="D227" s="692" t="str">
        <f>IF('Formulario PPGR3 '!$G227="","",'[1]Formulario PPGR1'!#REF!)</f>
        <v/>
      </c>
      <c r="E227" s="692" t="str">
        <f>IF('Formulario PPGR3 '!$G227="","",'[1]Formulario PPGR1'!#REF!)</f>
        <v/>
      </c>
      <c r="F227" s="692" t="str">
        <f>IF('Formulario PPGR3 '!$G227="","",'[1]Formulario PPGR1'!#REF!)</f>
        <v/>
      </c>
      <c r="G227" s="693"/>
      <c r="H227" s="694" t="str">
        <f>IF(Tabla112[[#This Row],[Código_Actividad]]="","",_xlfn.XLOOKUP(Tabla112[[#This Row],[Código_Actividad]],[1]!Tabla2[Código],[1]!Tabla2[Actividades Programables Presupuestables],"",0))</f>
        <v/>
      </c>
      <c r="I227" s="695" t="str">
        <f>IFERROR(VLOOKUP('Formulario PPGR3 '!$G227,'[1]Formulario PPGR2'!$H$9:$V$272,15,FALSE),"")</f>
        <v/>
      </c>
      <c r="J227" s="702" t="s">
        <v>1954</v>
      </c>
      <c r="K227" s="696" t="e">
        <f>IF(Tabla112[[#This Row],[Insumos]]="","",_xlfn.XLOOKUP(Tabla112[[#This Row],[Insumos]],[1]!Tabla10[Insumo],[1]!Tabla10[InsumoAbrev],"",0))</f>
        <v>#REF!</v>
      </c>
      <c r="L227" s="697" t="s">
        <v>2007</v>
      </c>
      <c r="M227" s="698" t="e">
        <f>IF(Tabla112[[#This Row],[Descripción]]="","",_xlfn.XLOOKUP(Tabla112[[#This Row],[Descripción]],[1]!Tabla10[Descripción],[1]!Tabla10[Unidad de Medida],"",0))</f>
        <v>#REF!</v>
      </c>
      <c r="N227" s="699">
        <v>6</v>
      </c>
      <c r="O227" s="700" t="e">
        <f>IF(Tabla112[[#This Row],[Descripción]]="","",_xlfn.XLOOKUP(Tabla112[[#This Row],[Descripción]],[1]!Tabla10[Descripción],[1]!Tabla10[Precio Unitario],0))</f>
        <v>#REF!</v>
      </c>
      <c r="P227" s="700" t="e">
        <f>IF(Tabla112[[#This Row],[Cantidad de Insumos]]="","",Tabla112[[#This Row],[Precio Unitario]]*Tabla112[[#This Row],[Cantidad de Insumos]])</f>
        <v>#REF!</v>
      </c>
      <c r="Q227" s="700" t="e">
        <f>IF(Tabla112[[#This Row],[Descripción]]="","",_xlfn.XLOOKUP(Tabla112[[#This Row],[Descripción]],[1]!Tabla10[Descripción],[1]!Tabla10[CODIGO PRESUPUESTARIO],0))</f>
        <v>#REF!</v>
      </c>
      <c r="R227" s="696"/>
      <c r="S227" s="696"/>
    </row>
    <row r="228" spans="2:19" x14ac:dyDescent="0.3">
      <c r="B228" s="692" t="str">
        <f>IF('Formulario PPGR3 '!$G228="","",CONCATENATE('Formulario PPGR3 '!$C228,".",'Formulario PPGR3 '!$D228,".",'Formulario PPGR3 '!$E228,".",'Formulario PPGR3 '!$F228))</f>
        <v/>
      </c>
      <c r="C228" s="692" t="str">
        <f>IF('Formulario PPGR3 '!$G228="","",'[1]Formulario PPGR1'!#REF!)</f>
        <v/>
      </c>
      <c r="D228" s="692" t="str">
        <f>IF('Formulario PPGR3 '!$G228="","",'[1]Formulario PPGR1'!#REF!)</f>
        <v/>
      </c>
      <c r="E228" s="692" t="str">
        <f>IF('Formulario PPGR3 '!$G228="","",'[1]Formulario PPGR1'!#REF!)</f>
        <v/>
      </c>
      <c r="F228" s="692" t="str">
        <f>IF('Formulario PPGR3 '!$G228="","",'[1]Formulario PPGR1'!#REF!)</f>
        <v/>
      </c>
      <c r="G228" s="693"/>
      <c r="H228" s="694" t="str">
        <f>IF(Tabla112[[#This Row],[Código_Actividad]]="","",_xlfn.XLOOKUP(Tabla112[[#This Row],[Código_Actividad]],[1]!Tabla2[Código],[1]!Tabla2[Actividades Programables Presupuestables],"",0))</f>
        <v/>
      </c>
      <c r="I228" s="695" t="str">
        <f>IFERROR(VLOOKUP('Formulario PPGR3 '!$G228,'[1]Formulario PPGR2'!$H$9:$V$272,15,FALSE),"")</f>
        <v/>
      </c>
      <c r="J228" s="702" t="s">
        <v>1954</v>
      </c>
      <c r="K228" s="696" t="e">
        <f>IF(Tabla112[[#This Row],[Insumos]]="","",_xlfn.XLOOKUP(Tabla112[[#This Row],[Insumos]],[1]!Tabla10[Insumo],[1]!Tabla10[InsumoAbrev],"",0))</f>
        <v>#REF!</v>
      </c>
      <c r="L228" s="697" t="s">
        <v>2054</v>
      </c>
      <c r="M228" s="698" t="e">
        <f>IF(Tabla112[[#This Row],[Descripción]]="","",_xlfn.XLOOKUP(Tabla112[[#This Row],[Descripción]],[1]!Tabla10[Descripción],[1]!Tabla10[Unidad de Medida],"",0))</f>
        <v>#REF!</v>
      </c>
      <c r="N228" s="699">
        <v>4</v>
      </c>
      <c r="O228" s="700" t="e">
        <f>IF(Tabla112[[#This Row],[Descripción]]="","",_xlfn.XLOOKUP(Tabla112[[#This Row],[Descripción]],[1]!Tabla10[Descripción],[1]!Tabla10[Precio Unitario],0))</f>
        <v>#REF!</v>
      </c>
      <c r="P228" s="700" t="e">
        <f>IF(Tabla112[[#This Row],[Cantidad de Insumos]]="","",Tabla112[[#This Row],[Precio Unitario]]*Tabla112[[#This Row],[Cantidad de Insumos]])</f>
        <v>#REF!</v>
      </c>
      <c r="Q228" s="700" t="e">
        <f>IF(Tabla112[[#This Row],[Descripción]]="","",_xlfn.XLOOKUP(Tabla112[[#This Row],[Descripción]],[1]!Tabla10[Descripción],[1]!Tabla10[CODIGO PRESUPUESTARIO],0))</f>
        <v>#REF!</v>
      </c>
      <c r="R228" s="696"/>
      <c r="S228" s="696"/>
    </row>
    <row r="229" spans="2:19" ht="41.4" x14ac:dyDescent="0.3">
      <c r="B229" s="692" t="str">
        <f>IF('Formulario PPGR3 '!$G229="","",CONCATENATE('Formulario PPGR3 '!$C229,".",'Formulario PPGR3 '!$D229,".",'Formulario PPGR3 '!$E229,".",'Formulario PPGR3 '!$F229))</f>
        <v/>
      </c>
      <c r="C229" s="692" t="str">
        <f>IF('Formulario PPGR3 '!$G229="","",'[1]Formulario PPGR1'!#REF!)</f>
        <v/>
      </c>
      <c r="D229" s="692" t="str">
        <f>IF('Formulario PPGR3 '!$G229="","",'[1]Formulario PPGR1'!#REF!)</f>
        <v/>
      </c>
      <c r="E229" s="692" t="str">
        <f>IF('Formulario PPGR3 '!$G229="","",'[1]Formulario PPGR1'!#REF!)</f>
        <v/>
      </c>
      <c r="F229" s="692" t="str">
        <f>IF('Formulario PPGR3 '!$G229="","",'[1]Formulario PPGR1'!#REF!)</f>
        <v/>
      </c>
      <c r="G229" s="693"/>
      <c r="H229" s="694" t="str">
        <f>IF(Tabla112[[#This Row],[Código_Actividad]]="","",_xlfn.XLOOKUP(Tabla112[[#This Row],[Código_Actividad]],[1]!Tabla2[Código],[1]!Tabla2[Actividades Programables Presupuestables],"",0))</f>
        <v/>
      </c>
      <c r="I229" s="695" t="str">
        <f>IFERROR(VLOOKUP('Formulario PPGR3 '!$G229,'[1]Formulario PPGR2'!$H$9:$V$272,15,FALSE),"")</f>
        <v/>
      </c>
      <c r="J229" s="702" t="s">
        <v>841</v>
      </c>
      <c r="K229" s="696" t="e">
        <f>IF(Tabla112[[#This Row],[Insumos]]="","",_xlfn.XLOOKUP(Tabla112[[#This Row],[Insumos]],[1]!Tabla10[Insumo],[1]!Tabla10[InsumoAbrev],"",0))</f>
        <v>#REF!</v>
      </c>
      <c r="L229" s="697" t="s">
        <v>1521</v>
      </c>
      <c r="M229" s="698" t="e">
        <f>IF(Tabla112[[#This Row],[Descripción]]="","",_xlfn.XLOOKUP(Tabla112[[#This Row],[Descripción]],[1]!Tabla10[Descripción],[1]!Tabla10[Unidad de Medida],"",0))</f>
        <v>#REF!</v>
      </c>
      <c r="N229" s="699">
        <v>6</v>
      </c>
      <c r="O229" s="700" t="e">
        <f>IF(Tabla112[[#This Row],[Descripción]]="","",_xlfn.XLOOKUP(Tabla112[[#This Row],[Descripción]],[1]!Tabla10[Descripción],[1]!Tabla10[Precio Unitario],0))</f>
        <v>#REF!</v>
      </c>
      <c r="P229" s="700" t="e">
        <f>IF(Tabla112[[#This Row],[Cantidad de Insumos]]="","",Tabla112[[#This Row],[Precio Unitario]]*Tabla112[[#This Row],[Cantidad de Insumos]])</f>
        <v>#REF!</v>
      </c>
      <c r="Q229" s="700" t="e">
        <f>IF(Tabla112[[#This Row],[Descripción]]="","",_xlfn.XLOOKUP(Tabla112[[#This Row],[Descripción]],[1]!Tabla10[Descripción],[1]!Tabla10[CODIGO PRESUPUESTARIO],0))</f>
        <v>#REF!</v>
      </c>
      <c r="R229" s="696"/>
      <c r="S229" s="696"/>
    </row>
    <row r="230" spans="2:19" x14ac:dyDescent="0.3">
      <c r="B230" s="692" t="str">
        <f>IF('Formulario PPGR3 '!$G230="","",CONCATENATE('Formulario PPGR3 '!$C230,".",'Formulario PPGR3 '!$D230,".",'Formulario PPGR3 '!$E230,".",'Formulario PPGR3 '!$F230))</f>
        <v/>
      </c>
      <c r="C230" s="692" t="str">
        <f>IF('Formulario PPGR3 '!$G230="","",'[1]Formulario PPGR1'!#REF!)</f>
        <v/>
      </c>
      <c r="D230" s="692" t="str">
        <f>IF('Formulario PPGR3 '!$G230="","",'[1]Formulario PPGR1'!#REF!)</f>
        <v/>
      </c>
      <c r="E230" s="692" t="str">
        <f>IF('Formulario PPGR3 '!$G230="","",'[1]Formulario PPGR1'!#REF!)</f>
        <v/>
      </c>
      <c r="F230" s="692" t="str">
        <f>IF('Formulario PPGR3 '!$G230="","",'[1]Formulario PPGR1'!#REF!)</f>
        <v/>
      </c>
      <c r="G230" s="693"/>
      <c r="H230" s="694" t="str">
        <f>IF(Tabla112[[#This Row],[Código_Actividad]]="","",_xlfn.XLOOKUP(Tabla112[[#This Row],[Código_Actividad]],[1]!Tabla2[Código],[1]!Tabla2[Actividades Programables Presupuestables],"",0))</f>
        <v/>
      </c>
      <c r="I230" s="695" t="str">
        <f>IFERROR(VLOOKUP('Formulario PPGR3 '!$G230,'[1]Formulario PPGR2'!$H$9:$V$272,15,FALSE),"")</f>
        <v/>
      </c>
      <c r="J230" s="702" t="s">
        <v>1050</v>
      </c>
      <c r="K230" s="696" t="e">
        <f>IF(Tabla112[[#This Row],[Insumos]]="","",_xlfn.XLOOKUP(Tabla112[[#This Row],[Insumos]],[1]!Tabla10[Insumo],[1]!Tabla10[InsumoAbrev],"",0))</f>
        <v>#REF!</v>
      </c>
      <c r="L230" s="697" t="s">
        <v>1837</v>
      </c>
      <c r="M230" s="698" t="e">
        <f>IF(Tabla112[[#This Row],[Descripción]]="","",_xlfn.XLOOKUP(Tabla112[[#This Row],[Descripción]],[1]!Tabla10[Descripción],[1]!Tabla10[Unidad de Medida],"",0))</f>
        <v>#REF!</v>
      </c>
      <c r="N230" s="699">
        <v>2</v>
      </c>
      <c r="O230" s="700" t="e">
        <f>IF(Tabla112[[#This Row],[Descripción]]="","",_xlfn.XLOOKUP(Tabla112[[#This Row],[Descripción]],[1]!Tabla10[Descripción],[1]!Tabla10[Precio Unitario],0))</f>
        <v>#REF!</v>
      </c>
      <c r="P230" s="700" t="e">
        <f>IF(Tabla112[[#This Row],[Cantidad de Insumos]]="","",Tabla112[[#This Row],[Precio Unitario]]*Tabla112[[#This Row],[Cantidad de Insumos]])</f>
        <v>#REF!</v>
      </c>
      <c r="Q230" s="700" t="e">
        <f>IF(Tabla112[[#This Row],[Descripción]]="","",_xlfn.XLOOKUP(Tabla112[[#This Row],[Descripción]],[1]!Tabla10[Descripción],[1]!Tabla10[CODIGO PRESUPUESTARIO],0))</f>
        <v>#REF!</v>
      </c>
      <c r="R230" s="696"/>
      <c r="S230" s="696"/>
    </row>
    <row r="231" spans="2:19" x14ac:dyDescent="0.3">
      <c r="B231" s="692" t="str">
        <f>IF('Formulario PPGR3 '!$G231="","",CONCATENATE('Formulario PPGR3 '!$C231,".",'Formulario PPGR3 '!$D231,".",'Formulario PPGR3 '!$E231,".",'Formulario PPGR3 '!$F231))</f>
        <v/>
      </c>
      <c r="C231" s="692" t="str">
        <f>IF('Formulario PPGR3 '!$G231="","",'[1]Formulario PPGR1'!#REF!)</f>
        <v/>
      </c>
      <c r="D231" s="692" t="str">
        <f>IF('Formulario PPGR3 '!$G231="","",'[1]Formulario PPGR1'!#REF!)</f>
        <v/>
      </c>
      <c r="E231" s="692" t="str">
        <f>IF('Formulario PPGR3 '!$G231="","",'[1]Formulario PPGR1'!#REF!)</f>
        <v/>
      </c>
      <c r="F231" s="692" t="str">
        <f>IF('Formulario PPGR3 '!$G231="","",'[1]Formulario PPGR1'!#REF!)</f>
        <v/>
      </c>
      <c r="G231" s="693"/>
      <c r="H231" s="694" t="str">
        <f>IF(Tabla112[[#This Row],[Código_Actividad]]="","",_xlfn.XLOOKUP(Tabla112[[#This Row],[Código_Actividad]],[1]!Tabla2[Código],[1]!Tabla2[Actividades Programables Presupuestables],"",0))</f>
        <v/>
      </c>
      <c r="I231" s="695" t="str">
        <f>IFERROR(VLOOKUP('Formulario PPGR3 '!$G231,'[1]Formulario PPGR2'!$H$9:$V$272,15,FALSE),"")</f>
        <v/>
      </c>
      <c r="J231" s="702" t="s">
        <v>1081</v>
      </c>
      <c r="K231" s="696" t="e">
        <f>IF(Tabla112[[#This Row],[Insumos]]="","",_xlfn.XLOOKUP(Tabla112[[#This Row],[Insumos]],[1]!Tabla10[Insumo],[1]!Tabla10[InsumoAbrev],"",0))</f>
        <v>#REF!</v>
      </c>
      <c r="L231" s="697" t="s">
        <v>1679</v>
      </c>
      <c r="M231" s="698" t="e">
        <f>IF(Tabla112[[#This Row],[Descripción]]="","",_xlfn.XLOOKUP(Tabla112[[#This Row],[Descripción]],[1]!Tabla10[Descripción],[1]!Tabla10[Unidad de Medida],"",0))</f>
        <v>#REF!</v>
      </c>
      <c r="N231" s="699">
        <v>180</v>
      </c>
      <c r="O231" s="700" t="e">
        <f>IF(Tabla112[[#This Row],[Descripción]]="","",_xlfn.XLOOKUP(Tabla112[[#This Row],[Descripción]],[1]!Tabla10[Descripción],[1]!Tabla10[Precio Unitario],0))</f>
        <v>#REF!</v>
      </c>
      <c r="P231" s="700" t="e">
        <f>IF(Tabla112[[#This Row],[Cantidad de Insumos]]="","",Tabla112[[#This Row],[Precio Unitario]]*Tabla112[[#This Row],[Cantidad de Insumos]])</f>
        <v>#REF!</v>
      </c>
      <c r="Q231" s="700" t="e">
        <f>IF(Tabla112[[#This Row],[Descripción]]="","",_xlfn.XLOOKUP(Tabla112[[#This Row],[Descripción]],[1]!Tabla10[Descripción],[1]!Tabla10[CODIGO PRESUPUESTARIO],0))</f>
        <v>#REF!</v>
      </c>
      <c r="R231" s="696"/>
      <c r="S231" s="696"/>
    </row>
    <row r="232" spans="2:19" x14ac:dyDescent="0.3">
      <c r="B232" s="692" t="str">
        <f>IF('Formulario PPGR3 '!$G232="","",CONCATENATE('Formulario PPGR3 '!$C232,".",'Formulario PPGR3 '!$D232,".",'Formulario PPGR3 '!$E232,".",'Formulario PPGR3 '!$F232))</f>
        <v/>
      </c>
      <c r="C232" s="692" t="str">
        <f>IF('Formulario PPGR3 '!$G232="","",'[1]Formulario PPGR1'!#REF!)</f>
        <v/>
      </c>
      <c r="D232" s="692" t="str">
        <f>IF('Formulario PPGR3 '!$G232="","",'[1]Formulario PPGR1'!#REF!)</f>
        <v/>
      </c>
      <c r="E232" s="692" t="str">
        <f>IF('Formulario PPGR3 '!$G232="","",'[1]Formulario PPGR1'!#REF!)</f>
        <v/>
      </c>
      <c r="F232" s="692" t="str">
        <f>IF('Formulario PPGR3 '!$G232="","",'[1]Formulario PPGR1'!#REF!)</f>
        <v/>
      </c>
      <c r="G232" s="693"/>
      <c r="H232" s="694" t="str">
        <f>IF(Tabla112[[#This Row],[Código_Actividad]]="","",_xlfn.XLOOKUP(Tabla112[[#This Row],[Código_Actividad]],[1]!Tabla2[Código],[1]!Tabla2[Actividades Programables Presupuestables],"",0))</f>
        <v/>
      </c>
      <c r="I232" s="695" t="str">
        <f>IFERROR(VLOOKUP('Formulario PPGR3 '!$G232,'[1]Formulario PPGR2'!$H$9:$V$272,15,FALSE),"")</f>
        <v/>
      </c>
      <c r="J232" s="702" t="s">
        <v>974</v>
      </c>
      <c r="K232" s="696" t="e">
        <f>IF(Tabla112[[#This Row],[Insumos]]="","",_xlfn.XLOOKUP(Tabla112[[#This Row],[Insumos]],[1]!Tabla10[Insumo],[1]!Tabla10[InsumoAbrev],"",0))</f>
        <v>#REF!</v>
      </c>
      <c r="L232" s="697" t="s">
        <v>2129</v>
      </c>
      <c r="M232" s="698" t="e">
        <f>IF(Tabla112[[#This Row],[Descripción]]="","",_xlfn.XLOOKUP(Tabla112[[#This Row],[Descripción]],[1]!Tabla10[Descripción],[1]!Tabla10[Unidad de Medida],"",0))</f>
        <v>#REF!</v>
      </c>
      <c r="N232" s="699">
        <v>30</v>
      </c>
      <c r="O232" s="700" t="e">
        <f>IF(Tabla112[[#This Row],[Descripción]]="","",_xlfn.XLOOKUP(Tabla112[[#This Row],[Descripción]],[1]!Tabla10[Descripción],[1]!Tabla10[Precio Unitario],0))</f>
        <v>#REF!</v>
      </c>
      <c r="P232" s="700" t="e">
        <f>IF(Tabla112[[#This Row],[Cantidad de Insumos]]="","",Tabla112[[#This Row],[Precio Unitario]]*Tabla112[[#This Row],[Cantidad de Insumos]])</f>
        <v>#REF!</v>
      </c>
      <c r="Q232" s="700" t="e">
        <f>IF(Tabla112[[#This Row],[Descripción]]="","",_xlfn.XLOOKUP(Tabla112[[#This Row],[Descripción]],[1]!Tabla10[Descripción],[1]!Tabla10[CODIGO PRESUPUESTARIO],0))</f>
        <v>#REF!</v>
      </c>
      <c r="R232" s="696"/>
      <c r="S232" s="696"/>
    </row>
    <row r="233" spans="2:19" x14ac:dyDescent="0.3">
      <c r="B233" s="692" t="str">
        <f>IF('Formulario PPGR3 '!$G233="","",CONCATENATE('Formulario PPGR3 '!$C233,".",'Formulario PPGR3 '!$D233,".",'Formulario PPGR3 '!$E233,".",'Formulario PPGR3 '!$F233))</f>
        <v/>
      </c>
      <c r="C233" s="692" t="str">
        <f>IF('Formulario PPGR3 '!$G233="","",'[1]Formulario PPGR1'!#REF!)</f>
        <v/>
      </c>
      <c r="D233" s="692" t="str">
        <f>IF('Formulario PPGR3 '!$G233="","",'[1]Formulario PPGR1'!#REF!)</f>
        <v/>
      </c>
      <c r="E233" s="692" t="str">
        <f>IF('Formulario PPGR3 '!$G233="","",'[1]Formulario PPGR1'!#REF!)</f>
        <v/>
      </c>
      <c r="F233" s="692" t="str">
        <f>IF('Formulario PPGR3 '!$G233="","",'[1]Formulario PPGR1'!#REF!)</f>
        <v/>
      </c>
      <c r="G233" s="693"/>
      <c r="H233" s="694" t="str">
        <f>IF(Tabla112[[#This Row],[Código_Actividad]]="","",_xlfn.XLOOKUP(Tabla112[[#This Row],[Código_Actividad]],[1]!Tabla2[Código],[1]!Tabla2[Actividades Programables Presupuestables],"",0))</f>
        <v/>
      </c>
      <c r="I233" s="695" t="str">
        <f>IFERROR(VLOOKUP('Formulario PPGR3 '!$G233,'[1]Formulario PPGR2'!$H$9:$V$272,15,FALSE),"")</f>
        <v/>
      </c>
      <c r="J233" s="702" t="s">
        <v>974</v>
      </c>
      <c r="K233" s="696" t="e">
        <f>IF(Tabla112[[#This Row],[Insumos]]="","",_xlfn.XLOOKUP(Tabla112[[#This Row],[Insumos]],[1]!Tabla10[Insumo],[1]!Tabla10[InsumoAbrev],"",0))</f>
        <v>#REF!</v>
      </c>
      <c r="L233" s="697" t="s">
        <v>2132</v>
      </c>
      <c r="M233" s="698" t="e">
        <f>IF(Tabla112[[#This Row],[Descripción]]="","",_xlfn.XLOOKUP(Tabla112[[#This Row],[Descripción]],[1]!Tabla10[Descripción],[1]!Tabla10[Unidad de Medida],"",0))</f>
        <v>#REF!</v>
      </c>
      <c r="N233" s="699">
        <v>30</v>
      </c>
      <c r="O233" s="700" t="e">
        <f>IF(Tabla112[[#This Row],[Descripción]]="","",_xlfn.XLOOKUP(Tabla112[[#This Row],[Descripción]],[1]!Tabla10[Descripción],[1]!Tabla10[Precio Unitario],0))</f>
        <v>#REF!</v>
      </c>
      <c r="P233" s="700" t="e">
        <f>IF(Tabla112[[#This Row],[Cantidad de Insumos]]="","",Tabla112[[#This Row],[Precio Unitario]]*Tabla112[[#This Row],[Cantidad de Insumos]])</f>
        <v>#REF!</v>
      </c>
      <c r="Q233" s="700" t="e">
        <f>IF(Tabla112[[#This Row],[Descripción]]="","",_xlfn.XLOOKUP(Tabla112[[#This Row],[Descripción]],[1]!Tabla10[Descripción],[1]!Tabla10[CODIGO PRESUPUESTARIO],0))</f>
        <v>#REF!</v>
      </c>
      <c r="R233" s="696"/>
      <c r="S233" s="696"/>
    </row>
    <row r="234" spans="2:19" x14ac:dyDescent="0.3">
      <c r="B234" s="692" t="str">
        <f>IF('Formulario PPGR3 '!$G234="","",CONCATENATE('Formulario PPGR3 '!$C234,".",'Formulario PPGR3 '!$D234,".",'Formulario PPGR3 '!$E234,".",'Formulario PPGR3 '!$F234))</f>
        <v/>
      </c>
      <c r="C234" s="692" t="str">
        <f>IF('Formulario PPGR3 '!$G234="","",'[1]Formulario PPGR1'!#REF!)</f>
        <v/>
      </c>
      <c r="D234" s="692" t="str">
        <f>IF('Formulario PPGR3 '!$G234="","",'[1]Formulario PPGR1'!#REF!)</f>
        <v/>
      </c>
      <c r="E234" s="692" t="str">
        <f>IF('Formulario PPGR3 '!$G234="","",'[1]Formulario PPGR1'!#REF!)</f>
        <v/>
      </c>
      <c r="F234" s="692" t="str">
        <f>IF('Formulario PPGR3 '!$G234="","",'[1]Formulario PPGR1'!#REF!)</f>
        <v/>
      </c>
      <c r="G234" s="693"/>
      <c r="H234" s="694" t="str">
        <f>IF(Tabla112[[#This Row],[Código_Actividad]]="","",_xlfn.XLOOKUP(Tabla112[[#This Row],[Código_Actividad]],[1]!Tabla2[Código],[1]!Tabla2[Actividades Programables Presupuestables],"",0))</f>
        <v/>
      </c>
      <c r="I234" s="695" t="str">
        <f>IFERROR(VLOOKUP('Formulario PPGR3 '!$G234,'[1]Formulario PPGR2'!$H$9:$V$272,15,FALSE),"")</f>
        <v/>
      </c>
      <c r="J234" s="702" t="s">
        <v>974</v>
      </c>
      <c r="K234" s="696" t="e">
        <f>IF(Tabla112[[#This Row],[Insumos]]="","",_xlfn.XLOOKUP(Tabla112[[#This Row],[Insumos]],[1]!Tabla10[Insumo],[1]!Tabla10[InsumoAbrev],"",0))</f>
        <v>#REF!</v>
      </c>
      <c r="L234" s="697" t="s">
        <v>2131</v>
      </c>
      <c r="M234" s="698" t="e">
        <f>IF(Tabla112[[#This Row],[Descripción]]="","",_xlfn.XLOOKUP(Tabla112[[#This Row],[Descripción]],[1]!Tabla10[Descripción],[1]!Tabla10[Unidad de Medida],"",0))</f>
        <v>#REF!</v>
      </c>
      <c r="N234" s="699">
        <v>30</v>
      </c>
      <c r="O234" s="700" t="e">
        <f>IF(Tabla112[[#This Row],[Descripción]]="","",_xlfn.XLOOKUP(Tabla112[[#This Row],[Descripción]],[1]!Tabla10[Descripción],[1]!Tabla10[Precio Unitario],0))</f>
        <v>#REF!</v>
      </c>
      <c r="P234" s="700" t="e">
        <f>IF(Tabla112[[#This Row],[Cantidad de Insumos]]="","",Tabla112[[#This Row],[Precio Unitario]]*Tabla112[[#This Row],[Cantidad de Insumos]])</f>
        <v>#REF!</v>
      </c>
      <c r="Q234" s="700" t="e">
        <f>IF(Tabla112[[#This Row],[Descripción]]="","",_xlfn.XLOOKUP(Tabla112[[#This Row],[Descripción]],[1]!Tabla10[Descripción],[1]!Tabla10[CODIGO PRESUPUESTARIO],0))</f>
        <v>#REF!</v>
      </c>
      <c r="R234" s="696"/>
      <c r="S234" s="696"/>
    </row>
    <row r="235" spans="2:19" x14ac:dyDescent="0.3">
      <c r="B235" s="692" t="str">
        <f>IF('Formulario PPGR3 '!$G235="","",CONCATENATE('Formulario PPGR3 '!$C235,".",'Formulario PPGR3 '!$D235,".",'Formulario PPGR3 '!$E235,".",'Formulario PPGR3 '!$F235))</f>
        <v/>
      </c>
      <c r="C235" s="692" t="str">
        <f>IF('Formulario PPGR3 '!$G235="","",'[1]Formulario PPGR1'!#REF!)</f>
        <v/>
      </c>
      <c r="D235" s="692" t="str">
        <f>IF('Formulario PPGR3 '!$G235="","",'[1]Formulario PPGR1'!#REF!)</f>
        <v/>
      </c>
      <c r="E235" s="692" t="str">
        <f>IF('Formulario PPGR3 '!$G235="","",'[1]Formulario PPGR1'!#REF!)</f>
        <v/>
      </c>
      <c r="F235" s="692" t="str">
        <f>IF('Formulario PPGR3 '!$G235="","",'[1]Formulario PPGR1'!#REF!)</f>
        <v/>
      </c>
      <c r="G235" s="693"/>
      <c r="H235" s="694" t="str">
        <f>IF(Tabla112[[#This Row],[Código_Actividad]]="","",_xlfn.XLOOKUP(Tabla112[[#This Row],[Código_Actividad]],[1]!Tabla2[Código],[1]!Tabla2[Actividades Programables Presupuestables],"",0))</f>
        <v/>
      </c>
      <c r="I235" s="695" t="str">
        <f>IFERROR(VLOOKUP('Formulario PPGR3 '!$G235,'[1]Formulario PPGR2'!$H$9:$V$272,15,FALSE),"")</f>
        <v/>
      </c>
      <c r="J235" s="702" t="s">
        <v>979</v>
      </c>
      <c r="K235" s="696" t="e">
        <f>IF(Tabla112[[#This Row],[Insumos]]="","",_xlfn.XLOOKUP(Tabla112[[#This Row],[Insumos]],[1]!Tabla10[Insumo],[1]!Tabla10[InsumoAbrev],"",0))</f>
        <v>#REF!</v>
      </c>
      <c r="L235" s="697"/>
      <c r="M235" s="698" t="str">
        <f>IF(Tabla112[[#This Row],[Descripción]]="","",_xlfn.XLOOKUP(Tabla112[[#This Row],[Descripción]],[1]!Tabla10[Descripción],[1]!Tabla10[Unidad de Medida],"",0))</f>
        <v/>
      </c>
      <c r="N235" s="699"/>
      <c r="O235" s="700" t="str">
        <f>IF(Tabla112[[#This Row],[Descripción]]="","",_xlfn.XLOOKUP(Tabla112[[#This Row],[Descripción]],[1]!Tabla10[Descripción],[1]!Tabla10[Precio Unitario],0))</f>
        <v/>
      </c>
      <c r="P235" s="700" t="str">
        <f>IF(Tabla112[[#This Row],[Cantidad de Insumos]]="","",Tabla112[[#This Row],[Precio Unitario]]*Tabla112[[#This Row],[Cantidad de Insumos]])</f>
        <v/>
      </c>
      <c r="Q235" s="700" t="str">
        <f>IF(Tabla112[[#This Row],[Descripción]]="","",_xlfn.XLOOKUP(Tabla112[[#This Row],[Descripción]],[1]!Tabla10[Descripción],[1]!Tabla10[CODIGO PRESUPUESTARIO],0))</f>
        <v/>
      </c>
      <c r="R235" s="696"/>
      <c r="S235" s="696"/>
    </row>
    <row r="236" spans="2:19" ht="61.2" customHeight="1" x14ac:dyDescent="0.3">
      <c r="B236" s="692" t="str">
        <f>IF('Formulario PPGR3 '!$G236="","",CONCATENATE('Formulario PPGR3 '!$C236,".",'Formulario PPGR3 '!$D236,".",'Formulario PPGR3 '!$E236,".",'Formulario PPGR3 '!$F236))</f>
        <v/>
      </c>
      <c r="C236" s="692" t="str">
        <f>IF('Formulario PPGR3 '!$G236="","",'[1]Formulario PPGR1'!#REF!)</f>
        <v/>
      </c>
      <c r="D236" s="692" t="str">
        <f>IF('Formulario PPGR3 '!$G236="","",'[1]Formulario PPGR1'!#REF!)</f>
        <v/>
      </c>
      <c r="E236" s="692" t="str">
        <f>IF('Formulario PPGR3 '!$G236="","",'[1]Formulario PPGR1'!#REF!)</f>
        <v/>
      </c>
      <c r="F236" s="692" t="str">
        <f>IF('Formulario PPGR3 '!$G236="","",'[1]Formulario PPGR1'!#REF!)</f>
        <v/>
      </c>
      <c r="G236" s="693"/>
      <c r="H236" s="694" t="str">
        <f>IF(Tabla112[[#This Row],[Código_Actividad]]="","",_xlfn.XLOOKUP(Tabla112[[#This Row],[Código_Actividad]],[1]!Tabla2[Código],[1]!Tabla2[Actividades Programables Presupuestables],"",0))</f>
        <v/>
      </c>
      <c r="I236" s="695" t="str">
        <f>IFERROR(VLOOKUP('Formulario PPGR3 '!$G236,'[1]Formulario PPGR2'!$H$9:$V$272,15,FALSE),"")</f>
        <v/>
      </c>
      <c r="J236" s="702" t="s">
        <v>841</v>
      </c>
      <c r="K236" s="696" t="e">
        <f>IF(Tabla112[[#This Row],[Insumos]]="","",_xlfn.XLOOKUP(Tabla112[[#This Row],[Insumos]],[1]!Tabla10[Insumo],[1]!Tabla10[InsumoAbrev],"",0))</f>
        <v>#REF!</v>
      </c>
      <c r="L236" s="697" t="s">
        <v>1523</v>
      </c>
      <c r="M236" s="698" t="e">
        <f>IF(Tabla112[[#This Row],[Descripción]]="","",_xlfn.XLOOKUP(Tabla112[[#This Row],[Descripción]],[1]!Tabla10[Descripción],[1]!Tabla10[Unidad de Medida],"",0))</f>
        <v>#REF!</v>
      </c>
      <c r="N236" s="699">
        <v>6</v>
      </c>
      <c r="O236" s="700" t="e">
        <f>IF(Tabla112[[#This Row],[Descripción]]="","",_xlfn.XLOOKUP(Tabla112[[#This Row],[Descripción]],[1]!Tabla10[Descripción],[1]!Tabla10[Precio Unitario],0))</f>
        <v>#REF!</v>
      </c>
      <c r="P236" s="700" t="e">
        <f>IF(Tabla112[[#This Row],[Cantidad de Insumos]]="","",Tabla112[[#This Row],[Precio Unitario]]*Tabla112[[#This Row],[Cantidad de Insumos]])</f>
        <v>#REF!</v>
      </c>
      <c r="Q236" s="700" t="e">
        <f>IF(Tabla112[[#This Row],[Descripción]]="","",_xlfn.XLOOKUP(Tabla112[[#This Row],[Descripción]],[1]!Tabla10[Descripción],[1]!Tabla10[CODIGO PRESUPUESTARIO],0))</f>
        <v>#REF!</v>
      </c>
      <c r="R236" s="696"/>
      <c r="S236" s="696"/>
    </row>
    <row r="237" spans="2:19" ht="45.6" customHeight="1" x14ac:dyDescent="0.3">
      <c r="B237" s="692" t="e">
        <f>IF('Formulario PPGR3 '!$G237="","",CONCATENATE('Formulario PPGR3 '!$C237,".",'Formulario PPGR3 '!$D237,".",'Formulario PPGR3 '!$E237,".",'Formulario PPGR3 '!$F237))</f>
        <v>#REF!</v>
      </c>
      <c r="C237" s="692" t="e">
        <f>IF('Formulario PPGR3 '!$G237="","",'[1]Formulario PPGR1'!#REF!)</f>
        <v>#REF!</v>
      </c>
      <c r="D237" s="692" t="e">
        <f>IF('Formulario PPGR3 '!$G237="","",'[1]Formulario PPGR1'!#REF!)</f>
        <v>#REF!</v>
      </c>
      <c r="E237" s="692" t="e">
        <f>IF('Formulario PPGR3 '!$G237="","",'[1]Formulario PPGR1'!#REF!)</f>
        <v>#REF!</v>
      </c>
      <c r="F237" s="692" t="e">
        <f>IF('Formulario PPGR3 '!$G237="","",'[1]Formulario PPGR1'!#REF!)</f>
        <v>#REF!</v>
      </c>
      <c r="G237" s="693" t="s">
        <v>816</v>
      </c>
      <c r="H237" s="694" t="e">
        <f>IF(Tabla112[[#This Row],[Código_Actividad]]="","",_xlfn.XLOOKUP(Tabla112[[#This Row],[Código_Actividad]],[1]!Tabla2[Código],[1]!Tabla2[Actividades Programables Presupuestables],"",0))</f>
        <v>#REF!</v>
      </c>
      <c r="I237" s="695">
        <f>IFERROR(VLOOKUP('Formulario PPGR3 '!$G237,'[1]Formulario PPGR2'!$H$9:$V$272,15,FALSE),"")</f>
        <v>1</v>
      </c>
      <c r="J237" s="702" t="s">
        <v>1081</v>
      </c>
      <c r="K237" s="696" t="e">
        <f>IF(Tabla112[[#This Row],[Insumos]]="","",_xlfn.XLOOKUP(Tabla112[[#This Row],[Insumos]],[1]!Tabla10[Insumo],[1]!Tabla10[InsumoAbrev],"",0))</f>
        <v>#REF!</v>
      </c>
      <c r="L237" s="697" t="s">
        <v>1679</v>
      </c>
      <c r="M237" s="698" t="e">
        <f>IF(Tabla112[[#This Row],[Descripción]]="","",_xlfn.XLOOKUP(Tabla112[[#This Row],[Descripción]],[1]!Tabla10[Descripción],[1]!Tabla10[Unidad de Medida],"",0))</f>
        <v>#REF!</v>
      </c>
      <c r="N237" s="699">
        <v>320</v>
      </c>
      <c r="O237" s="700" t="e">
        <f>IF(Tabla112[[#This Row],[Descripción]]="","",_xlfn.XLOOKUP(Tabla112[[#This Row],[Descripción]],[1]!Tabla10[Descripción],[1]!Tabla10[Precio Unitario],0))</f>
        <v>#REF!</v>
      </c>
      <c r="P237" s="700" t="e">
        <f>IF(Tabla112[[#This Row],[Cantidad de Insumos]]="","",Tabla112[[#This Row],[Precio Unitario]]*Tabla112[[#This Row],[Cantidad de Insumos]])</f>
        <v>#REF!</v>
      </c>
      <c r="Q237" s="700" t="e">
        <f>IF(Tabla112[[#This Row],[Descripción]]="","",_xlfn.XLOOKUP(Tabla112[[#This Row],[Descripción]],[1]!Tabla10[Descripción],[1]!Tabla10[CODIGO PRESUPUESTARIO],0))</f>
        <v>#REF!</v>
      </c>
      <c r="R237" s="696"/>
      <c r="S237" s="696"/>
    </row>
    <row r="238" spans="2:19" x14ac:dyDescent="0.3">
      <c r="B238" s="692" t="str">
        <f>IF('Formulario PPGR3 '!$G238="","",CONCATENATE('Formulario PPGR3 '!$C238,".",'Formulario PPGR3 '!$D238,".",'Formulario PPGR3 '!$E238,".",'Formulario PPGR3 '!$F238))</f>
        <v/>
      </c>
      <c r="C238" s="692" t="str">
        <f>IF('Formulario PPGR3 '!$G238="","",'[1]Formulario PPGR1'!#REF!)</f>
        <v/>
      </c>
      <c r="D238" s="692" t="str">
        <f>IF('Formulario PPGR3 '!$G238="","",'[1]Formulario PPGR1'!#REF!)</f>
        <v/>
      </c>
      <c r="E238" s="692" t="str">
        <f>IF('Formulario PPGR3 '!$G238="","",'[1]Formulario PPGR1'!#REF!)</f>
        <v/>
      </c>
      <c r="F238" s="692" t="str">
        <f>IF('Formulario PPGR3 '!$G238="","",'[1]Formulario PPGR1'!#REF!)</f>
        <v/>
      </c>
      <c r="G238" s="693"/>
      <c r="H238" s="694" t="str">
        <f>IF(Tabla112[[#This Row],[Código_Actividad]]="","",_xlfn.XLOOKUP(Tabla112[[#This Row],[Código_Actividad]],[1]!Tabla2[Código],[1]!Tabla2[Actividades Programables Presupuestables],"",0))</f>
        <v/>
      </c>
      <c r="I238" s="695" t="str">
        <f>IFERROR(VLOOKUP('Formulario PPGR3 '!$G238,'[1]Formulario PPGR2'!$H$9:$V$272,15,FALSE),"")</f>
        <v/>
      </c>
      <c r="J238" s="702" t="s">
        <v>974</v>
      </c>
      <c r="K238" s="696" t="e">
        <f>IF(Tabla112[[#This Row],[Insumos]]="","",_xlfn.XLOOKUP(Tabla112[[#This Row],[Insumos]],[1]!Tabla10[Insumo],[1]!Tabla10[InsumoAbrev],"",0))</f>
        <v>#REF!</v>
      </c>
      <c r="L238" s="697" t="s">
        <v>2129</v>
      </c>
      <c r="M238" s="698" t="e">
        <f>IF(Tabla112[[#This Row],[Descripción]]="","",_xlfn.XLOOKUP(Tabla112[[#This Row],[Descripción]],[1]!Tabla10[Descripción],[1]!Tabla10[Unidad de Medida],"",0))</f>
        <v>#REF!</v>
      </c>
      <c r="N238" s="699">
        <v>30</v>
      </c>
      <c r="O238" s="700" t="e">
        <f>IF(Tabla112[[#This Row],[Descripción]]="","",_xlfn.XLOOKUP(Tabla112[[#This Row],[Descripción]],[1]!Tabla10[Descripción],[1]!Tabla10[Precio Unitario],0))</f>
        <v>#REF!</v>
      </c>
      <c r="P238" s="700" t="e">
        <f>IF(Tabla112[[#This Row],[Cantidad de Insumos]]="","",Tabla112[[#This Row],[Precio Unitario]]*Tabla112[[#This Row],[Cantidad de Insumos]])</f>
        <v>#REF!</v>
      </c>
      <c r="Q238" s="700" t="e">
        <f>IF(Tabla112[[#This Row],[Descripción]]="","",_xlfn.XLOOKUP(Tabla112[[#This Row],[Descripción]],[1]!Tabla10[Descripción],[1]!Tabla10[CODIGO PRESUPUESTARIO],0))</f>
        <v>#REF!</v>
      </c>
      <c r="R238" s="696"/>
      <c r="S238" s="696"/>
    </row>
    <row r="239" spans="2:19" x14ac:dyDescent="0.3">
      <c r="B239" s="692" t="str">
        <f>IF('Formulario PPGR3 '!$G239="","",CONCATENATE('Formulario PPGR3 '!$C239,".",'Formulario PPGR3 '!$D239,".",'Formulario PPGR3 '!$E239,".",'Formulario PPGR3 '!$F239))</f>
        <v/>
      </c>
      <c r="C239" s="692" t="str">
        <f>IF('Formulario PPGR3 '!$G239="","",'[1]Formulario PPGR1'!#REF!)</f>
        <v/>
      </c>
      <c r="D239" s="692" t="str">
        <f>IF('Formulario PPGR3 '!$G239="","",'[1]Formulario PPGR1'!#REF!)</f>
        <v/>
      </c>
      <c r="E239" s="692" t="str">
        <f>IF('Formulario PPGR3 '!$G239="","",'[1]Formulario PPGR1'!#REF!)</f>
        <v/>
      </c>
      <c r="F239" s="692" t="str">
        <f>IF('Formulario PPGR3 '!$G239="","",'[1]Formulario PPGR1'!#REF!)</f>
        <v/>
      </c>
      <c r="G239" s="693"/>
      <c r="H239" s="694" t="str">
        <f>IF(Tabla112[[#This Row],[Código_Actividad]]="","",_xlfn.XLOOKUP(Tabla112[[#This Row],[Código_Actividad]],[1]!Tabla2[Código],[1]!Tabla2[Actividades Programables Presupuestables],"",0))</f>
        <v/>
      </c>
      <c r="I239" s="695" t="str">
        <f>IFERROR(VLOOKUP('Formulario PPGR3 '!$G239,'[1]Formulario PPGR2'!$H$9:$V$272,15,FALSE),"")</f>
        <v/>
      </c>
      <c r="J239" s="702" t="s">
        <v>974</v>
      </c>
      <c r="K239" s="696" t="e">
        <f>IF(Tabla112[[#This Row],[Insumos]]="","",_xlfn.XLOOKUP(Tabla112[[#This Row],[Insumos]],[1]!Tabla10[Insumo],[1]!Tabla10[InsumoAbrev],"",0))</f>
        <v>#REF!</v>
      </c>
      <c r="L239" s="697" t="s">
        <v>2131</v>
      </c>
      <c r="M239" s="698" t="e">
        <f>IF(Tabla112[[#This Row],[Descripción]]="","",_xlfn.XLOOKUP(Tabla112[[#This Row],[Descripción]],[1]!Tabla10[Descripción],[1]!Tabla10[Unidad de Medida],"",0))</f>
        <v>#REF!</v>
      </c>
      <c r="N239" s="699">
        <v>30</v>
      </c>
      <c r="O239" s="700" t="e">
        <f>IF(Tabla112[[#This Row],[Descripción]]="","",_xlfn.XLOOKUP(Tabla112[[#This Row],[Descripción]],[1]!Tabla10[Descripción],[1]!Tabla10[Precio Unitario],0))</f>
        <v>#REF!</v>
      </c>
      <c r="P239" s="700" t="e">
        <f>IF(Tabla112[[#This Row],[Cantidad de Insumos]]="","",Tabla112[[#This Row],[Precio Unitario]]*Tabla112[[#This Row],[Cantidad de Insumos]])</f>
        <v>#REF!</v>
      </c>
      <c r="Q239" s="700" t="e">
        <f>IF(Tabla112[[#This Row],[Descripción]]="","",_xlfn.XLOOKUP(Tabla112[[#This Row],[Descripción]],[1]!Tabla10[Descripción],[1]!Tabla10[CODIGO PRESUPUESTARIO],0))</f>
        <v>#REF!</v>
      </c>
      <c r="R239" s="696"/>
      <c r="S239" s="696"/>
    </row>
    <row r="240" spans="2:19" x14ac:dyDescent="0.3">
      <c r="B240" s="692" t="str">
        <f>IF('Formulario PPGR3 '!$G240="","",CONCATENATE('Formulario PPGR3 '!$C240,".",'Formulario PPGR3 '!$D240,".",'Formulario PPGR3 '!$E240,".",'Formulario PPGR3 '!$F240))</f>
        <v/>
      </c>
      <c r="C240" s="692" t="str">
        <f>IF('Formulario PPGR3 '!$G240="","",'[1]Formulario PPGR1'!#REF!)</f>
        <v/>
      </c>
      <c r="D240" s="692" t="str">
        <f>IF('Formulario PPGR3 '!$G240="","",'[1]Formulario PPGR1'!#REF!)</f>
        <v/>
      </c>
      <c r="E240" s="692" t="str">
        <f>IF('Formulario PPGR3 '!$G240="","",'[1]Formulario PPGR1'!#REF!)</f>
        <v/>
      </c>
      <c r="F240" s="692" t="str">
        <f>IF('Formulario PPGR3 '!$G240="","",'[1]Formulario PPGR1'!#REF!)</f>
        <v/>
      </c>
      <c r="G240" s="693"/>
      <c r="H240" s="694" t="str">
        <f>IF(Tabla112[[#This Row],[Código_Actividad]]="","",_xlfn.XLOOKUP(Tabla112[[#This Row],[Código_Actividad]],[1]!Tabla2[Código],[1]!Tabla2[Actividades Programables Presupuestables],"",0))</f>
        <v/>
      </c>
      <c r="I240" s="695" t="str">
        <f>IFERROR(VLOOKUP('Formulario PPGR3 '!$G240,'[1]Formulario PPGR2'!$H$9:$V$272,15,FALSE),"")</f>
        <v/>
      </c>
      <c r="J240" s="702" t="s">
        <v>974</v>
      </c>
      <c r="K240" s="696" t="e">
        <f>IF(Tabla112[[#This Row],[Insumos]]="","",_xlfn.XLOOKUP(Tabla112[[#This Row],[Insumos]],[1]!Tabla10[Insumo],[1]!Tabla10[InsumoAbrev],"",0))</f>
        <v>#REF!</v>
      </c>
      <c r="L240" s="697" t="s">
        <v>2133</v>
      </c>
      <c r="M240" s="698" t="e">
        <f>IF(Tabla112[[#This Row],[Descripción]]="","",_xlfn.XLOOKUP(Tabla112[[#This Row],[Descripción]],[1]!Tabla10[Descripción],[1]!Tabla10[Unidad de Medida],"",0))</f>
        <v>#REF!</v>
      </c>
      <c r="N240" s="699">
        <v>30</v>
      </c>
      <c r="O240" s="700" t="e">
        <f>IF(Tabla112[[#This Row],[Descripción]]="","",_xlfn.XLOOKUP(Tabla112[[#This Row],[Descripción]],[1]!Tabla10[Descripción],[1]!Tabla10[Precio Unitario],0))</f>
        <v>#REF!</v>
      </c>
      <c r="P240" s="700" t="e">
        <f>IF(Tabla112[[#This Row],[Cantidad de Insumos]]="","",Tabla112[[#This Row],[Precio Unitario]]*Tabla112[[#This Row],[Cantidad de Insumos]])</f>
        <v>#REF!</v>
      </c>
      <c r="Q240" s="700" t="e">
        <f>IF(Tabla112[[#This Row],[Descripción]]="","",_xlfn.XLOOKUP(Tabla112[[#This Row],[Descripción]],[1]!Tabla10[Descripción],[1]!Tabla10[CODIGO PRESUPUESTARIO],0))</f>
        <v>#REF!</v>
      </c>
      <c r="R240" s="696"/>
      <c r="S240" s="696"/>
    </row>
    <row r="241" spans="2:19" x14ac:dyDescent="0.3">
      <c r="B241" s="692" t="str">
        <f>IF('Formulario PPGR3 '!$G241="","",CONCATENATE('Formulario PPGR3 '!$C241,".",'Formulario PPGR3 '!$D241,".",'Formulario PPGR3 '!$E241,".",'Formulario PPGR3 '!$F241))</f>
        <v/>
      </c>
      <c r="C241" s="692" t="str">
        <f>IF('Formulario PPGR3 '!$G241="","",'[1]Formulario PPGR1'!#REF!)</f>
        <v/>
      </c>
      <c r="D241" s="692" t="str">
        <f>IF('Formulario PPGR3 '!$G241="","",'[1]Formulario PPGR1'!#REF!)</f>
        <v/>
      </c>
      <c r="E241" s="692" t="str">
        <f>IF('Formulario PPGR3 '!$G241="","",'[1]Formulario PPGR1'!#REF!)</f>
        <v/>
      </c>
      <c r="F241" s="692" t="str">
        <f>IF('Formulario PPGR3 '!$G241="","",'[1]Formulario PPGR1'!#REF!)</f>
        <v/>
      </c>
      <c r="G241" s="693"/>
      <c r="H241" s="694" t="str">
        <f>IF(Tabla112[[#This Row],[Código_Actividad]]="","",_xlfn.XLOOKUP(Tabla112[[#This Row],[Código_Actividad]],[1]!Tabla2[Código],[1]!Tabla2[Actividades Programables Presupuestables],"",0))</f>
        <v/>
      </c>
      <c r="I241" s="695" t="str">
        <f>IFERROR(VLOOKUP('Formulario PPGR3 '!$G241,'[1]Formulario PPGR2'!$H$9:$V$272,15,FALSE),"")</f>
        <v/>
      </c>
      <c r="J241" s="702" t="s">
        <v>1050</v>
      </c>
      <c r="K241" s="696" t="e">
        <f>IF(Tabla112[[#This Row],[Insumos]]="","",_xlfn.XLOOKUP(Tabla112[[#This Row],[Insumos]],[1]!Tabla10[Insumo],[1]!Tabla10[InsumoAbrev],"",0))</f>
        <v>#REF!</v>
      </c>
      <c r="L241" s="697" t="s">
        <v>1849</v>
      </c>
      <c r="M241" s="698" t="e">
        <f>IF(Tabla112[[#This Row],[Descripción]]="","",_xlfn.XLOOKUP(Tabla112[[#This Row],[Descripción]],[1]!Tabla10[Descripción],[1]!Tabla10[Unidad de Medida],"",0))</f>
        <v>#REF!</v>
      </c>
      <c r="N241" s="699">
        <v>1</v>
      </c>
      <c r="O241" s="700" t="e">
        <f>IF(Tabla112[[#This Row],[Descripción]]="","",_xlfn.XLOOKUP(Tabla112[[#This Row],[Descripción]],[1]!Tabla10[Descripción],[1]!Tabla10[Precio Unitario],0))</f>
        <v>#REF!</v>
      </c>
      <c r="P241" s="700" t="e">
        <f>IF(Tabla112[[#This Row],[Cantidad de Insumos]]="","",Tabla112[[#This Row],[Precio Unitario]]*Tabla112[[#This Row],[Cantidad de Insumos]])</f>
        <v>#REF!</v>
      </c>
      <c r="Q241" s="700" t="e">
        <f>IF(Tabla112[[#This Row],[Descripción]]="","",_xlfn.XLOOKUP(Tabla112[[#This Row],[Descripción]],[1]!Tabla10[Descripción],[1]!Tabla10[CODIGO PRESUPUESTARIO],0))</f>
        <v>#REF!</v>
      </c>
      <c r="R241" s="696"/>
      <c r="S241" s="696"/>
    </row>
    <row r="242" spans="2:19" ht="29.4" customHeight="1" x14ac:dyDescent="0.3">
      <c r="B242" s="692" t="str">
        <f>IF('Formulario PPGR3 '!$G242="","",CONCATENATE('Formulario PPGR3 '!$C242,".",'Formulario PPGR3 '!$D242,".",'Formulario PPGR3 '!$E242,".",'Formulario PPGR3 '!$F242))</f>
        <v/>
      </c>
      <c r="C242" s="692" t="str">
        <f>IF('Formulario PPGR3 '!$G242="","",'[1]Formulario PPGR1'!#REF!)</f>
        <v/>
      </c>
      <c r="D242" s="692" t="str">
        <f>IF('Formulario PPGR3 '!$G242="","",'[1]Formulario PPGR1'!#REF!)</f>
        <v/>
      </c>
      <c r="E242" s="692" t="str">
        <f>IF('Formulario PPGR3 '!$G242="","",'[1]Formulario PPGR1'!#REF!)</f>
        <v/>
      </c>
      <c r="F242" s="692" t="str">
        <f>IF('Formulario PPGR3 '!$G242="","",'[1]Formulario PPGR1'!#REF!)</f>
        <v/>
      </c>
      <c r="G242" s="693"/>
      <c r="H242" s="694" t="str">
        <f>IF(Tabla112[[#This Row],[Código_Actividad]]="","",_xlfn.XLOOKUP(Tabla112[[#This Row],[Código_Actividad]],[1]!Tabla2[Código],[1]!Tabla2[Actividades Programables Presupuestables],"",0))</f>
        <v/>
      </c>
      <c r="I242" s="695" t="str">
        <f>IFERROR(VLOOKUP('Formulario PPGR3 '!$G242,'[1]Formulario PPGR2'!$H$9:$V$272,15,FALSE),"")</f>
        <v/>
      </c>
      <c r="J242" s="702" t="s">
        <v>1050</v>
      </c>
      <c r="K242" s="696" t="e">
        <f>IF(Tabla112[[#This Row],[Insumos]]="","",_xlfn.XLOOKUP(Tabla112[[#This Row],[Insumos]],[1]!Tabla10[Insumo],[1]!Tabla10[InsumoAbrev],"",0))</f>
        <v>#REF!</v>
      </c>
      <c r="L242" s="697" t="s">
        <v>1856</v>
      </c>
      <c r="M242" s="698" t="e">
        <f>IF(Tabla112[[#This Row],[Descripción]]="","",_xlfn.XLOOKUP(Tabla112[[#This Row],[Descripción]],[1]!Tabla10[Descripción],[1]!Tabla10[Unidad de Medida],"",0))</f>
        <v>#REF!</v>
      </c>
      <c r="N242" s="699">
        <v>6</v>
      </c>
      <c r="O242" s="700" t="e">
        <f>IF(Tabla112[[#This Row],[Descripción]]="","",_xlfn.XLOOKUP(Tabla112[[#This Row],[Descripción]],[1]!Tabla10[Descripción],[1]!Tabla10[Precio Unitario],0))</f>
        <v>#REF!</v>
      </c>
      <c r="P242" s="700" t="e">
        <f>IF(Tabla112[[#This Row],[Cantidad de Insumos]]="","",Tabla112[[#This Row],[Precio Unitario]]*Tabla112[[#This Row],[Cantidad de Insumos]])</f>
        <v>#REF!</v>
      </c>
      <c r="Q242" s="700" t="e">
        <f>IF(Tabla112[[#This Row],[Descripción]]="","",_xlfn.XLOOKUP(Tabla112[[#This Row],[Descripción]],[1]!Tabla10[Descripción],[1]!Tabla10[CODIGO PRESUPUESTARIO],0))</f>
        <v>#REF!</v>
      </c>
      <c r="R242" s="696"/>
      <c r="S242" s="696"/>
    </row>
    <row r="243" spans="2:19" ht="45.6" customHeight="1" x14ac:dyDescent="0.3">
      <c r="B243" s="692" t="e">
        <f>IF('Formulario PPGR3 '!$G243="","",CONCATENATE('Formulario PPGR3 '!$C243,".",'Formulario PPGR3 '!$D243,".",'Formulario PPGR3 '!$E243,".",'Formulario PPGR3 '!$F243))</f>
        <v>#REF!</v>
      </c>
      <c r="C243" s="692" t="e">
        <f>IF('Formulario PPGR3 '!$G243="","",'[1]Formulario PPGR1'!#REF!)</f>
        <v>#REF!</v>
      </c>
      <c r="D243" s="692" t="e">
        <f>IF('Formulario PPGR3 '!$G243="","",'[1]Formulario PPGR1'!#REF!)</f>
        <v>#REF!</v>
      </c>
      <c r="E243" s="692" t="e">
        <f>IF('Formulario PPGR3 '!$G243="","",'[1]Formulario PPGR1'!#REF!)</f>
        <v>#REF!</v>
      </c>
      <c r="F243" s="692" t="e">
        <f>IF('Formulario PPGR3 '!$G243="","",'[1]Formulario PPGR1'!#REF!)</f>
        <v>#REF!</v>
      </c>
      <c r="G243" s="693" t="s">
        <v>244</v>
      </c>
      <c r="H243" s="694" t="e">
        <f>IF(Tabla112[[#This Row],[Código_Actividad]]="","",_xlfn.XLOOKUP(Tabla112[[#This Row],[Código_Actividad]],[1]!Tabla2[Código],[1]!Tabla2[Actividades Programables Presupuestables],"",0))</f>
        <v>#REF!</v>
      </c>
      <c r="I243" s="695">
        <f>IFERROR(VLOOKUP('Formulario PPGR3 '!$G243,'[1]Formulario PPGR2'!$H$9:$V$272,15,FALSE),"")</f>
        <v>1</v>
      </c>
      <c r="J243" s="702" t="s">
        <v>841</v>
      </c>
      <c r="K243" s="696" t="e">
        <f>IF(Tabla112[[#This Row],[Insumos]]="","",_xlfn.XLOOKUP(Tabla112[[#This Row],[Insumos]],[1]!Tabla10[Insumo],[1]!Tabla10[InsumoAbrev],"",0))</f>
        <v>#REF!</v>
      </c>
      <c r="L243" s="697" t="s">
        <v>1517</v>
      </c>
      <c r="M243" s="698" t="e">
        <f>IF(Tabla112[[#This Row],[Descripción]]="","",_xlfn.XLOOKUP(Tabla112[[#This Row],[Descripción]],[1]!Tabla10[Descripción],[1]!Tabla10[Unidad de Medida],"",0))</f>
        <v>#REF!</v>
      </c>
      <c r="N243" s="699">
        <v>1</v>
      </c>
      <c r="O243" s="700" t="e">
        <f>IF(Tabla112[[#This Row],[Descripción]]="","",_xlfn.XLOOKUP(Tabla112[[#This Row],[Descripción]],[1]!Tabla10[Descripción],[1]!Tabla10[Precio Unitario],0))</f>
        <v>#REF!</v>
      </c>
      <c r="P243" s="700" t="e">
        <f>IF(Tabla112[[#This Row],[Cantidad de Insumos]]="","",Tabla112[[#This Row],[Precio Unitario]]*Tabla112[[#This Row],[Cantidad de Insumos]])</f>
        <v>#REF!</v>
      </c>
      <c r="Q243" s="700" t="e">
        <f>IF(Tabla112[[#This Row],[Descripción]]="","",_xlfn.XLOOKUP(Tabla112[[#This Row],[Descripción]],[1]!Tabla10[Descripción],[1]!Tabla10[CODIGO PRESUPUESTARIO],0))</f>
        <v>#REF!</v>
      </c>
      <c r="R243" s="696"/>
      <c r="S243" s="696"/>
    </row>
    <row r="244" spans="2:19" ht="50.4" customHeight="1" x14ac:dyDescent="0.3">
      <c r="B244" s="692" t="str">
        <f>IF('Formulario PPGR3 '!$G244="","",CONCATENATE('Formulario PPGR3 '!$C244,".",'Formulario PPGR3 '!$D244,".",'Formulario PPGR3 '!$E244,".",'Formulario PPGR3 '!$F244))</f>
        <v/>
      </c>
      <c r="C244" s="692" t="str">
        <f>IF('Formulario PPGR3 '!$G244="","",'[1]Formulario PPGR1'!#REF!)</f>
        <v/>
      </c>
      <c r="D244" s="692" t="str">
        <f>IF('Formulario PPGR3 '!$G244="","",'[1]Formulario PPGR1'!#REF!)</f>
        <v/>
      </c>
      <c r="E244" s="692" t="str">
        <f>IF('Formulario PPGR3 '!$G244="","",'[1]Formulario PPGR1'!#REF!)</f>
        <v/>
      </c>
      <c r="F244" s="692" t="str">
        <f>IF('Formulario PPGR3 '!$G244="","",'[1]Formulario PPGR1'!#REF!)</f>
        <v/>
      </c>
      <c r="G244" s="693"/>
      <c r="H244" s="694" t="str">
        <f>IF(Tabla112[[#This Row],[Código_Actividad]]="","",_xlfn.XLOOKUP(Tabla112[[#This Row],[Código_Actividad]],[1]!Tabla2[Código],[1]!Tabla2[Actividades Programables Presupuestables],"",0))</f>
        <v/>
      </c>
      <c r="I244" s="695" t="str">
        <f>IFERROR(VLOOKUP('Formulario PPGR3 '!$G244,'[1]Formulario PPGR2'!$H$9:$V$272,15,FALSE),"")</f>
        <v/>
      </c>
      <c r="J244" s="702" t="s">
        <v>841</v>
      </c>
      <c r="K244" s="696" t="e">
        <f>IF(Tabla112[[#This Row],[Insumos]]="","",_xlfn.XLOOKUP(Tabla112[[#This Row],[Insumos]],[1]!Tabla10[Insumo],[1]!Tabla10[InsumoAbrev],"",0))</f>
        <v>#REF!</v>
      </c>
      <c r="L244" s="697" t="s">
        <v>1529</v>
      </c>
      <c r="M244" s="698" t="e">
        <f>IF(Tabla112[[#This Row],[Descripción]]="","",_xlfn.XLOOKUP(Tabla112[[#This Row],[Descripción]],[1]!Tabla10[Descripción],[1]!Tabla10[Unidad de Medida],"",0))</f>
        <v>#REF!</v>
      </c>
      <c r="N244" s="699">
        <v>1</v>
      </c>
      <c r="O244" s="700" t="e">
        <f>IF(Tabla112[[#This Row],[Descripción]]="","",_xlfn.XLOOKUP(Tabla112[[#This Row],[Descripción]],[1]!Tabla10[Descripción],[1]!Tabla10[Precio Unitario],0))</f>
        <v>#REF!</v>
      </c>
      <c r="P244" s="700" t="e">
        <f>IF(Tabla112[[#This Row],[Cantidad de Insumos]]="","",Tabla112[[#This Row],[Precio Unitario]]*Tabla112[[#This Row],[Cantidad de Insumos]])</f>
        <v>#REF!</v>
      </c>
      <c r="Q244" s="700" t="e">
        <f>IF(Tabla112[[#This Row],[Descripción]]="","",_xlfn.XLOOKUP(Tabla112[[#This Row],[Descripción]],[1]!Tabla10[Descripción],[1]!Tabla10[CODIGO PRESUPUESTARIO],0))</f>
        <v>#REF!</v>
      </c>
      <c r="R244" s="696"/>
      <c r="S244" s="696"/>
    </row>
    <row r="245" spans="2:19" ht="27.6" x14ac:dyDescent="0.3">
      <c r="B245" s="692" t="str">
        <f>IF('Formulario PPGR3 '!$G245="","",CONCATENATE('Formulario PPGR3 '!$C245,".",'Formulario PPGR3 '!$D245,".",'Formulario PPGR3 '!$E245,".",'Formulario PPGR3 '!$F245))</f>
        <v/>
      </c>
      <c r="C245" s="692" t="str">
        <f>IF('Formulario PPGR3 '!$G245="","",'[1]Formulario PPGR1'!#REF!)</f>
        <v/>
      </c>
      <c r="D245" s="692" t="str">
        <f>IF('Formulario PPGR3 '!$G245="","",'[1]Formulario PPGR1'!#REF!)</f>
        <v/>
      </c>
      <c r="E245" s="692" t="str">
        <f>IF('Formulario PPGR3 '!$G245="","",'[1]Formulario PPGR1'!#REF!)</f>
        <v/>
      </c>
      <c r="F245" s="692" t="str">
        <f>IF('Formulario PPGR3 '!$G245="","",'[1]Formulario PPGR1'!#REF!)</f>
        <v/>
      </c>
      <c r="G245" s="693"/>
      <c r="H245" s="694" t="str">
        <f>IF(Tabla112[[#This Row],[Código_Actividad]]="","",_xlfn.XLOOKUP(Tabla112[[#This Row],[Código_Actividad]],[1]!Tabla2[Código],[1]!Tabla2[Actividades Programables Presupuestables],"",0))</f>
        <v/>
      </c>
      <c r="I245" s="695" t="str">
        <f>IFERROR(VLOOKUP('Formulario PPGR3 '!$G245,'[1]Formulario PPGR2'!$H$9:$V$272,15,FALSE),"")</f>
        <v/>
      </c>
      <c r="J245" s="702" t="s">
        <v>841</v>
      </c>
      <c r="K245" s="696" t="e">
        <f>IF(Tabla112[[#This Row],[Insumos]]="","",_xlfn.XLOOKUP(Tabla112[[#This Row],[Insumos]],[1]!Tabla10[Insumo],[1]!Tabla10[InsumoAbrev],"",0))</f>
        <v>#REF!</v>
      </c>
      <c r="L245" s="697" t="s">
        <v>1519</v>
      </c>
      <c r="M245" s="698" t="e">
        <f>IF(Tabla112[[#This Row],[Descripción]]="","",_xlfn.XLOOKUP(Tabla112[[#This Row],[Descripción]],[1]!Tabla10[Descripción],[1]!Tabla10[Unidad de Medida],"",0))</f>
        <v>#REF!</v>
      </c>
      <c r="N245" s="699">
        <v>1</v>
      </c>
      <c r="O245" s="700" t="e">
        <f>IF(Tabla112[[#This Row],[Descripción]]="","",_xlfn.XLOOKUP(Tabla112[[#This Row],[Descripción]],[1]!Tabla10[Descripción],[1]!Tabla10[Precio Unitario],0))</f>
        <v>#REF!</v>
      </c>
      <c r="P245" s="700" t="e">
        <f>IF(Tabla112[[#This Row],[Cantidad de Insumos]]="","",Tabla112[[#This Row],[Precio Unitario]]*Tabla112[[#This Row],[Cantidad de Insumos]])</f>
        <v>#REF!</v>
      </c>
      <c r="Q245" s="700" t="e">
        <f>IF(Tabla112[[#This Row],[Descripción]]="","",_xlfn.XLOOKUP(Tabla112[[#This Row],[Descripción]],[1]!Tabla10[Descripción],[1]!Tabla10[CODIGO PRESUPUESTARIO],0))</f>
        <v>#REF!</v>
      </c>
      <c r="R245" s="696"/>
      <c r="S245" s="696"/>
    </row>
    <row r="246" spans="2:19" ht="45" customHeight="1" x14ac:dyDescent="0.3">
      <c r="B246" s="692" t="str">
        <f>IF('Formulario PPGR3 '!$G246="","",CONCATENATE('Formulario PPGR3 '!$C246,".",'Formulario PPGR3 '!$D246,".",'Formulario PPGR3 '!$E246,".",'Formulario PPGR3 '!$F246))</f>
        <v/>
      </c>
      <c r="C246" s="692" t="str">
        <f>IF('Formulario PPGR3 '!$G246="","",'[1]Formulario PPGR1'!#REF!)</f>
        <v/>
      </c>
      <c r="D246" s="692" t="str">
        <f>IF('Formulario PPGR3 '!$G246="","",'[1]Formulario PPGR1'!#REF!)</f>
        <v/>
      </c>
      <c r="E246" s="692" t="str">
        <f>IF('Formulario PPGR3 '!$G246="","",'[1]Formulario PPGR1'!#REF!)</f>
        <v/>
      </c>
      <c r="F246" s="692" t="str">
        <f>IF('Formulario PPGR3 '!$G246="","",'[1]Formulario PPGR1'!#REF!)</f>
        <v/>
      </c>
      <c r="G246" s="693"/>
      <c r="H246" s="694" t="str">
        <f>IF(Tabla112[[#This Row],[Código_Actividad]]="","",_xlfn.XLOOKUP(Tabla112[[#This Row],[Código_Actividad]],[1]!Tabla2[Código],[1]!Tabla2[Actividades Programables Presupuestables],"",0))</f>
        <v/>
      </c>
      <c r="I246" s="695" t="str">
        <f>IFERROR(VLOOKUP('Formulario PPGR3 '!$G246,'[1]Formulario PPGR2'!$H$9:$V$272,15,FALSE),"")</f>
        <v/>
      </c>
      <c r="J246" s="702" t="s">
        <v>841</v>
      </c>
      <c r="K246" s="696" t="e">
        <f>IF(Tabla112[[#This Row],[Insumos]]="","",_xlfn.XLOOKUP(Tabla112[[#This Row],[Insumos]],[1]!Tabla10[Insumo],[1]!Tabla10[InsumoAbrev],"",0))</f>
        <v>#REF!</v>
      </c>
      <c r="L246" s="697" t="s">
        <v>1528</v>
      </c>
      <c r="M246" s="698" t="e">
        <f>IF(Tabla112[[#This Row],[Descripción]]="","",_xlfn.XLOOKUP(Tabla112[[#This Row],[Descripción]],[1]!Tabla10[Descripción],[1]!Tabla10[Unidad de Medida],"",0))</f>
        <v>#REF!</v>
      </c>
      <c r="N246" s="699">
        <v>1</v>
      </c>
      <c r="O246" s="700" t="e">
        <f>IF(Tabla112[[#This Row],[Descripción]]="","",_xlfn.XLOOKUP(Tabla112[[#This Row],[Descripción]],[1]!Tabla10[Descripción],[1]!Tabla10[Precio Unitario],0))</f>
        <v>#REF!</v>
      </c>
      <c r="P246" s="700" t="e">
        <f>IF(Tabla112[[#This Row],[Cantidad de Insumos]]="","",Tabla112[[#This Row],[Precio Unitario]]*Tabla112[[#This Row],[Cantidad de Insumos]])</f>
        <v>#REF!</v>
      </c>
      <c r="Q246" s="700" t="e">
        <f>IF(Tabla112[[#This Row],[Descripción]]="","",_xlfn.XLOOKUP(Tabla112[[#This Row],[Descripción]],[1]!Tabla10[Descripción],[1]!Tabla10[CODIGO PRESUPUESTARIO],0))</f>
        <v>#REF!</v>
      </c>
      <c r="R246" s="696"/>
      <c r="S246" s="696"/>
    </row>
    <row r="247" spans="2:19" ht="41.4" x14ac:dyDescent="0.3">
      <c r="B247" s="692" t="str">
        <f>IF('Formulario PPGR3 '!$G247="","",CONCATENATE('Formulario PPGR3 '!$C247,".",'Formulario PPGR3 '!$D247,".",'Formulario PPGR3 '!$E247,".",'Formulario PPGR3 '!$F247))</f>
        <v/>
      </c>
      <c r="C247" s="692" t="str">
        <f>IF('Formulario PPGR3 '!$G247="","",'[1]Formulario PPGR1'!#REF!)</f>
        <v/>
      </c>
      <c r="D247" s="692" t="str">
        <f>IF('Formulario PPGR3 '!$G247="","",'[1]Formulario PPGR1'!#REF!)</f>
        <v/>
      </c>
      <c r="E247" s="692" t="str">
        <f>IF('Formulario PPGR3 '!$G247="","",'[1]Formulario PPGR1'!#REF!)</f>
        <v/>
      </c>
      <c r="F247" s="692" t="str">
        <f>IF('Formulario PPGR3 '!$G247="","",'[1]Formulario PPGR1'!#REF!)</f>
        <v/>
      </c>
      <c r="G247" s="693"/>
      <c r="H247" s="694" t="str">
        <f>IF(Tabla112[[#This Row],[Código_Actividad]]="","",_xlfn.XLOOKUP(Tabla112[[#This Row],[Código_Actividad]],[1]!Tabla2[Código],[1]!Tabla2[Actividades Programables Presupuestables],"",0))</f>
        <v/>
      </c>
      <c r="I247" s="695" t="str">
        <f>IFERROR(VLOOKUP('Formulario PPGR3 '!$G247,'[1]Formulario PPGR2'!$H$9:$V$272,15,FALSE),"")</f>
        <v/>
      </c>
      <c r="J247" s="702" t="s">
        <v>841</v>
      </c>
      <c r="K247" s="696" t="e">
        <f>IF(Tabla112[[#This Row],[Insumos]]="","",_xlfn.XLOOKUP(Tabla112[[#This Row],[Insumos]],[1]!Tabla10[Insumo],[1]!Tabla10[InsumoAbrev],"",0))</f>
        <v>#REF!</v>
      </c>
      <c r="L247" s="697" t="s">
        <v>1528</v>
      </c>
      <c r="M247" s="698" t="e">
        <f>IF(Tabla112[[#This Row],[Descripción]]="","",_xlfn.XLOOKUP(Tabla112[[#This Row],[Descripción]],[1]!Tabla10[Descripción],[1]!Tabla10[Unidad de Medida],"",0))</f>
        <v>#REF!</v>
      </c>
      <c r="N247" s="699">
        <v>1</v>
      </c>
      <c r="O247" s="700" t="e">
        <f>IF(Tabla112[[#This Row],[Descripción]]="","",_xlfn.XLOOKUP(Tabla112[[#This Row],[Descripción]],[1]!Tabla10[Descripción],[1]!Tabla10[Precio Unitario],0))</f>
        <v>#REF!</v>
      </c>
      <c r="P247" s="700" t="e">
        <f>IF(Tabla112[[#This Row],[Cantidad de Insumos]]="","",Tabla112[[#This Row],[Precio Unitario]]*Tabla112[[#This Row],[Cantidad de Insumos]])</f>
        <v>#REF!</v>
      </c>
      <c r="Q247" s="700" t="e">
        <f>IF(Tabla112[[#This Row],[Descripción]]="","",_xlfn.XLOOKUP(Tabla112[[#This Row],[Descripción]],[1]!Tabla10[Descripción],[1]!Tabla10[CODIGO PRESUPUESTARIO],0))</f>
        <v>#REF!</v>
      </c>
      <c r="R247" s="696"/>
      <c r="S247" s="696"/>
    </row>
    <row r="248" spans="2:19" ht="42.6" customHeight="1" x14ac:dyDescent="0.3">
      <c r="B248" s="692" t="str">
        <f>IF('Formulario PPGR3 '!$G248="","",CONCATENATE('Formulario PPGR3 '!$C248,".",'Formulario PPGR3 '!$D248,".",'Formulario PPGR3 '!$E248,".",'Formulario PPGR3 '!$F248))</f>
        <v/>
      </c>
      <c r="C248" s="692" t="str">
        <f>IF('Formulario PPGR3 '!$G248="","",'[1]Formulario PPGR1'!#REF!)</f>
        <v/>
      </c>
      <c r="D248" s="692" t="str">
        <f>IF('Formulario PPGR3 '!$G248="","",'[1]Formulario PPGR1'!#REF!)</f>
        <v/>
      </c>
      <c r="E248" s="692" t="str">
        <f>IF('Formulario PPGR3 '!$G248="","",'[1]Formulario PPGR1'!#REF!)</f>
        <v/>
      </c>
      <c r="F248" s="692" t="str">
        <f>IF('Formulario PPGR3 '!$G248="","",'[1]Formulario PPGR1'!#REF!)</f>
        <v/>
      </c>
      <c r="G248" s="693"/>
      <c r="H248" s="694" t="str">
        <f>IF(Tabla112[[#This Row],[Código_Actividad]]="","",_xlfn.XLOOKUP(Tabla112[[#This Row],[Código_Actividad]],[1]!Tabla2[Código],[1]!Tabla2[Actividades Programables Presupuestables],"",0))</f>
        <v/>
      </c>
      <c r="I248" s="695" t="str">
        <f>IFERROR(VLOOKUP('Formulario PPGR3 '!$G248,'[1]Formulario PPGR2'!$H$9:$V$272,15,FALSE),"")</f>
        <v/>
      </c>
      <c r="J248" s="702" t="s">
        <v>841</v>
      </c>
      <c r="K248" s="696" t="e">
        <f>IF(Tabla112[[#This Row],[Insumos]]="","",_xlfn.XLOOKUP(Tabla112[[#This Row],[Insumos]],[1]!Tabla10[Insumo],[1]!Tabla10[InsumoAbrev],"",0))</f>
        <v>#REF!</v>
      </c>
      <c r="L248" s="697" t="s">
        <v>1529</v>
      </c>
      <c r="M248" s="698" t="e">
        <f>IF(Tabla112[[#This Row],[Descripción]]="","",_xlfn.XLOOKUP(Tabla112[[#This Row],[Descripción]],[1]!Tabla10[Descripción],[1]!Tabla10[Unidad de Medida],"",0))</f>
        <v>#REF!</v>
      </c>
      <c r="N248" s="699">
        <v>1</v>
      </c>
      <c r="O248" s="700" t="e">
        <f>IF(Tabla112[[#This Row],[Descripción]]="","",_xlfn.XLOOKUP(Tabla112[[#This Row],[Descripción]],[1]!Tabla10[Descripción],[1]!Tabla10[Precio Unitario],0))</f>
        <v>#REF!</v>
      </c>
      <c r="P248" s="700" t="e">
        <f>IF(Tabla112[[#This Row],[Cantidad de Insumos]]="","",Tabla112[[#This Row],[Precio Unitario]]*Tabla112[[#This Row],[Cantidad de Insumos]])</f>
        <v>#REF!</v>
      </c>
      <c r="Q248" s="700" t="e">
        <f>IF(Tabla112[[#This Row],[Descripción]]="","",_xlfn.XLOOKUP(Tabla112[[#This Row],[Descripción]],[1]!Tabla10[Descripción],[1]!Tabla10[CODIGO PRESUPUESTARIO],0))</f>
        <v>#REF!</v>
      </c>
      <c r="R248" s="696"/>
      <c r="S248" s="696"/>
    </row>
    <row r="249" spans="2:19" ht="41.4" x14ac:dyDescent="0.3">
      <c r="B249" s="692" t="str">
        <f>IF('Formulario PPGR3 '!$G249="","",CONCATENATE('Formulario PPGR3 '!$C249,".",'Formulario PPGR3 '!$D249,".",'Formulario PPGR3 '!$E249,".",'Formulario PPGR3 '!$F249))</f>
        <v/>
      </c>
      <c r="C249" s="692" t="str">
        <f>IF('Formulario PPGR3 '!$G249="","",'[1]Formulario PPGR1'!#REF!)</f>
        <v/>
      </c>
      <c r="D249" s="692" t="str">
        <f>IF('Formulario PPGR3 '!$G249="","",'[1]Formulario PPGR1'!#REF!)</f>
        <v/>
      </c>
      <c r="E249" s="692" t="str">
        <f>IF('Formulario PPGR3 '!$G249="","",'[1]Formulario PPGR1'!#REF!)</f>
        <v/>
      </c>
      <c r="F249" s="692" t="str">
        <f>IF('Formulario PPGR3 '!$G249="","",'[1]Formulario PPGR1'!#REF!)</f>
        <v/>
      </c>
      <c r="G249" s="693"/>
      <c r="H249" s="694" t="str">
        <f>IF(Tabla112[[#This Row],[Código_Actividad]]="","",_xlfn.XLOOKUP(Tabla112[[#This Row],[Código_Actividad]],[1]!Tabla2[Código],[1]!Tabla2[Actividades Programables Presupuestables],"",0))</f>
        <v/>
      </c>
      <c r="I249" s="695" t="str">
        <f>IFERROR(VLOOKUP('Formulario PPGR3 '!$G249,'[1]Formulario PPGR2'!$H$9:$V$272,15,FALSE),"")</f>
        <v/>
      </c>
      <c r="J249" s="702" t="s">
        <v>841</v>
      </c>
      <c r="K249" s="696" t="e">
        <f>IF(Tabla112[[#This Row],[Insumos]]="","",_xlfn.XLOOKUP(Tabla112[[#This Row],[Insumos]],[1]!Tabla10[Insumo],[1]!Tabla10[InsumoAbrev],"",0))</f>
        <v>#REF!</v>
      </c>
      <c r="L249" s="697" t="s">
        <v>1529</v>
      </c>
      <c r="M249" s="698" t="e">
        <f>IF(Tabla112[[#This Row],[Descripción]]="","",_xlfn.XLOOKUP(Tabla112[[#This Row],[Descripción]],[1]!Tabla10[Descripción],[1]!Tabla10[Unidad de Medida],"",0))</f>
        <v>#REF!</v>
      </c>
      <c r="N249" s="699">
        <v>1</v>
      </c>
      <c r="O249" s="700" t="e">
        <f>IF(Tabla112[[#This Row],[Descripción]]="","",_xlfn.XLOOKUP(Tabla112[[#This Row],[Descripción]],[1]!Tabla10[Descripción],[1]!Tabla10[Precio Unitario],0))</f>
        <v>#REF!</v>
      </c>
      <c r="P249" s="700" t="e">
        <f>IF(Tabla112[[#This Row],[Cantidad de Insumos]]="","",Tabla112[[#This Row],[Precio Unitario]]*Tabla112[[#This Row],[Cantidad de Insumos]])</f>
        <v>#REF!</v>
      </c>
      <c r="Q249" s="700" t="e">
        <f>IF(Tabla112[[#This Row],[Descripción]]="","",_xlfn.XLOOKUP(Tabla112[[#This Row],[Descripción]],[1]!Tabla10[Descripción],[1]!Tabla10[CODIGO PRESUPUESTARIO],0))</f>
        <v>#REF!</v>
      </c>
      <c r="R249" s="696"/>
      <c r="S249" s="696"/>
    </row>
    <row r="250" spans="2:19" ht="45.6" customHeight="1" x14ac:dyDescent="0.3">
      <c r="B250" s="692" t="e">
        <f>IF('Formulario PPGR3 '!$G250="","",CONCATENATE('Formulario PPGR3 '!$C250,".",'Formulario PPGR3 '!$D250,".",'Formulario PPGR3 '!$E250,".",'Formulario PPGR3 '!$F250))</f>
        <v>#REF!</v>
      </c>
      <c r="C250" s="692" t="e">
        <f>IF('Formulario PPGR3 '!$G250="","",'[1]Formulario PPGR1'!#REF!)</f>
        <v>#REF!</v>
      </c>
      <c r="D250" s="692" t="e">
        <f>IF('Formulario PPGR3 '!$G250="","",'[1]Formulario PPGR1'!#REF!)</f>
        <v>#REF!</v>
      </c>
      <c r="E250" s="692" t="e">
        <f>IF('Formulario PPGR3 '!$G250="","",'[1]Formulario PPGR1'!#REF!)</f>
        <v>#REF!</v>
      </c>
      <c r="F250" s="692" t="e">
        <f>IF('Formulario PPGR3 '!$G250="","",'[1]Formulario PPGR1'!#REF!)</f>
        <v>#REF!</v>
      </c>
      <c r="G250" s="693" t="s">
        <v>248</v>
      </c>
      <c r="H250" s="694" t="e">
        <f>IF(Tabla112[[#This Row],[Código_Actividad]]="","",_xlfn.XLOOKUP(Tabla112[[#This Row],[Código_Actividad]],[1]!Tabla2[Código],[1]!Tabla2[Actividades Programables Presupuestables],"",0))</f>
        <v>#REF!</v>
      </c>
      <c r="I250" s="695">
        <f>IFERROR(VLOOKUP('Formulario PPGR3 '!$G250,'[1]Formulario PPGR2'!$H$9:$V$272,15,FALSE),"")</f>
        <v>1</v>
      </c>
      <c r="J250" s="702" t="s">
        <v>1081</v>
      </c>
      <c r="K250" s="696" t="e">
        <f>IF(Tabla112[[#This Row],[Insumos]]="","",_xlfn.XLOOKUP(Tabla112[[#This Row],[Insumos]],[1]!Tabla10[Insumo],[1]!Tabla10[InsumoAbrev],"",0))</f>
        <v>#REF!</v>
      </c>
      <c r="L250" s="697" t="s">
        <v>1679</v>
      </c>
      <c r="M250" s="698" t="e">
        <f>IF(Tabla112[[#This Row],[Descripción]]="","",_xlfn.XLOOKUP(Tabla112[[#This Row],[Descripción]],[1]!Tabla10[Descripción],[1]!Tabla10[Unidad de Medida],"",0))</f>
        <v>#REF!</v>
      </c>
      <c r="N250" s="699">
        <v>600</v>
      </c>
      <c r="O250" s="700" t="e">
        <f>IF(Tabla112[[#This Row],[Descripción]]="","",_xlfn.XLOOKUP(Tabla112[[#This Row],[Descripción]],[1]!Tabla10[Descripción],[1]!Tabla10[Precio Unitario],0))</f>
        <v>#REF!</v>
      </c>
      <c r="P250" s="700" t="e">
        <f>IF(Tabla112[[#This Row],[Cantidad de Insumos]]="","",Tabla112[[#This Row],[Precio Unitario]]*Tabla112[[#This Row],[Cantidad de Insumos]])</f>
        <v>#REF!</v>
      </c>
      <c r="Q250" s="700" t="e">
        <f>IF(Tabla112[[#This Row],[Descripción]]="","",_xlfn.XLOOKUP(Tabla112[[#This Row],[Descripción]],[1]!Tabla10[Descripción],[1]!Tabla10[CODIGO PRESUPUESTARIO],0))</f>
        <v>#REF!</v>
      </c>
      <c r="R250" s="696"/>
      <c r="S250" s="696"/>
    </row>
    <row r="251" spans="2:19" x14ac:dyDescent="0.3">
      <c r="B251" s="692" t="str">
        <f>IF('Formulario PPGR3 '!$G251="","",CONCATENATE('Formulario PPGR3 '!$C251,".",'Formulario PPGR3 '!$D251,".",'Formulario PPGR3 '!$E251,".",'Formulario PPGR3 '!$F251))</f>
        <v/>
      </c>
      <c r="C251" s="692" t="str">
        <f>IF('Formulario PPGR3 '!$G251="","",'[1]Formulario PPGR1'!#REF!)</f>
        <v/>
      </c>
      <c r="D251" s="692" t="str">
        <f>IF('Formulario PPGR3 '!$G251="","",'[1]Formulario PPGR1'!#REF!)</f>
        <v/>
      </c>
      <c r="E251" s="692" t="str">
        <f>IF('Formulario PPGR3 '!$G251="","",'[1]Formulario PPGR1'!#REF!)</f>
        <v/>
      </c>
      <c r="F251" s="692" t="str">
        <f>IF('Formulario PPGR3 '!$G251="","",'[1]Formulario PPGR1'!#REF!)</f>
        <v/>
      </c>
      <c r="G251" s="693"/>
      <c r="H251" s="694" t="str">
        <f>IF(Tabla112[[#This Row],[Código_Actividad]]="","",_xlfn.XLOOKUP(Tabla112[[#This Row],[Código_Actividad]],[1]!Tabla2[Código],[1]!Tabla2[Actividades Programables Presupuestables],"",0))</f>
        <v/>
      </c>
      <c r="I251" s="695" t="str">
        <f>IFERROR(VLOOKUP('Formulario PPGR3 '!$G251,'[1]Formulario PPGR2'!$H$9:$V$272,15,FALSE),"")</f>
        <v/>
      </c>
      <c r="J251" s="702" t="s">
        <v>974</v>
      </c>
      <c r="K251" s="696" t="e">
        <f>IF(Tabla112[[#This Row],[Insumos]]="","",_xlfn.XLOOKUP(Tabla112[[#This Row],[Insumos]],[1]!Tabla10[Insumo],[1]!Tabla10[InsumoAbrev],"",0))</f>
        <v>#REF!</v>
      </c>
      <c r="L251" s="697" t="s">
        <v>2129</v>
      </c>
      <c r="M251" s="698" t="e">
        <f>IF(Tabla112[[#This Row],[Descripción]]="","",_xlfn.XLOOKUP(Tabla112[[#This Row],[Descripción]],[1]!Tabla10[Descripción],[1]!Tabla10[Unidad de Medida],"",0))</f>
        <v>#REF!</v>
      </c>
      <c r="N251" s="699">
        <v>25</v>
      </c>
      <c r="O251" s="700" t="e">
        <f>IF(Tabla112[[#This Row],[Descripción]]="","",_xlfn.XLOOKUP(Tabla112[[#This Row],[Descripción]],[1]!Tabla10[Descripción],[1]!Tabla10[Precio Unitario],0))</f>
        <v>#REF!</v>
      </c>
      <c r="P251" s="700" t="e">
        <f>IF(Tabla112[[#This Row],[Cantidad de Insumos]]="","",Tabla112[[#This Row],[Precio Unitario]]*Tabla112[[#This Row],[Cantidad de Insumos]])</f>
        <v>#REF!</v>
      </c>
      <c r="Q251" s="700" t="e">
        <f>IF(Tabla112[[#This Row],[Descripción]]="","",_xlfn.XLOOKUP(Tabla112[[#This Row],[Descripción]],[1]!Tabla10[Descripción],[1]!Tabla10[CODIGO PRESUPUESTARIO],0))</f>
        <v>#REF!</v>
      </c>
      <c r="R251" s="696"/>
      <c r="S251" s="696"/>
    </row>
    <row r="252" spans="2:19" x14ac:dyDescent="0.3">
      <c r="B252" s="692" t="str">
        <f>IF('Formulario PPGR3 '!$G252="","",CONCATENATE('Formulario PPGR3 '!$C252,".",'Formulario PPGR3 '!$D252,".",'Formulario PPGR3 '!$E252,".",'Formulario PPGR3 '!$F252))</f>
        <v/>
      </c>
      <c r="C252" s="692" t="str">
        <f>IF('Formulario PPGR3 '!$G252="","",'[1]Formulario PPGR1'!#REF!)</f>
        <v/>
      </c>
      <c r="D252" s="692" t="str">
        <f>IF('Formulario PPGR3 '!$G252="","",'[1]Formulario PPGR1'!#REF!)</f>
        <v/>
      </c>
      <c r="E252" s="692" t="str">
        <f>IF('Formulario PPGR3 '!$G252="","",'[1]Formulario PPGR1'!#REF!)</f>
        <v/>
      </c>
      <c r="F252" s="692" t="str">
        <f>IF('Formulario PPGR3 '!$G252="","",'[1]Formulario PPGR1'!#REF!)</f>
        <v/>
      </c>
      <c r="G252" s="693"/>
      <c r="H252" s="694" t="str">
        <f>IF(Tabla112[[#This Row],[Código_Actividad]]="","",_xlfn.XLOOKUP(Tabla112[[#This Row],[Código_Actividad]],[1]!Tabla2[Código],[1]!Tabla2[Actividades Programables Presupuestables],"",0))</f>
        <v/>
      </c>
      <c r="I252" s="695" t="str">
        <f>IFERROR(VLOOKUP('Formulario PPGR3 '!$G252,'[1]Formulario PPGR2'!$H$9:$V$272,15,FALSE),"")</f>
        <v/>
      </c>
      <c r="J252" s="702" t="s">
        <v>974</v>
      </c>
      <c r="K252" s="696" t="e">
        <f>IF(Tabla112[[#This Row],[Insumos]]="","",_xlfn.XLOOKUP(Tabla112[[#This Row],[Insumos]],[1]!Tabla10[Insumo],[1]!Tabla10[InsumoAbrev],"",0))</f>
        <v>#REF!</v>
      </c>
      <c r="L252" s="697" t="s">
        <v>2131</v>
      </c>
      <c r="M252" s="698" t="e">
        <f>IF(Tabla112[[#This Row],[Descripción]]="","",_xlfn.XLOOKUP(Tabla112[[#This Row],[Descripción]],[1]!Tabla10[Descripción],[1]!Tabla10[Unidad de Medida],"",0))</f>
        <v>#REF!</v>
      </c>
      <c r="N252" s="699">
        <v>25</v>
      </c>
      <c r="O252" s="700" t="e">
        <f>IF(Tabla112[[#This Row],[Descripción]]="","",_xlfn.XLOOKUP(Tabla112[[#This Row],[Descripción]],[1]!Tabla10[Descripción],[1]!Tabla10[Precio Unitario],0))</f>
        <v>#REF!</v>
      </c>
      <c r="P252" s="700" t="e">
        <f>IF(Tabla112[[#This Row],[Cantidad de Insumos]]="","",Tabla112[[#This Row],[Precio Unitario]]*Tabla112[[#This Row],[Cantidad de Insumos]])</f>
        <v>#REF!</v>
      </c>
      <c r="Q252" s="700" t="e">
        <f>IF(Tabla112[[#This Row],[Descripción]]="","",_xlfn.XLOOKUP(Tabla112[[#This Row],[Descripción]],[1]!Tabla10[Descripción],[1]!Tabla10[CODIGO PRESUPUESTARIO],0))</f>
        <v>#REF!</v>
      </c>
      <c r="R252" s="696"/>
      <c r="S252" s="696"/>
    </row>
    <row r="253" spans="2:19" x14ac:dyDescent="0.3">
      <c r="B253" s="692" t="str">
        <f>IF('Formulario PPGR3 '!$G253="","",CONCATENATE('Formulario PPGR3 '!$C253,".",'Formulario PPGR3 '!$D253,".",'Formulario PPGR3 '!$E253,".",'Formulario PPGR3 '!$F253))</f>
        <v/>
      </c>
      <c r="C253" s="692" t="str">
        <f>IF('Formulario PPGR3 '!$G253="","",'[1]Formulario PPGR1'!#REF!)</f>
        <v/>
      </c>
      <c r="D253" s="692" t="str">
        <f>IF('Formulario PPGR3 '!$G253="","",'[1]Formulario PPGR1'!#REF!)</f>
        <v/>
      </c>
      <c r="E253" s="692" t="str">
        <f>IF('Formulario PPGR3 '!$G253="","",'[1]Formulario PPGR1'!#REF!)</f>
        <v/>
      </c>
      <c r="F253" s="692" t="str">
        <f>IF('Formulario PPGR3 '!$G253="","",'[1]Formulario PPGR1'!#REF!)</f>
        <v/>
      </c>
      <c r="G253" s="693"/>
      <c r="H253" s="694" t="str">
        <f>IF(Tabla112[[#This Row],[Código_Actividad]]="","",_xlfn.XLOOKUP(Tabla112[[#This Row],[Código_Actividad]],[1]!Tabla2[Código],[1]!Tabla2[Actividades Programables Presupuestables],"",0))</f>
        <v/>
      </c>
      <c r="I253" s="695" t="str">
        <f>IFERROR(VLOOKUP('Formulario PPGR3 '!$G253,'[1]Formulario PPGR2'!$H$9:$V$272,15,FALSE),"")</f>
        <v/>
      </c>
      <c r="J253" s="702" t="s">
        <v>974</v>
      </c>
      <c r="K253" s="696" t="e">
        <f>IF(Tabla112[[#This Row],[Insumos]]="","",_xlfn.XLOOKUP(Tabla112[[#This Row],[Insumos]],[1]!Tabla10[Insumo],[1]!Tabla10[InsumoAbrev],"",0))</f>
        <v>#REF!</v>
      </c>
      <c r="L253" s="697" t="s">
        <v>2133</v>
      </c>
      <c r="M253" s="698" t="e">
        <f>IF(Tabla112[[#This Row],[Descripción]]="","",_xlfn.XLOOKUP(Tabla112[[#This Row],[Descripción]],[1]!Tabla10[Descripción],[1]!Tabla10[Unidad de Medida],"",0))</f>
        <v>#REF!</v>
      </c>
      <c r="N253" s="699">
        <v>25</v>
      </c>
      <c r="O253" s="700" t="e">
        <f>IF(Tabla112[[#This Row],[Descripción]]="","",_xlfn.XLOOKUP(Tabla112[[#This Row],[Descripción]],[1]!Tabla10[Descripción],[1]!Tabla10[Precio Unitario],0))</f>
        <v>#REF!</v>
      </c>
      <c r="P253" s="700" t="e">
        <f>IF(Tabla112[[#This Row],[Cantidad de Insumos]]="","",Tabla112[[#This Row],[Precio Unitario]]*Tabla112[[#This Row],[Cantidad de Insumos]])</f>
        <v>#REF!</v>
      </c>
      <c r="Q253" s="700" t="e">
        <f>IF(Tabla112[[#This Row],[Descripción]]="","",_xlfn.XLOOKUP(Tabla112[[#This Row],[Descripción]],[1]!Tabla10[Descripción],[1]!Tabla10[CODIGO PRESUPUESTARIO],0))</f>
        <v>#REF!</v>
      </c>
      <c r="R253" s="696"/>
      <c r="S253" s="696"/>
    </row>
    <row r="254" spans="2:19" x14ac:dyDescent="0.3">
      <c r="B254" s="692" t="str">
        <f>IF('Formulario PPGR3 '!$G254="","",CONCATENATE('Formulario PPGR3 '!$C254,".",'Formulario PPGR3 '!$D254,".",'Formulario PPGR3 '!$E254,".",'Formulario PPGR3 '!$F254))</f>
        <v/>
      </c>
      <c r="C254" s="692" t="str">
        <f>IF('Formulario PPGR3 '!$G254="","",'[1]Formulario PPGR1'!#REF!)</f>
        <v/>
      </c>
      <c r="D254" s="692" t="str">
        <f>IF('Formulario PPGR3 '!$G254="","",'[1]Formulario PPGR1'!#REF!)</f>
        <v/>
      </c>
      <c r="E254" s="692" t="str">
        <f>IF('Formulario PPGR3 '!$G254="","",'[1]Formulario PPGR1'!#REF!)</f>
        <v/>
      </c>
      <c r="F254" s="692" t="str">
        <f>IF('Formulario PPGR3 '!$G254="","",'[1]Formulario PPGR1'!#REF!)</f>
        <v/>
      </c>
      <c r="G254" s="693"/>
      <c r="H254" s="694" t="str">
        <f>IF(Tabla112[[#This Row],[Código_Actividad]]="","",_xlfn.XLOOKUP(Tabla112[[#This Row],[Código_Actividad]],[1]!Tabla2[Código],[1]!Tabla2[Actividades Programables Presupuestables],"",0))</f>
        <v/>
      </c>
      <c r="I254" s="695" t="str">
        <f>IFERROR(VLOOKUP('Formulario PPGR3 '!$G254,'[1]Formulario PPGR2'!$H$9:$V$272,15,FALSE),"")</f>
        <v/>
      </c>
      <c r="J254" s="702" t="s">
        <v>1050</v>
      </c>
      <c r="K254" s="696" t="e">
        <f>IF(Tabla112[[#This Row],[Insumos]]="","",_xlfn.XLOOKUP(Tabla112[[#This Row],[Insumos]],[1]!Tabla10[Insumo],[1]!Tabla10[InsumoAbrev],"",0))</f>
        <v>#REF!</v>
      </c>
      <c r="L254" s="697" t="s">
        <v>1858</v>
      </c>
      <c r="M254" s="698" t="e">
        <f>IF(Tabla112[[#This Row],[Descripción]]="","",_xlfn.XLOOKUP(Tabla112[[#This Row],[Descripción]],[1]!Tabla10[Descripción],[1]!Tabla10[Unidad de Medida],"",0))</f>
        <v>#REF!</v>
      </c>
      <c r="N254" s="699">
        <v>10</v>
      </c>
      <c r="O254" s="700" t="e">
        <f>IF(Tabla112[[#This Row],[Descripción]]="","",_xlfn.XLOOKUP(Tabla112[[#This Row],[Descripción]],[1]!Tabla10[Descripción],[1]!Tabla10[Precio Unitario],0))</f>
        <v>#REF!</v>
      </c>
      <c r="P254" s="700" t="e">
        <f>IF(Tabla112[[#This Row],[Cantidad de Insumos]]="","",Tabla112[[#This Row],[Precio Unitario]]*Tabla112[[#This Row],[Cantidad de Insumos]])</f>
        <v>#REF!</v>
      </c>
      <c r="Q254" s="700" t="e">
        <f>IF(Tabla112[[#This Row],[Descripción]]="","",_xlfn.XLOOKUP(Tabla112[[#This Row],[Descripción]],[1]!Tabla10[Descripción],[1]!Tabla10[CODIGO PRESUPUESTARIO],0))</f>
        <v>#REF!</v>
      </c>
      <c r="R254" s="696"/>
      <c r="S254" s="696"/>
    </row>
    <row r="255" spans="2:19" x14ac:dyDescent="0.3">
      <c r="B255" s="692" t="str">
        <f>IF('Formulario PPGR3 '!$G255="","",CONCATENATE('Formulario PPGR3 '!$C255,".",'Formulario PPGR3 '!$D255,".",'Formulario PPGR3 '!$E255,".",'Formulario PPGR3 '!$F255))</f>
        <v/>
      </c>
      <c r="C255" s="692" t="str">
        <f>IF('Formulario PPGR3 '!$G255="","",'[1]Formulario PPGR1'!#REF!)</f>
        <v/>
      </c>
      <c r="D255" s="692" t="str">
        <f>IF('Formulario PPGR3 '!$G255="","",'[1]Formulario PPGR1'!#REF!)</f>
        <v/>
      </c>
      <c r="E255" s="692" t="str">
        <f>IF('Formulario PPGR3 '!$G255="","",'[1]Formulario PPGR1'!#REF!)</f>
        <v/>
      </c>
      <c r="F255" s="692" t="str">
        <f>IF('Formulario PPGR3 '!$G255="","",'[1]Formulario PPGR1'!#REF!)</f>
        <v/>
      </c>
      <c r="G255" s="693"/>
      <c r="H255" s="694" t="str">
        <f>IF(Tabla112[[#This Row],[Código_Actividad]]="","",_xlfn.XLOOKUP(Tabla112[[#This Row],[Código_Actividad]],[1]!Tabla2[Código],[1]!Tabla2[Actividades Programables Presupuestables],"",0))</f>
        <v/>
      </c>
      <c r="I255" s="695" t="str">
        <f>IFERROR(VLOOKUP('Formulario PPGR3 '!$G255,'[1]Formulario PPGR2'!$H$9:$V$272,15,FALSE),"")</f>
        <v/>
      </c>
      <c r="J255" s="702" t="s">
        <v>1954</v>
      </c>
      <c r="K255" s="696" t="e">
        <f>IF(Tabla112[[#This Row],[Insumos]]="","",_xlfn.XLOOKUP(Tabla112[[#This Row],[Insumos]],[1]!Tabla10[Insumo],[1]!Tabla10[InsumoAbrev],"",0))</f>
        <v>#REF!</v>
      </c>
      <c r="L255" s="726" t="s">
        <v>2026</v>
      </c>
      <c r="M255" s="698" t="e">
        <f>IF(Tabla112[[#This Row],[Descripción]]="","",_xlfn.XLOOKUP(Tabla112[[#This Row],[Descripción]],[1]!Tabla10[Descripción],[1]!Tabla10[Unidad de Medida],"",0))</f>
        <v>#REF!</v>
      </c>
      <c r="N255" s="699">
        <v>15</v>
      </c>
      <c r="O255" s="700" t="e">
        <f>IF(Tabla112[[#This Row],[Descripción]]="","",_xlfn.XLOOKUP(Tabla112[[#This Row],[Descripción]],[1]!Tabla10[Descripción],[1]!Tabla10[Precio Unitario],0))</f>
        <v>#REF!</v>
      </c>
      <c r="P255" s="700" t="e">
        <f>IF(Tabla112[[#This Row],[Cantidad de Insumos]]="","",Tabla112[[#This Row],[Precio Unitario]]*Tabla112[[#This Row],[Cantidad de Insumos]])</f>
        <v>#REF!</v>
      </c>
      <c r="Q255" s="700" t="e">
        <f>IF(Tabla112[[#This Row],[Descripción]]="","",_xlfn.XLOOKUP(Tabla112[[#This Row],[Descripción]],[1]!Tabla10[Descripción],[1]!Tabla10[CODIGO PRESUPUESTARIO],0))</f>
        <v>#REF!</v>
      </c>
      <c r="R255" s="696"/>
      <c r="S255" s="696"/>
    </row>
    <row r="256" spans="2:19" ht="43.2" customHeight="1" x14ac:dyDescent="0.3">
      <c r="B256" s="692" t="e">
        <f>IF('Formulario PPGR3 '!$G256="","",CONCATENATE('Formulario PPGR3 '!$C256,".",'Formulario PPGR3 '!$D256,".",'Formulario PPGR3 '!$E256,".",'Formulario PPGR3 '!$F256))</f>
        <v>#REF!</v>
      </c>
      <c r="C256" s="692" t="e">
        <f>IF('Formulario PPGR3 '!$G256="","",'[1]Formulario PPGR1'!#REF!)</f>
        <v>#REF!</v>
      </c>
      <c r="D256" s="692" t="e">
        <f>IF('Formulario PPGR3 '!$G256="","",'[1]Formulario PPGR1'!#REF!)</f>
        <v>#REF!</v>
      </c>
      <c r="E256" s="692" t="e">
        <f>IF('Formulario PPGR3 '!$G256="","",'[1]Formulario PPGR1'!#REF!)</f>
        <v>#REF!</v>
      </c>
      <c r="F256" s="692" t="e">
        <f>IF('Formulario PPGR3 '!$G256="","",'[1]Formulario PPGR1'!#REF!)</f>
        <v>#REF!</v>
      </c>
      <c r="G256" s="693" t="s">
        <v>262</v>
      </c>
      <c r="H256" s="694" t="e">
        <f>IF(Tabla112[[#This Row],[Código_Actividad]]="","",_xlfn.XLOOKUP(Tabla112[[#This Row],[Código_Actividad]],[1]!Tabla2[Código],[1]!Tabla2[Actividades Programables Presupuestables],"",0))</f>
        <v>#REF!</v>
      </c>
      <c r="I256" s="695">
        <f>IFERROR(VLOOKUP('Formulario PPGR3 '!$G256,'[1]Formulario PPGR2'!$H$9:$V$272,15,FALSE),"")</f>
        <v>4</v>
      </c>
      <c r="J256" s="702" t="s">
        <v>974</v>
      </c>
      <c r="K256" s="696" t="e">
        <f>IF(Tabla112[[#This Row],[Insumos]]="","",_xlfn.XLOOKUP(Tabla112[[#This Row],[Insumos]],[1]!Tabla10[Insumo],[1]!Tabla10[InsumoAbrev],"",0))</f>
        <v>#REF!</v>
      </c>
      <c r="L256" s="697" t="s">
        <v>2131</v>
      </c>
      <c r="M256" s="698" t="e">
        <f>IF(Tabla112[[#This Row],[Descripción]]="","",_xlfn.XLOOKUP(Tabla112[[#This Row],[Descripción]],[1]!Tabla10[Descripción],[1]!Tabla10[Unidad de Medida],"",0))</f>
        <v>#REF!</v>
      </c>
      <c r="N256" s="699">
        <v>8</v>
      </c>
      <c r="O256" s="700" t="e">
        <f>IF(Tabla112[[#This Row],[Descripción]]="","",_xlfn.XLOOKUP(Tabla112[[#This Row],[Descripción]],[1]!Tabla10[Descripción],[1]!Tabla10[Precio Unitario],0))</f>
        <v>#REF!</v>
      </c>
      <c r="P256" s="700" t="e">
        <f>IF(Tabla112[[#This Row],[Cantidad de Insumos]]="","",Tabla112[[#This Row],[Precio Unitario]]*Tabla112[[#This Row],[Cantidad de Insumos]])</f>
        <v>#REF!</v>
      </c>
      <c r="Q256" s="700" t="e">
        <f>IF(Tabla112[[#This Row],[Descripción]]="","",_xlfn.XLOOKUP(Tabla112[[#This Row],[Descripción]],[1]!Tabla10[Descripción],[1]!Tabla10[CODIGO PRESUPUESTARIO],0))</f>
        <v>#REF!</v>
      </c>
      <c r="R256" s="696"/>
      <c r="S256" s="696"/>
    </row>
    <row r="257" spans="2:19" x14ac:dyDescent="0.3">
      <c r="B257" s="692" t="str">
        <f>IF('Formulario PPGR3 '!$G257="","",CONCATENATE('Formulario PPGR3 '!$C257,".",'Formulario PPGR3 '!$D257,".",'Formulario PPGR3 '!$E257,".",'Formulario PPGR3 '!$F257))</f>
        <v/>
      </c>
      <c r="C257" s="692" t="str">
        <f>IF('Formulario PPGR3 '!$G257="","",'[1]Formulario PPGR1'!#REF!)</f>
        <v/>
      </c>
      <c r="D257" s="692" t="str">
        <f>IF('Formulario PPGR3 '!$G257="","",'[1]Formulario PPGR1'!#REF!)</f>
        <v/>
      </c>
      <c r="E257" s="692" t="str">
        <f>IF('Formulario PPGR3 '!$G257="","",'[1]Formulario PPGR1'!#REF!)</f>
        <v/>
      </c>
      <c r="F257" s="692" t="str">
        <f>IF('Formulario PPGR3 '!$G257="","",'[1]Formulario PPGR1'!#REF!)</f>
        <v/>
      </c>
      <c r="G257" s="693"/>
      <c r="H257" s="694" t="str">
        <f>IF(Tabla112[[#This Row],[Código_Actividad]]="","",_xlfn.XLOOKUP(Tabla112[[#This Row],[Código_Actividad]],[1]!Tabla2[Código],[1]!Tabla2[Actividades Programables Presupuestables],"",0))</f>
        <v/>
      </c>
      <c r="I257" s="695" t="str">
        <f>IFERROR(VLOOKUP('Formulario PPGR3 '!$G257,'[1]Formulario PPGR2'!$H$9:$V$272,15,FALSE),"")</f>
        <v/>
      </c>
      <c r="J257" s="702" t="s">
        <v>974</v>
      </c>
      <c r="K257" s="696" t="e">
        <f>IF(Tabla112[[#This Row],[Insumos]]="","",_xlfn.XLOOKUP(Tabla112[[#This Row],[Insumos]],[1]!Tabla10[Insumo],[1]!Tabla10[InsumoAbrev],"",0))</f>
        <v>#REF!</v>
      </c>
      <c r="L257" s="697" t="s">
        <v>2133</v>
      </c>
      <c r="M257" s="698" t="e">
        <f>IF(Tabla112[[#This Row],[Descripción]]="","",_xlfn.XLOOKUP(Tabla112[[#This Row],[Descripción]],[1]!Tabla10[Descripción],[1]!Tabla10[Unidad de Medida],"",0))</f>
        <v>#REF!</v>
      </c>
      <c r="N257" s="699">
        <v>8</v>
      </c>
      <c r="O257" s="700" t="e">
        <f>IF(Tabla112[[#This Row],[Descripción]]="","",_xlfn.XLOOKUP(Tabla112[[#This Row],[Descripción]],[1]!Tabla10[Descripción],[1]!Tabla10[Precio Unitario],0))</f>
        <v>#REF!</v>
      </c>
      <c r="P257" s="700" t="e">
        <f>IF(Tabla112[[#This Row],[Cantidad de Insumos]]="","",Tabla112[[#This Row],[Precio Unitario]]*Tabla112[[#This Row],[Cantidad de Insumos]])</f>
        <v>#REF!</v>
      </c>
      <c r="Q257" s="700" t="e">
        <f>IF(Tabla112[[#This Row],[Descripción]]="","",_xlfn.XLOOKUP(Tabla112[[#This Row],[Descripción]],[1]!Tabla10[Descripción],[1]!Tabla10[CODIGO PRESUPUESTARIO],0))</f>
        <v>#REF!</v>
      </c>
      <c r="R257" s="696"/>
      <c r="S257" s="696"/>
    </row>
    <row r="258" spans="2:19" x14ac:dyDescent="0.3">
      <c r="B258" s="692" t="str">
        <f>IF('Formulario PPGR3 '!$G258="","",CONCATENATE('Formulario PPGR3 '!$C258,".",'Formulario PPGR3 '!$D258,".",'Formulario PPGR3 '!$E258,".",'Formulario PPGR3 '!$F258))</f>
        <v/>
      </c>
      <c r="C258" s="692" t="str">
        <f>IF('Formulario PPGR3 '!$G258="","",'[1]Formulario PPGR1'!#REF!)</f>
        <v/>
      </c>
      <c r="D258" s="692" t="str">
        <f>IF('Formulario PPGR3 '!$G258="","",'[1]Formulario PPGR1'!#REF!)</f>
        <v/>
      </c>
      <c r="E258" s="692" t="str">
        <f>IF('Formulario PPGR3 '!$G258="","",'[1]Formulario PPGR1'!#REF!)</f>
        <v/>
      </c>
      <c r="F258" s="692" t="str">
        <f>IF('Formulario PPGR3 '!$G258="","",'[1]Formulario PPGR1'!#REF!)</f>
        <v/>
      </c>
      <c r="G258" s="693"/>
      <c r="H258" s="694" t="str">
        <f>IF(Tabla112[[#This Row],[Código_Actividad]]="","",_xlfn.XLOOKUP(Tabla112[[#This Row],[Código_Actividad]],[1]!Tabla2[Código],[1]!Tabla2[Actividades Programables Presupuestables],"",0))</f>
        <v/>
      </c>
      <c r="I258" s="695" t="str">
        <f>IFERROR(VLOOKUP('Formulario PPGR3 '!$G258,'[1]Formulario PPGR2'!$H$9:$V$272,15,FALSE),"")</f>
        <v/>
      </c>
      <c r="J258" s="702" t="s">
        <v>1081</v>
      </c>
      <c r="K258" s="696" t="e">
        <f>IF(Tabla112[[#This Row],[Insumos]]="","",_xlfn.XLOOKUP(Tabla112[[#This Row],[Insumos]],[1]!Tabla10[Insumo],[1]!Tabla10[InsumoAbrev],"",0))</f>
        <v>#REF!</v>
      </c>
      <c r="L258" s="697" t="s">
        <v>1679</v>
      </c>
      <c r="M258" s="698" t="e">
        <f>IF(Tabla112[[#This Row],[Descripción]]="","",_xlfn.XLOOKUP(Tabla112[[#This Row],[Descripción]],[1]!Tabla10[Descripción],[1]!Tabla10[Unidad de Medida],"",0))</f>
        <v>#REF!</v>
      </c>
      <c r="N258" s="699">
        <v>100</v>
      </c>
      <c r="O258" s="700" t="e">
        <f>IF(Tabla112[[#This Row],[Descripción]]="","",_xlfn.XLOOKUP(Tabla112[[#This Row],[Descripción]],[1]!Tabla10[Descripción],[1]!Tabla10[Precio Unitario],0))</f>
        <v>#REF!</v>
      </c>
      <c r="P258" s="700" t="e">
        <f>IF(Tabla112[[#This Row],[Cantidad de Insumos]]="","",Tabla112[[#This Row],[Precio Unitario]]*Tabla112[[#This Row],[Cantidad de Insumos]])</f>
        <v>#REF!</v>
      </c>
      <c r="Q258" s="700" t="e">
        <f>IF(Tabla112[[#This Row],[Descripción]]="","",_xlfn.XLOOKUP(Tabla112[[#This Row],[Descripción]],[1]!Tabla10[Descripción],[1]!Tabla10[CODIGO PRESUPUESTARIO],0))</f>
        <v>#REF!</v>
      </c>
      <c r="R258" s="696"/>
      <c r="S258" s="696"/>
    </row>
    <row r="259" spans="2:19" ht="57" customHeight="1" x14ac:dyDescent="0.3">
      <c r="B259" s="692" t="e">
        <f>IF('Formulario PPGR3 '!$G259="","",CONCATENATE('Formulario PPGR3 '!$C259,".",'Formulario PPGR3 '!$D259,".",'Formulario PPGR3 '!$E259,".",'Formulario PPGR3 '!$F259))</f>
        <v>#REF!</v>
      </c>
      <c r="C259" s="692" t="e">
        <f>IF('Formulario PPGR3 '!$G259="","",'[1]Formulario PPGR1'!#REF!)</f>
        <v>#REF!</v>
      </c>
      <c r="D259" s="692" t="e">
        <f>IF('Formulario PPGR3 '!$G259="","",'[1]Formulario PPGR1'!#REF!)</f>
        <v>#REF!</v>
      </c>
      <c r="E259" s="692" t="e">
        <f>IF('Formulario PPGR3 '!$G259="","",'[1]Formulario PPGR1'!#REF!)</f>
        <v>#REF!</v>
      </c>
      <c r="F259" s="692" t="e">
        <f>IF('Formulario PPGR3 '!$G259="","",'[1]Formulario PPGR1'!#REF!)</f>
        <v>#REF!</v>
      </c>
      <c r="G259" s="693" t="s">
        <v>264</v>
      </c>
      <c r="H259" s="694" t="e">
        <f>IF(Tabla112[[#This Row],[Código_Actividad]]="","",_xlfn.XLOOKUP(Tabla112[[#This Row],[Código_Actividad]],[1]!Tabla2[Código],[1]!Tabla2[Actividades Programables Presupuestables],"",0))</f>
        <v>#REF!</v>
      </c>
      <c r="I259" s="695">
        <f>IFERROR(VLOOKUP('Formulario PPGR3 '!$G259,'[1]Formulario PPGR2'!$H$9:$V$272,15,FALSE),"")</f>
        <v>4</v>
      </c>
      <c r="J259" s="702" t="s">
        <v>974</v>
      </c>
      <c r="K259" s="696" t="e">
        <f>IF(Tabla112[[#This Row],[Insumos]]="","",_xlfn.XLOOKUP(Tabla112[[#This Row],[Insumos]],[1]!Tabla10[Insumo],[1]!Tabla10[InsumoAbrev],"",0))</f>
        <v>#REF!</v>
      </c>
      <c r="L259" s="697" t="s">
        <v>2133</v>
      </c>
      <c r="M259" s="698" t="e">
        <f>IF(Tabla112[[#This Row],[Descripción]]="","",_xlfn.XLOOKUP(Tabla112[[#This Row],[Descripción]],[1]!Tabla10[Descripción],[1]!Tabla10[Unidad de Medida],"",0))</f>
        <v>#REF!</v>
      </c>
      <c r="N259" s="699"/>
      <c r="O259" s="700" t="e">
        <f>IF(Tabla112[[#This Row],[Descripción]]="","",_xlfn.XLOOKUP(Tabla112[[#This Row],[Descripción]],[1]!Tabla10[Descripción],[1]!Tabla10[Precio Unitario],0))</f>
        <v>#REF!</v>
      </c>
      <c r="P259" s="700" t="str">
        <f>IF(Tabla112[[#This Row],[Cantidad de Insumos]]="","",Tabla112[[#This Row],[Precio Unitario]]*Tabla112[[#This Row],[Cantidad de Insumos]])</f>
        <v/>
      </c>
      <c r="Q259" s="700" t="e">
        <f>IF(Tabla112[[#This Row],[Descripción]]="","",_xlfn.XLOOKUP(Tabla112[[#This Row],[Descripción]],[1]!Tabla10[Descripción],[1]!Tabla10[CODIGO PRESUPUESTARIO],0))</f>
        <v>#REF!</v>
      </c>
      <c r="R259" s="696"/>
      <c r="S259" s="696"/>
    </row>
    <row r="260" spans="2:19" ht="19.2" customHeight="1" x14ac:dyDescent="0.3">
      <c r="B260" s="692" t="str">
        <f>IF('Formulario PPGR3 '!$G260="","",CONCATENATE('Formulario PPGR3 '!$C260,".",'Formulario PPGR3 '!$D260,".",'Formulario PPGR3 '!$E260,".",'Formulario PPGR3 '!$F260))</f>
        <v/>
      </c>
      <c r="C260" s="692" t="str">
        <f>IF('Formulario PPGR3 '!$G260="","",'[1]Formulario PPGR1'!#REF!)</f>
        <v/>
      </c>
      <c r="D260" s="692" t="str">
        <f>IF('Formulario PPGR3 '!$G260="","",'[1]Formulario PPGR1'!#REF!)</f>
        <v/>
      </c>
      <c r="E260" s="692" t="str">
        <f>IF('Formulario PPGR3 '!$G260="","",'[1]Formulario PPGR1'!#REF!)</f>
        <v/>
      </c>
      <c r="F260" s="692" t="str">
        <f>IF('Formulario PPGR3 '!$G260="","",'[1]Formulario PPGR1'!#REF!)</f>
        <v/>
      </c>
      <c r="G260" s="693"/>
      <c r="H260" s="694" t="str">
        <f>IF(Tabla112[[#This Row],[Código_Actividad]]="","",_xlfn.XLOOKUP(Tabla112[[#This Row],[Código_Actividad]],[1]!Tabla2[Código],[1]!Tabla2[Actividades Programables Presupuestables],"",0))</f>
        <v/>
      </c>
      <c r="I260" s="695" t="str">
        <f>IFERROR(VLOOKUP('Formulario PPGR3 '!$G260,'[1]Formulario PPGR2'!$H$9:$V$272,15,FALSE),"")</f>
        <v/>
      </c>
      <c r="J260" s="702" t="s">
        <v>974</v>
      </c>
      <c r="K260" s="696" t="e">
        <f>IF(Tabla112[[#This Row],[Insumos]]="","",_xlfn.XLOOKUP(Tabla112[[#This Row],[Insumos]],[1]!Tabla10[Insumo],[1]!Tabla10[InsumoAbrev],"",0))</f>
        <v>#REF!</v>
      </c>
      <c r="L260" s="697" t="s">
        <v>2129</v>
      </c>
      <c r="M260" s="698" t="e">
        <f>IF(Tabla112[[#This Row],[Descripción]]="","",_xlfn.XLOOKUP(Tabla112[[#This Row],[Descripción]],[1]!Tabla10[Descripción],[1]!Tabla10[Unidad de Medida],"",0))</f>
        <v>#REF!</v>
      </c>
      <c r="N260" s="699">
        <v>8</v>
      </c>
      <c r="O260" s="700" t="e">
        <f>IF(Tabla112[[#This Row],[Descripción]]="","",_xlfn.XLOOKUP(Tabla112[[#This Row],[Descripción]],[1]!Tabla10[Descripción],[1]!Tabla10[Precio Unitario],0))</f>
        <v>#REF!</v>
      </c>
      <c r="P260" s="700" t="e">
        <f>IF(Tabla112[[#This Row],[Cantidad de Insumos]]="","",Tabla112[[#This Row],[Precio Unitario]]*Tabla112[[#This Row],[Cantidad de Insumos]])</f>
        <v>#REF!</v>
      </c>
      <c r="Q260" s="700" t="e">
        <f>IF(Tabla112[[#This Row],[Descripción]]="","",_xlfn.XLOOKUP(Tabla112[[#This Row],[Descripción]],[1]!Tabla10[Descripción],[1]!Tabla10[CODIGO PRESUPUESTARIO],0))</f>
        <v>#REF!</v>
      </c>
      <c r="R260" s="696"/>
      <c r="S260" s="696"/>
    </row>
    <row r="261" spans="2:19" ht="18.600000000000001" customHeight="1" x14ac:dyDescent="0.3">
      <c r="B261" s="692" t="str">
        <f>IF('Formulario PPGR3 '!$G261="","",CONCATENATE('Formulario PPGR3 '!$C261,".",'Formulario PPGR3 '!$D261,".",'Formulario PPGR3 '!$E261,".",'Formulario PPGR3 '!$F261))</f>
        <v/>
      </c>
      <c r="C261" s="692" t="str">
        <f>IF('Formulario PPGR3 '!$G261="","",'[1]Formulario PPGR1'!#REF!)</f>
        <v/>
      </c>
      <c r="D261" s="692" t="str">
        <f>IF('Formulario PPGR3 '!$G261="","",'[1]Formulario PPGR1'!#REF!)</f>
        <v/>
      </c>
      <c r="E261" s="692" t="str">
        <f>IF('Formulario PPGR3 '!$G261="","",'[1]Formulario PPGR1'!#REF!)</f>
        <v/>
      </c>
      <c r="F261" s="692" t="str">
        <f>IF('Formulario PPGR3 '!$G261="","",'[1]Formulario PPGR1'!#REF!)</f>
        <v/>
      </c>
      <c r="G261" s="693"/>
      <c r="H261" s="694" t="str">
        <f>IF(Tabla112[[#This Row],[Código_Actividad]]="","",_xlfn.XLOOKUP(Tabla112[[#This Row],[Código_Actividad]],[1]!Tabla2[Código],[1]!Tabla2[Actividades Programables Presupuestables],"",0))</f>
        <v/>
      </c>
      <c r="I261" s="695" t="str">
        <f>IFERROR(VLOOKUP('Formulario PPGR3 '!$G261,'[1]Formulario PPGR2'!$H$9:$V$272,15,FALSE),"")</f>
        <v/>
      </c>
      <c r="J261" s="702" t="s">
        <v>974</v>
      </c>
      <c r="K261" s="696" t="e">
        <f>IF(Tabla112[[#This Row],[Insumos]]="","",_xlfn.XLOOKUP(Tabla112[[#This Row],[Insumos]],[1]!Tabla10[Insumo],[1]!Tabla10[InsumoAbrev],"",0))</f>
        <v>#REF!</v>
      </c>
      <c r="L261" s="697" t="s">
        <v>2133</v>
      </c>
      <c r="M261" s="698" t="e">
        <f>IF(Tabla112[[#This Row],[Descripción]]="","",_xlfn.XLOOKUP(Tabla112[[#This Row],[Descripción]],[1]!Tabla10[Descripción],[1]!Tabla10[Unidad de Medida],"",0))</f>
        <v>#REF!</v>
      </c>
      <c r="N261" s="699">
        <v>8</v>
      </c>
      <c r="O261" s="700" t="e">
        <f>IF(Tabla112[[#This Row],[Descripción]]="","",_xlfn.XLOOKUP(Tabla112[[#This Row],[Descripción]],[1]!Tabla10[Descripción],[1]!Tabla10[Precio Unitario],0))</f>
        <v>#REF!</v>
      </c>
      <c r="P261" s="700" t="e">
        <f>IF(Tabla112[[#This Row],[Cantidad de Insumos]]="","",Tabla112[[#This Row],[Precio Unitario]]*Tabla112[[#This Row],[Cantidad de Insumos]])</f>
        <v>#REF!</v>
      </c>
      <c r="Q261" s="700" t="e">
        <f>IF(Tabla112[[#This Row],[Descripción]]="","",_xlfn.XLOOKUP(Tabla112[[#This Row],[Descripción]],[1]!Tabla10[Descripción],[1]!Tabla10[CODIGO PRESUPUESTARIO],0))</f>
        <v>#REF!</v>
      </c>
      <c r="R261" s="696"/>
      <c r="S261" s="696"/>
    </row>
    <row r="262" spans="2:19" ht="18.600000000000001" customHeight="1" x14ac:dyDescent="0.3">
      <c r="B262" s="692" t="str">
        <f>IF('Formulario PPGR3 '!$G262="","",CONCATENATE('Formulario PPGR3 '!$C262,".",'Formulario PPGR3 '!$D262,".",'Formulario PPGR3 '!$E262,".",'Formulario PPGR3 '!$F262))</f>
        <v/>
      </c>
      <c r="C262" s="692" t="str">
        <f>IF('Formulario PPGR3 '!$G262="","",'[1]Formulario PPGR1'!#REF!)</f>
        <v/>
      </c>
      <c r="D262" s="692" t="str">
        <f>IF('Formulario PPGR3 '!$G262="","",'[1]Formulario PPGR1'!#REF!)</f>
        <v/>
      </c>
      <c r="E262" s="692" t="str">
        <f>IF('Formulario PPGR3 '!$G262="","",'[1]Formulario PPGR1'!#REF!)</f>
        <v/>
      </c>
      <c r="F262" s="692" t="str">
        <f>IF('Formulario PPGR3 '!$G262="","",'[1]Formulario PPGR1'!#REF!)</f>
        <v/>
      </c>
      <c r="G262" s="693"/>
      <c r="H262" s="694" t="str">
        <f>IF(Tabla112[[#This Row],[Código_Actividad]]="","",_xlfn.XLOOKUP(Tabla112[[#This Row],[Código_Actividad]],[1]!Tabla2[Código],[1]!Tabla2[Actividades Programables Presupuestables],"",0))</f>
        <v/>
      </c>
      <c r="I262" s="695" t="str">
        <f>IFERROR(VLOOKUP('Formulario PPGR3 '!$G262,'[1]Formulario PPGR2'!$H$9:$V$272,15,FALSE),"")</f>
        <v/>
      </c>
      <c r="J262" s="702" t="s">
        <v>1081</v>
      </c>
      <c r="K262" s="696" t="e">
        <f>IF(Tabla112[[#This Row],[Insumos]]="","",_xlfn.XLOOKUP(Tabla112[[#This Row],[Insumos]],[1]!Tabla10[Insumo],[1]!Tabla10[InsumoAbrev],"",0))</f>
        <v>#REF!</v>
      </c>
      <c r="L262" s="697" t="s">
        <v>1679</v>
      </c>
      <c r="M262" s="698" t="e">
        <f>IF(Tabla112[[#This Row],[Descripción]]="","",_xlfn.XLOOKUP(Tabla112[[#This Row],[Descripción]],[1]!Tabla10[Descripción],[1]!Tabla10[Unidad de Medida],"",0))</f>
        <v>#REF!</v>
      </c>
      <c r="N262" s="699">
        <v>200</v>
      </c>
      <c r="O262" s="700" t="e">
        <f>IF(Tabla112[[#This Row],[Descripción]]="","",_xlfn.XLOOKUP(Tabla112[[#This Row],[Descripción]],[1]!Tabla10[Descripción],[1]!Tabla10[Precio Unitario],0))</f>
        <v>#REF!</v>
      </c>
      <c r="P262" s="700" t="e">
        <f>IF(Tabla112[[#This Row],[Cantidad de Insumos]]="","",Tabla112[[#This Row],[Precio Unitario]]*Tabla112[[#This Row],[Cantidad de Insumos]])</f>
        <v>#REF!</v>
      </c>
      <c r="Q262" s="700" t="e">
        <f>IF(Tabla112[[#This Row],[Descripción]]="","",_xlfn.XLOOKUP(Tabla112[[#This Row],[Descripción]],[1]!Tabla10[Descripción],[1]!Tabla10[CODIGO PRESUPUESTARIO],0))</f>
        <v>#REF!</v>
      </c>
      <c r="R262" s="696"/>
      <c r="S262" s="696"/>
    </row>
    <row r="263" spans="2:19" ht="37.200000000000003" customHeight="1" x14ac:dyDescent="0.3">
      <c r="B263" s="692" t="e">
        <f>IF('Formulario PPGR3 '!$G263="","",CONCATENATE('Formulario PPGR3 '!$C263,".",'Formulario PPGR3 '!$D263,".",'Formulario PPGR3 '!$E263,".",'Formulario PPGR3 '!$F263))</f>
        <v>#REF!</v>
      </c>
      <c r="C263" s="692" t="e">
        <f>IF('Formulario PPGR3 '!$G263="","",'[1]Formulario PPGR1'!#REF!)</f>
        <v>#REF!</v>
      </c>
      <c r="D263" s="692" t="e">
        <f>IF('Formulario PPGR3 '!$G263="","",'[1]Formulario PPGR1'!#REF!)</f>
        <v>#REF!</v>
      </c>
      <c r="E263" s="692" t="e">
        <f>IF('Formulario PPGR3 '!$G263="","",'[1]Formulario PPGR1'!#REF!)</f>
        <v>#REF!</v>
      </c>
      <c r="F263" s="692" t="e">
        <f>IF('Formulario PPGR3 '!$G263="","",'[1]Formulario PPGR1'!#REF!)</f>
        <v>#REF!</v>
      </c>
      <c r="G263" s="693" t="s">
        <v>269</v>
      </c>
      <c r="H263" s="694" t="e">
        <f>IF(Tabla112[[#This Row],[Código_Actividad]]="","",_xlfn.XLOOKUP(Tabla112[[#This Row],[Código_Actividad]],[1]!Tabla2[Código],[1]!Tabla2[Actividades Programables Presupuestables],"",0))</f>
        <v>#REF!</v>
      </c>
      <c r="I263" s="695">
        <f>IFERROR(VLOOKUP('Formulario PPGR3 '!$G263,'[1]Formulario PPGR2'!$H$9:$V$272,15,FALSE),"")</f>
        <v>4</v>
      </c>
      <c r="J263" s="702" t="s">
        <v>841</v>
      </c>
      <c r="K263" s="696" t="e">
        <f>IF(Tabla112[[#This Row],[Insumos]]="","",_xlfn.XLOOKUP(Tabla112[[#This Row],[Insumos]],[1]!Tabla10[Insumo],[1]!Tabla10[InsumoAbrev],"",0))</f>
        <v>#REF!</v>
      </c>
      <c r="L263" s="697" t="s">
        <v>1517</v>
      </c>
      <c r="M263" s="698" t="e">
        <f>IF(Tabla112[[#This Row],[Descripción]]="","",_xlfn.XLOOKUP(Tabla112[[#This Row],[Descripción]],[1]!Tabla10[Descripción],[1]!Tabla10[Unidad de Medida],"",0))</f>
        <v>#REF!</v>
      </c>
      <c r="N263" s="699">
        <v>4</v>
      </c>
      <c r="O263" s="700" t="e">
        <f>IF(Tabla112[[#This Row],[Descripción]]="","",_xlfn.XLOOKUP(Tabla112[[#This Row],[Descripción]],[1]!Tabla10[Descripción],[1]!Tabla10[Precio Unitario],0))</f>
        <v>#REF!</v>
      </c>
      <c r="P263" s="700" t="e">
        <f>IF(Tabla112[[#This Row],[Cantidad de Insumos]]="","",Tabla112[[#This Row],[Precio Unitario]]*Tabla112[[#This Row],[Cantidad de Insumos]])</f>
        <v>#REF!</v>
      </c>
      <c r="Q263" s="700" t="e">
        <f>IF(Tabla112[[#This Row],[Descripción]]="","",_xlfn.XLOOKUP(Tabla112[[#This Row],[Descripción]],[1]!Tabla10[Descripción],[1]!Tabla10[CODIGO PRESUPUESTARIO],0))</f>
        <v>#REF!</v>
      </c>
      <c r="R263" s="696"/>
      <c r="S263" s="696"/>
    </row>
    <row r="264" spans="2:19" ht="46.2" customHeight="1" x14ac:dyDescent="0.3">
      <c r="B264" s="692" t="e">
        <f>IF('Formulario PPGR3 '!$G264="","",CONCATENATE('Formulario PPGR3 '!$C264,".",'Formulario PPGR3 '!$D264,".",'Formulario PPGR3 '!$E264,".",'Formulario PPGR3 '!$F264))</f>
        <v>#REF!</v>
      </c>
      <c r="C264" s="692" t="e">
        <f>IF('Formulario PPGR3 '!$G264="","",'[1]Formulario PPGR1'!#REF!)</f>
        <v>#REF!</v>
      </c>
      <c r="D264" s="692" t="e">
        <f>IF('Formulario PPGR3 '!$G264="","",'[1]Formulario PPGR1'!#REF!)</f>
        <v>#REF!</v>
      </c>
      <c r="E264" s="692" t="e">
        <f>IF('Formulario PPGR3 '!$G264="","",'[1]Formulario PPGR1'!#REF!)</f>
        <v>#REF!</v>
      </c>
      <c r="F264" s="692" t="e">
        <f>IF('Formulario PPGR3 '!$G264="","",'[1]Formulario PPGR1'!#REF!)</f>
        <v>#REF!</v>
      </c>
      <c r="G264" s="693" t="s">
        <v>275</v>
      </c>
      <c r="H264" s="694" t="e">
        <f>IF(Tabla112[[#This Row],[Código_Actividad]]="","",_xlfn.XLOOKUP(Tabla112[[#This Row],[Código_Actividad]],[1]!Tabla2[Código],[1]!Tabla2[Actividades Programables Presupuestables],"",0))</f>
        <v>#REF!</v>
      </c>
      <c r="I264" s="695">
        <f>IFERROR(VLOOKUP('Formulario PPGR3 '!$G264,'[1]Formulario PPGR2'!$H$9:$V$272,15,FALSE),"")</f>
        <v>4</v>
      </c>
      <c r="J264" s="702" t="s">
        <v>974</v>
      </c>
      <c r="K264" s="696" t="e">
        <f>IF(Tabla112[[#This Row],[Insumos]]="","",_xlfn.XLOOKUP(Tabla112[[#This Row],[Insumos]],[1]!Tabla10[Insumo],[1]!Tabla10[InsumoAbrev],"",0))</f>
        <v>#REF!</v>
      </c>
      <c r="L264" s="697" t="s">
        <v>2129</v>
      </c>
      <c r="M264" s="698" t="e">
        <f>IF(Tabla112[[#This Row],[Descripción]]="","",_xlfn.XLOOKUP(Tabla112[[#This Row],[Descripción]],[1]!Tabla10[Descripción],[1]!Tabla10[Unidad de Medida],"",0))</f>
        <v>#REF!</v>
      </c>
      <c r="N264" s="699">
        <v>24</v>
      </c>
      <c r="O264" s="700" t="e">
        <f>IF(Tabla112[[#This Row],[Descripción]]="","",_xlfn.XLOOKUP(Tabla112[[#This Row],[Descripción]],[1]!Tabla10[Descripción],[1]!Tabla10[Precio Unitario],0))</f>
        <v>#REF!</v>
      </c>
      <c r="P264" s="700" t="e">
        <f>IF(Tabla112[[#This Row],[Cantidad de Insumos]]="","",Tabla112[[#This Row],[Precio Unitario]]*Tabla112[[#This Row],[Cantidad de Insumos]])</f>
        <v>#REF!</v>
      </c>
      <c r="Q264" s="700" t="e">
        <f>IF(Tabla112[[#This Row],[Descripción]]="","",_xlfn.XLOOKUP(Tabla112[[#This Row],[Descripción]],[1]!Tabla10[Descripción],[1]!Tabla10[CODIGO PRESUPUESTARIO],0))</f>
        <v>#REF!</v>
      </c>
      <c r="R264" s="696"/>
      <c r="S264" s="696"/>
    </row>
    <row r="265" spans="2:19" ht="28.2" customHeight="1" x14ac:dyDescent="0.3">
      <c r="B265" s="692" t="str">
        <f>IF('Formulario PPGR3 '!$G265="","",CONCATENATE('Formulario PPGR3 '!$C265,".",'Formulario PPGR3 '!$D265,".",'Formulario PPGR3 '!$E265,".",'Formulario PPGR3 '!$F265))</f>
        <v/>
      </c>
      <c r="C265" s="692" t="str">
        <f>IF('Formulario PPGR3 '!$G265="","",'[1]Formulario PPGR1'!#REF!)</f>
        <v/>
      </c>
      <c r="D265" s="692" t="str">
        <f>IF('Formulario PPGR3 '!$G265="","",'[1]Formulario PPGR1'!#REF!)</f>
        <v/>
      </c>
      <c r="E265" s="692" t="str">
        <f>IF('Formulario PPGR3 '!$G265="","",'[1]Formulario PPGR1'!#REF!)</f>
        <v/>
      </c>
      <c r="F265" s="692" t="str">
        <f>IF('Formulario PPGR3 '!$G265="","",'[1]Formulario PPGR1'!#REF!)</f>
        <v/>
      </c>
      <c r="G265" s="693"/>
      <c r="H265" s="694" t="str">
        <f>IF(Tabla112[[#This Row],[Código_Actividad]]="","",_xlfn.XLOOKUP(Tabla112[[#This Row],[Código_Actividad]],[1]!Tabla2[Código],[1]!Tabla2[Actividades Programables Presupuestables],"",0))</f>
        <v/>
      </c>
      <c r="I265" s="695" t="str">
        <f>IFERROR(VLOOKUP('Formulario PPGR3 '!$G265,'[1]Formulario PPGR2'!$H$9:$V$272,15,FALSE),"")</f>
        <v/>
      </c>
      <c r="J265" s="702" t="s">
        <v>974</v>
      </c>
      <c r="K265" s="696" t="e">
        <f>IF(Tabla112[[#This Row],[Insumos]]="","",_xlfn.XLOOKUP(Tabla112[[#This Row],[Insumos]],[1]!Tabla10[Insumo],[1]!Tabla10[InsumoAbrev],"",0))</f>
        <v>#REF!</v>
      </c>
      <c r="L265" s="697" t="s">
        <v>2133</v>
      </c>
      <c r="M265" s="698" t="e">
        <f>IF(Tabla112[[#This Row],[Descripción]]="","",_xlfn.XLOOKUP(Tabla112[[#This Row],[Descripción]],[1]!Tabla10[Descripción],[1]!Tabla10[Unidad de Medida],"",0))</f>
        <v>#REF!</v>
      </c>
      <c r="N265" s="699">
        <v>24</v>
      </c>
      <c r="O265" s="700" t="e">
        <f>IF(Tabla112[[#This Row],[Descripción]]="","",_xlfn.XLOOKUP(Tabla112[[#This Row],[Descripción]],[1]!Tabla10[Descripción],[1]!Tabla10[Precio Unitario],0))</f>
        <v>#REF!</v>
      </c>
      <c r="P265" s="700" t="e">
        <f>IF(Tabla112[[#This Row],[Cantidad de Insumos]]="","",Tabla112[[#This Row],[Precio Unitario]]*Tabla112[[#This Row],[Cantidad de Insumos]])</f>
        <v>#REF!</v>
      </c>
      <c r="Q265" s="700" t="e">
        <f>IF(Tabla112[[#This Row],[Descripción]]="","",_xlfn.XLOOKUP(Tabla112[[#This Row],[Descripción]],[1]!Tabla10[Descripción],[1]!Tabla10[CODIGO PRESUPUESTARIO],0))</f>
        <v>#REF!</v>
      </c>
      <c r="R265" s="696"/>
      <c r="S265" s="696"/>
    </row>
    <row r="266" spans="2:19" x14ac:dyDescent="0.3">
      <c r="B266" s="692" t="str">
        <f>IF('Formulario PPGR3 '!$G266="","",CONCATENATE('Formulario PPGR3 '!$C266,".",'Formulario PPGR3 '!$D266,".",'Formulario PPGR3 '!$E266,".",'Formulario PPGR3 '!$F266))</f>
        <v/>
      </c>
      <c r="C266" s="692" t="str">
        <f>IF('Formulario PPGR3 '!$G266="","",'[1]Formulario PPGR1'!#REF!)</f>
        <v/>
      </c>
      <c r="D266" s="692" t="str">
        <f>IF('Formulario PPGR3 '!$G266="","",'[1]Formulario PPGR1'!#REF!)</f>
        <v/>
      </c>
      <c r="E266" s="692" t="str">
        <f>IF('Formulario PPGR3 '!$G266="","",'[1]Formulario PPGR1'!#REF!)</f>
        <v/>
      </c>
      <c r="F266" s="692" t="str">
        <f>IF('Formulario PPGR3 '!$G266="","",'[1]Formulario PPGR1'!#REF!)</f>
        <v/>
      </c>
      <c r="G266" s="693"/>
      <c r="H266" s="694" t="str">
        <f>IF(Tabla112[[#This Row],[Código_Actividad]]="","",_xlfn.XLOOKUP(Tabla112[[#This Row],[Código_Actividad]],[1]!Tabla2[Código],[1]!Tabla2[Actividades Programables Presupuestables],"",0))</f>
        <v/>
      </c>
      <c r="I266" s="695" t="str">
        <f>IFERROR(VLOOKUP('Formulario PPGR3 '!$G266,'[1]Formulario PPGR2'!$H$9:$V$272,15,FALSE),"")</f>
        <v/>
      </c>
      <c r="J266" s="702" t="s">
        <v>1081</v>
      </c>
      <c r="K266" s="696" t="e">
        <f>IF(Tabla112[[#This Row],[Insumos]]="","",_xlfn.XLOOKUP(Tabla112[[#This Row],[Insumos]],[1]!Tabla10[Insumo],[1]!Tabla10[InsumoAbrev],"",0))</f>
        <v>#REF!</v>
      </c>
      <c r="L266" s="697" t="s">
        <v>1679</v>
      </c>
      <c r="M266" s="698" t="e">
        <f>IF(Tabla112[[#This Row],[Descripción]]="","",_xlfn.XLOOKUP(Tabla112[[#This Row],[Descripción]],[1]!Tabla10[Descripción],[1]!Tabla10[Unidad de Medida],"",0))</f>
        <v>#REF!</v>
      </c>
      <c r="N266" s="699">
        <v>300</v>
      </c>
      <c r="O266" s="700" t="e">
        <f>IF(Tabla112[[#This Row],[Descripción]]="","",_xlfn.XLOOKUP(Tabla112[[#This Row],[Descripción]],[1]!Tabla10[Descripción],[1]!Tabla10[Precio Unitario],0))</f>
        <v>#REF!</v>
      </c>
      <c r="P266" s="700" t="e">
        <f>IF(Tabla112[[#This Row],[Cantidad de Insumos]]="","",Tabla112[[#This Row],[Precio Unitario]]*Tabla112[[#This Row],[Cantidad de Insumos]])</f>
        <v>#REF!</v>
      </c>
      <c r="Q266" s="700" t="e">
        <f>IF(Tabla112[[#This Row],[Descripción]]="","",_xlfn.XLOOKUP(Tabla112[[#This Row],[Descripción]],[1]!Tabla10[Descripción],[1]!Tabla10[CODIGO PRESUPUESTARIO],0))</f>
        <v>#REF!</v>
      </c>
      <c r="R266" s="696"/>
      <c r="S266" s="696"/>
    </row>
    <row r="267" spans="2:19" ht="61.95" customHeight="1" x14ac:dyDescent="0.3">
      <c r="B267" s="692" t="e">
        <f>IF('Formulario PPGR3 '!$G267="","",CONCATENATE('Formulario PPGR3 '!$C267,".",'Formulario PPGR3 '!$D267,".",'Formulario PPGR3 '!$E267,".",'Formulario PPGR3 '!$F267))</f>
        <v>#REF!</v>
      </c>
      <c r="C267" s="692" t="e">
        <f>IF('Formulario PPGR3 '!$G267="","",'[1]Formulario PPGR1'!#REF!)</f>
        <v>#REF!</v>
      </c>
      <c r="D267" s="692" t="e">
        <f>IF('Formulario PPGR3 '!$G267="","",'[1]Formulario PPGR1'!#REF!)</f>
        <v>#REF!</v>
      </c>
      <c r="E267" s="692" t="e">
        <f>IF('Formulario PPGR3 '!$G267="","",'[1]Formulario PPGR1'!#REF!)</f>
        <v>#REF!</v>
      </c>
      <c r="F267" s="692" t="e">
        <f>IF('Formulario PPGR3 '!$G267="","",'[1]Formulario PPGR1'!#REF!)</f>
        <v>#REF!</v>
      </c>
      <c r="G267" s="693" t="s">
        <v>325</v>
      </c>
      <c r="H267" s="694" t="e">
        <f>IF(Tabla112[[#This Row],[Código_Actividad]]="","",_xlfn.XLOOKUP(Tabla112[[#This Row],[Código_Actividad]],[1]!Tabla2[Código],[1]!Tabla2[Actividades Programables Presupuestables],"",0))</f>
        <v>#REF!</v>
      </c>
      <c r="I267" s="695">
        <f>IFERROR(VLOOKUP('Formulario PPGR3 '!$G267,'[1]Formulario PPGR2'!$H$9:$V$272,15,FALSE),"")</f>
        <v>2</v>
      </c>
      <c r="J267" s="702" t="s">
        <v>974</v>
      </c>
      <c r="K267" s="696" t="e">
        <f>IF(Tabla112[[#This Row],[Insumos]]="","",_xlfn.XLOOKUP(Tabla112[[#This Row],[Insumos]],[1]!Tabla10[Insumo],[1]!Tabla10[InsumoAbrev],"",0))</f>
        <v>#REF!</v>
      </c>
      <c r="L267" s="697" t="s">
        <v>2129</v>
      </c>
      <c r="M267" s="698" t="e">
        <f>IF(Tabla112[[#This Row],[Descripción]]="","",_xlfn.XLOOKUP(Tabla112[[#This Row],[Descripción]],[1]!Tabla10[Descripción],[1]!Tabla10[Unidad de Medida],"",0))</f>
        <v>#REF!</v>
      </c>
      <c r="N267" s="699">
        <v>4</v>
      </c>
      <c r="O267" s="700" t="e">
        <f>IF(Tabla112[[#This Row],[Descripción]]="","",_xlfn.XLOOKUP(Tabla112[[#This Row],[Descripción]],[1]!Tabla10[Descripción],[1]!Tabla10[Precio Unitario],0))</f>
        <v>#REF!</v>
      </c>
      <c r="P267" s="700" t="e">
        <f>IF(Tabla112[[#This Row],[Cantidad de Insumos]]="","",Tabla112[[#This Row],[Precio Unitario]]*Tabla112[[#This Row],[Cantidad de Insumos]])</f>
        <v>#REF!</v>
      </c>
      <c r="Q267" s="700" t="e">
        <f>IF(Tabla112[[#This Row],[Descripción]]="","",_xlfn.XLOOKUP(Tabla112[[#This Row],[Descripción]],[1]!Tabla10[Descripción],[1]!Tabla10[CODIGO PRESUPUESTARIO],0))</f>
        <v>#REF!</v>
      </c>
      <c r="R267" s="696"/>
      <c r="S267" s="696"/>
    </row>
    <row r="268" spans="2:19" ht="23.4" customHeight="1" x14ac:dyDescent="0.3">
      <c r="B268" s="692" t="str">
        <f>IF('Formulario PPGR3 '!$G268="","",CONCATENATE('Formulario PPGR3 '!$C268,".",'Formulario PPGR3 '!$D268,".",'Formulario PPGR3 '!$E268,".",'Formulario PPGR3 '!$F268))</f>
        <v/>
      </c>
      <c r="C268" s="692" t="str">
        <f>IF('Formulario PPGR3 '!$G268="","",'[1]Formulario PPGR1'!#REF!)</f>
        <v/>
      </c>
      <c r="D268" s="692" t="str">
        <f>IF('Formulario PPGR3 '!$G268="","",'[1]Formulario PPGR1'!#REF!)</f>
        <v/>
      </c>
      <c r="E268" s="692" t="str">
        <f>IF('Formulario PPGR3 '!$G268="","",'[1]Formulario PPGR1'!#REF!)</f>
        <v/>
      </c>
      <c r="F268" s="692" t="str">
        <f>IF('Formulario PPGR3 '!$G268="","",'[1]Formulario PPGR1'!#REF!)</f>
        <v/>
      </c>
      <c r="G268" s="693"/>
      <c r="H268" s="694" t="str">
        <f>IF(Tabla112[[#This Row],[Código_Actividad]]="","",_xlfn.XLOOKUP(Tabla112[[#This Row],[Código_Actividad]],[1]!Tabla2[Código],[1]!Tabla2[Actividades Programables Presupuestables],"",0))</f>
        <v/>
      </c>
      <c r="I268" s="695" t="str">
        <f>IFERROR(VLOOKUP('Formulario PPGR3 '!$G268,'[1]Formulario PPGR2'!$H$9:$V$272,15,FALSE),"")</f>
        <v/>
      </c>
      <c r="J268" s="702" t="s">
        <v>974</v>
      </c>
      <c r="K268" s="696" t="e">
        <f>IF(Tabla112[[#This Row],[Insumos]]="","",_xlfn.XLOOKUP(Tabla112[[#This Row],[Insumos]],[1]!Tabla10[Insumo],[1]!Tabla10[InsumoAbrev],"",0))</f>
        <v>#REF!</v>
      </c>
      <c r="L268" s="697" t="s">
        <v>2133</v>
      </c>
      <c r="M268" s="698" t="e">
        <f>IF(Tabla112[[#This Row],[Descripción]]="","",_xlfn.XLOOKUP(Tabla112[[#This Row],[Descripción]],[1]!Tabla10[Descripción],[1]!Tabla10[Unidad de Medida],"",0))</f>
        <v>#REF!</v>
      </c>
      <c r="N268" s="699">
        <v>4</v>
      </c>
      <c r="O268" s="700" t="e">
        <f>IF(Tabla112[[#This Row],[Descripción]]="","",_xlfn.XLOOKUP(Tabla112[[#This Row],[Descripción]],[1]!Tabla10[Descripción],[1]!Tabla10[Precio Unitario],0))</f>
        <v>#REF!</v>
      </c>
      <c r="P268" s="700" t="e">
        <f>IF(Tabla112[[#This Row],[Cantidad de Insumos]]="","",Tabla112[[#This Row],[Precio Unitario]]*Tabla112[[#This Row],[Cantidad de Insumos]])</f>
        <v>#REF!</v>
      </c>
      <c r="Q268" s="700" t="e">
        <f>IF(Tabla112[[#This Row],[Descripción]]="","",_xlfn.XLOOKUP(Tabla112[[#This Row],[Descripción]],[1]!Tabla10[Descripción],[1]!Tabla10[CODIGO PRESUPUESTARIO],0))</f>
        <v>#REF!</v>
      </c>
      <c r="R268" s="696"/>
      <c r="S268" s="696"/>
    </row>
    <row r="269" spans="2:19" ht="24" customHeight="1" x14ac:dyDescent="0.3">
      <c r="B269" s="692" t="str">
        <f>IF('Formulario PPGR3 '!$G269="","",CONCATENATE('Formulario PPGR3 '!$C269,".",'Formulario PPGR3 '!$D269,".",'Formulario PPGR3 '!$E269,".",'Formulario PPGR3 '!$F269))</f>
        <v/>
      </c>
      <c r="C269" s="692" t="str">
        <f>IF('Formulario PPGR3 '!$G269="","",'[1]Formulario PPGR1'!#REF!)</f>
        <v/>
      </c>
      <c r="D269" s="692" t="str">
        <f>IF('Formulario PPGR3 '!$G269="","",'[1]Formulario PPGR1'!#REF!)</f>
        <v/>
      </c>
      <c r="E269" s="692" t="str">
        <f>IF('Formulario PPGR3 '!$G269="","",'[1]Formulario PPGR1'!#REF!)</f>
        <v/>
      </c>
      <c r="F269" s="692" t="str">
        <f>IF('Formulario PPGR3 '!$G269="","",'[1]Formulario PPGR1'!#REF!)</f>
        <v/>
      </c>
      <c r="G269" s="693"/>
      <c r="H269" s="694" t="str">
        <f>IF(Tabla112[[#This Row],[Código_Actividad]]="","",_xlfn.XLOOKUP(Tabla112[[#This Row],[Código_Actividad]],[1]!Tabla2[Código],[1]!Tabla2[Actividades Programables Presupuestables],"",0))</f>
        <v/>
      </c>
      <c r="I269" s="695" t="str">
        <f>IFERROR(VLOOKUP('Formulario PPGR3 '!$G269,'[1]Formulario PPGR2'!$H$9:$V$272,15,FALSE),"")</f>
        <v/>
      </c>
      <c r="J269" s="702" t="s">
        <v>1081</v>
      </c>
      <c r="K269" s="696" t="e">
        <f>IF(Tabla112[[#This Row],[Insumos]]="","",_xlfn.XLOOKUP(Tabla112[[#This Row],[Insumos]],[1]!Tabla10[Insumo],[1]!Tabla10[InsumoAbrev],"",0))</f>
        <v>#REF!</v>
      </c>
      <c r="L269" s="697" t="s">
        <v>1679</v>
      </c>
      <c r="M269" s="698" t="e">
        <f>IF(Tabla112[[#This Row],[Descripción]]="","",_xlfn.XLOOKUP(Tabla112[[#This Row],[Descripción]],[1]!Tabla10[Descripción],[1]!Tabla10[Unidad de Medida],"",0))</f>
        <v>#REF!</v>
      </c>
      <c r="N269" s="699">
        <v>60</v>
      </c>
      <c r="O269" s="700" t="e">
        <f>IF(Tabla112[[#This Row],[Descripción]]="","",_xlfn.XLOOKUP(Tabla112[[#This Row],[Descripción]],[1]!Tabla10[Descripción],[1]!Tabla10[Precio Unitario],0))</f>
        <v>#REF!</v>
      </c>
      <c r="P269" s="700" t="e">
        <f>IF(Tabla112[[#This Row],[Cantidad de Insumos]]="","",Tabla112[[#This Row],[Precio Unitario]]*Tabla112[[#This Row],[Cantidad de Insumos]])</f>
        <v>#REF!</v>
      </c>
      <c r="Q269" s="700" t="e">
        <f>IF(Tabla112[[#This Row],[Descripción]]="","",_xlfn.XLOOKUP(Tabla112[[#This Row],[Descripción]],[1]!Tabla10[Descripción],[1]!Tabla10[CODIGO PRESUPUESTARIO],0))</f>
        <v>#REF!</v>
      </c>
      <c r="R269" s="696"/>
      <c r="S269" s="696"/>
    </row>
    <row r="270" spans="2:19" ht="41.4" x14ac:dyDescent="0.3">
      <c r="B270" s="692" t="str">
        <f>IF('Formulario PPGR3 '!$G270="","",CONCATENATE('Formulario PPGR3 '!$C270,".",'Formulario PPGR3 '!$D270,".",'Formulario PPGR3 '!$E270,".",'Formulario PPGR3 '!$F270))</f>
        <v/>
      </c>
      <c r="C270" s="692" t="str">
        <f>IF('Formulario PPGR3 '!$G270="","",'[1]Formulario PPGR1'!#REF!)</f>
        <v/>
      </c>
      <c r="D270" s="692" t="str">
        <f>IF('Formulario PPGR3 '!$G270="","",'[1]Formulario PPGR1'!#REF!)</f>
        <v/>
      </c>
      <c r="E270" s="692" t="str">
        <f>IF('Formulario PPGR3 '!$G270="","",'[1]Formulario PPGR1'!#REF!)</f>
        <v/>
      </c>
      <c r="F270" s="692" t="str">
        <f>IF('Formulario PPGR3 '!$G270="","",'[1]Formulario PPGR1'!#REF!)</f>
        <v/>
      </c>
      <c r="G270" s="693"/>
      <c r="H270" s="694" t="str">
        <f>IF(Tabla112[[#This Row],[Código_Actividad]]="","",_xlfn.XLOOKUP(Tabla112[[#This Row],[Código_Actividad]],[1]!Tabla2[Código],[1]!Tabla2[Actividades Programables Presupuestables],"",0))</f>
        <v/>
      </c>
      <c r="I270" s="695" t="str">
        <f>IFERROR(VLOOKUP('Formulario PPGR3 '!$G270,'[1]Formulario PPGR2'!$H$9:$V$272,15,FALSE),"")</f>
        <v/>
      </c>
      <c r="J270" s="702" t="s">
        <v>841</v>
      </c>
      <c r="K270" s="696" t="e">
        <f>IF(Tabla112[[#This Row],[Insumos]]="","",_xlfn.XLOOKUP(Tabla112[[#This Row],[Insumos]],[1]!Tabla10[Insumo],[1]!Tabla10[InsumoAbrev],"",0))</f>
        <v>#REF!</v>
      </c>
      <c r="L270" s="697" t="s">
        <v>1522</v>
      </c>
      <c r="M270" s="698" t="e">
        <f>IF(Tabla112[[#This Row],[Descripción]]="","",_xlfn.XLOOKUP(Tabla112[[#This Row],[Descripción]],[1]!Tabla10[Descripción],[1]!Tabla10[Unidad de Medida],"",0))</f>
        <v>#REF!</v>
      </c>
      <c r="N270" s="699">
        <v>4</v>
      </c>
      <c r="O270" s="700" t="e">
        <f>IF(Tabla112[[#This Row],[Descripción]]="","",_xlfn.XLOOKUP(Tabla112[[#This Row],[Descripción]],[1]!Tabla10[Descripción],[1]!Tabla10[Precio Unitario],0))</f>
        <v>#REF!</v>
      </c>
      <c r="P270" s="700" t="e">
        <f>IF(Tabla112[[#This Row],[Cantidad de Insumos]]="","",Tabla112[[#This Row],[Precio Unitario]]*Tabla112[[#This Row],[Cantidad de Insumos]])</f>
        <v>#REF!</v>
      </c>
      <c r="Q270" s="700" t="e">
        <f>IF(Tabla112[[#This Row],[Descripción]]="","",_xlfn.XLOOKUP(Tabla112[[#This Row],[Descripción]],[1]!Tabla10[Descripción],[1]!Tabla10[CODIGO PRESUPUESTARIO],0))</f>
        <v>#REF!</v>
      </c>
      <c r="R270" s="696"/>
      <c r="S270" s="696"/>
    </row>
    <row r="271" spans="2:19" ht="46.2" customHeight="1" x14ac:dyDescent="0.3">
      <c r="B271" s="692" t="e">
        <f>IF('Formulario PPGR3 '!$G271="","",CONCATENATE('Formulario PPGR3 '!$C271,".",'Formulario PPGR3 '!$D271,".",'Formulario PPGR3 '!$E271,".",'Formulario PPGR3 '!$F271))</f>
        <v>#REF!</v>
      </c>
      <c r="C271" s="692" t="e">
        <f>IF('Formulario PPGR3 '!$G271="","",'[1]Formulario PPGR1'!#REF!)</f>
        <v>#REF!</v>
      </c>
      <c r="D271" s="692" t="e">
        <f>IF('Formulario PPGR3 '!$G271="","",'[1]Formulario PPGR1'!#REF!)</f>
        <v>#REF!</v>
      </c>
      <c r="E271" s="692" t="e">
        <f>IF('Formulario PPGR3 '!$G271="","",'[1]Formulario PPGR1'!#REF!)</f>
        <v>#REF!</v>
      </c>
      <c r="F271" s="692" t="e">
        <f>IF('Formulario PPGR3 '!$G271="","",'[1]Formulario PPGR1'!#REF!)</f>
        <v>#REF!</v>
      </c>
      <c r="G271" s="693" t="s">
        <v>331</v>
      </c>
      <c r="H271" s="694" t="e">
        <f>IF(Tabla112[[#This Row],[Código_Actividad]]="","",_xlfn.XLOOKUP(Tabla112[[#This Row],[Código_Actividad]],[1]!Tabla2[Código],[1]!Tabla2[Actividades Programables Presupuestables],"",0))</f>
        <v>#REF!</v>
      </c>
      <c r="I271" s="695">
        <f>IFERROR(VLOOKUP('Formulario PPGR3 '!$G271,'[1]Formulario PPGR2'!$H$9:$V$272,15,FALSE),"")</f>
        <v>2</v>
      </c>
      <c r="J271" s="702" t="s">
        <v>974</v>
      </c>
      <c r="K271" s="696" t="e">
        <f>IF(Tabla112[[#This Row],[Insumos]]="","",_xlfn.XLOOKUP(Tabla112[[#This Row],[Insumos]],[1]!Tabla10[Insumo],[1]!Tabla10[InsumoAbrev],"",0))</f>
        <v>#REF!</v>
      </c>
      <c r="L271" s="697" t="s">
        <v>2129</v>
      </c>
      <c r="M271" s="698" t="e">
        <f>IF(Tabla112[[#This Row],[Descripción]]="","",_xlfn.XLOOKUP(Tabla112[[#This Row],[Descripción]],[1]!Tabla10[Descripción],[1]!Tabla10[Unidad de Medida],"",0))</f>
        <v>#REF!</v>
      </c>
      <c r="N271" s="699">
        <v>30</v>
      </c>
      <c r="O271" s="700" t="e">
        <f>IF(Tabla112[[#This Row],[Descripción]]="","",_xlfn.XLOOKUP(Tabla112[[#This Row],[Descripción]],[1]!Tabla10[Descripción],[1]!Tabla10[Precio Unitario],0))</f>
        <v>#REF!</v>
      </c>
      <c r="P271" s="700" t="e">
        <f>IF(Tabla112[[#This Row],[Cantidad de Insumos]]="","",Tabla112[[#This Row],[Precio Unitario]]*Tabla112[[#This Row],[Cantidad de Insumos]])</f>
        <v>#REF!</v>
      </c>
      <c r="Q271" s="700" t="e">
        <f>IF(Tabla112[[#This Row],[Descripción]]="","",_xlfn.XLOOKUP(Tabla112[[#This Row],[Descripción]],[1]!Tabla10[Descripción],[1]!Tabla10[CODIGO PRESUPUESTARIO],0))</f>
        <v>#REF!</v>
      </c>
      <c r="R271" s="696"/>
      <c r="S271" s="696"/>
    </row>
    <row r="272" spans="2:19" ht="22.2" customHeight="1" x14ac:dyDescent="0.3">
      <c r="B272" s="692" t="str">
        <f>IF('Formulario PPGR3 '!$G272="","",CONCATENATE('Formulario PPGR3 '!$C272,".",'Formulario PPGR3 '!$D272,".",'Formulario PPGR3 '!$E272,".",'Formulario PPGR3 '!$F272))</f>
        <v/>
      </c>
      <c r="C272" s="692" t="str">
        <f>IF('Formulario PPGR3 '!$G272="","",'[1]Formulario PPGR1'!#REF!)</f>
        <v/>
      </c>
      <c r="D272" s="692" t="str">
        <f>IF('Formulario PPGR3 '!$G272="","",'[1]Formulario PPGR1'!#REF!)</f>
        <v/>
      </c>
      <c r="E272" s="692" t="str">
        <f>IF('Formulario PPGR3 '!$G272="","",'[1]Formulario PPGR1'!#REF!)</f>
        <v/>
      </c>
      <c r="F272" s="692" t="str">
        <f>IF('Formulario PPGR3 '!$G272="","",'[1]Formulario PPGR1'!#REF!)</f>
        <v/>
      </c>
      <c r="G272" s="693"/>
      <c r="H272" s="694" t="str">
        <f>IF(Tabla112[[#This Row],[Código_Actividad]]="","",_xlfn.XLOOKUP(Tabla112[[#This Row],[Código_Actividad]],[1]!Tabla2[Código],[1]!Tabla2[Actividades Programables Presupuestables],"",0))</f>
        <v/>
      </c>
      <c r="I272" s="695" t="str">
        <f>IFERROR(VLOOKUP('Formulario PPGR3 '!$G272,'[1]Formulario PPGR2'!$H$9:$V$272,15,FALSE),"")</f>
        <v/>
      </c>
      <c r="J272" s="702" t="s">
        <v>974</v>
      </c>
      <c r="K272" s="696" t="e">
        <f>IF(Tabla112[[#This Row],[Insumos]]="","",_xlfn.XLOOKUP(Tabla112[[#This Row],[Insumos]],[1]!Tabla10[Insumo],[1]!Tabla10[InsumoAbrev],"",0))</f>
        <v>#REF!</v>
      </c>
      <c r="L272" s="697" t="s">
        <v>2133</v>
      </c>
      <c r="M272" s="698" t="e">
        <f>IF(Tabla112[[#This Row],[Descripción]]="","",_xlfn.XLOOKUP(Tabla112[[#This Row],[Descripción]],[1]!Tabla10[Descripción],[1]!Tabla10[Unidad de Medida],"",0))</f>
        <v>#REF!</v>
      </c>
      <c r="N272" s="699">
        <v>30</v>
      </c>
      <c r="O272" s="700" t="e">
        <f>IF(Tabla112[[#This Row],[Descripción]]="","",_xlfn.XLOOKUP(Tabla112[[#This Row],[Descripción]],[1]!Tabla10[Descripción],[1]!Tabla10[Precio Unitario],0))</f>
        <v>#REF!</v>
      </c>
      <c r="P272" s="700" t="e">
        <f>IF(Tabla112[[#This Row],[Cantidad de Insumos]]="","",Tabla112[[#This Row],[Precio Unitario]]*Tabla112[[#This Row],[Cantidad de Insumos]])</f>
        <v>#REF!</v>
      </c>
      <c r="Q272" s="700" t="e">
        <f>IF(Tabla112[[#This Row],[Descripción]]="","",_xlfn.XLOOKUP(Tabla112[[#This Row],[Descripción]],[1]!Tabla10[Descripción],[1]!Tabla10[CODIGO PRESUPUESTARIO],0))</f>
        <v>#REF!</v>
      </c>
      <c r="R272" s="696"/>
      <c r="S272" s="696"/>
    </row>
    <row r="273" spans="2:19" ht="22.95" customHeight="1" x14ac:dyDescent="0.3">
      <c r="B273" s="692" t="str">
        <f>IF('Formulario PPGR3 '!$G273="","",CONCATENATE('Formulario PPGR3 '!$C273,".",'Formulario PPGR3 '!$D273,".",'Formulario PPGR3 '!$E273,".",'Formulario PPGR3 '!$F273))</f>
        <v/>
      </c>
      <c r="C273" s="692" t="str">
        <f>IF('Formulario PPGR3 '!$G273="","",'[1]Formulario PPGR1'!#REF!)</f>
        <v/>
      </c>
      <c r="D273" s="692" t="str">
        <f>IF('Formulario PPGR3 '!$G273="","",'[1]Formulario PPGR1'!#REF!)</f>
        <v/>
      </c>
      <c r="E273" s="692" t="str">
        <f>IF('Formulario PPGR3 '!$G273="","",'[1]Formulario PPGR1'!#REF!)</f>
        <v/>
      </c>
      <c r="F273" s="692" t="str">
        <f>IF('Formulario PPGR3 '!$G273="","",'[1]Formulario PPGR1'!#REF!)</f>
        <v/>
      </c>
      <c r="G273" s="693"/>
      <c r="H273" s="694" t="str">
        <f>IF(Tabla112[[#This Row],[Código_Actividad]]="","",_xlfn.XLOOKUP(Tabla112[[#This Row],[Código_Actividad]],[1]!Tabla2[Código],[1]!Tabla2[Actividades Programables Presupuestables],"",0))</f>
        <v/>
      </c>
      <c r="I273" s="695" t="str">
        <f>IFERROR(VLOOKUP('Formulario PPGR3 '!$G273,'[1]Formulario PPGR2'!$H$9:$V$272,15,FALSE),"")</f>
        <v/>
      </c>
      <c r="J273" s="702" t="s">
        <v>1081</v>
      </c>
      <c r="K273" s="696" t="e">
        <f>IF(Tabla112[[#This Row],[Insumos]]="","",_xlfn.XLOOKUP(Tabla112[[#This Row],[Insumos]],[1]!Tabla10[Insumo],[1]!Tabla10[InsumoAbrev],"",0))</f>
        <v>#REF!</v>
      </c>
      <c r="L273" s="697" t="s">
        <v>1679</v>
      </c>
      <c r="M273" s="698" t="e">
        <f>IF(Tabla112[[#This Row],[Descripción]]="","",_xlfn.XLOOKUP(Tabla112[[#This Row],[Descripción]],[1]!Tabla10[Descripción],[1]!Tabla10[Unidad de Medida],"",0))</f>
        <v>#REF!</v>
      </c>
      <c r="N273" s="699">
        <v>300</v>
      </c>
      <c r="O273" s="700" t="e">
        <f>IF(Tabla112[[#This Row],[Descripción]]="","",_xlfn.XLOOKUP(Tabla112[[#This Row],[Descripción]],[1]!Tabla10[Descripción],[1]!Tabla10[Precio Unitario],0))</f>
        <v>#REF!</v>
      </c>
      <c r="P273" s="700" t="e">
        <f>IF(Tabla112[[#This Row],[Cantidad de Insumos]]="","",Tabla112[[#This Row],[Precio Unitario]]*Tabla112[[#This Row],[Cantidad de Insumos]])</f>
        <v>#REF!</v>
      </c>
      <c r="Q273" s="700" t="e">
        <f>IF(Tabla112[[#This Row],[Descripción]]="","",_xlfn.XLOOKUP(Tabla112[[#This Row],[Descripción]],[1]!Tabla10[Descripción],[1]!Tabla10[CODIGO PRESUPUESTARIO],0))</f>
        <v>#REF!</v>
      </c>
      <c r="R273" s="696"/>
      <c r="S273" s="696"/>
    </row>
    <row r="274" spans="2:19" ht="57.6" customHeight="1" x14ac:dyDescent="0.3">
      <c r="B274" s="692" t="e">
        <f>IF('Formulario PPGR3 '!$G274="","",CONCATENATE('Formulario PPGR3 '!$C274,".",'Formulario PPGR3 '!$D274,".",'Formulario PPGR3 '!$E274,".",'Formulario PPGR3 '!$F274))</f>
        <v>#REF!</v>
      </c>
      <c r="C274" s="692" t="e">
        <f>IF('Formulario PPGR3 '!$G274="","",'[1]Formulario PPGR1'!#REF!)</f>
        <v>#REF!</v>
      </c>
      <c r="D274" s="692" t="e">
        <f>IF('Formulario PPGR3 '!$G274="","",'[1]Formulario PPGR1'!#REF!)</f>
        <v>#REF!</v>
      </c>
      <c r="E274" s="692" t="e">
        <f>IF('Formulario PPGR3 '!$G274="","",'[1]Formulario PPGR1'!#REF!)</f>
        <v>#REF!</v>
      </c>
      <c r="F274" s="692" t="e">
        <f>IF('Formulario PPGR3 '!$G274="","",'[1]Formulario PPGR1'!#REF!)</f>
        <v>#REF!</v>
      </c>
      <c r="G274" s="693" t="s">
        <v>333</v>
      </c>
      <c r="H274" s="694" t="e">
        <f>IF(Tabla112[[#This Row],[Código_Actividad]]="","",_xlfn.XLOOKUP(Tabla112[[#This Row],[Código_Actividad]],[1]!Tabla2[Código],[1]!Tabla2[Actividades Programables Presupuestables],"",0))</f>
        <v>#REF!</v>
      </c>
      <c r="I274" s="695">
        <f>IFERROR(VLOOKUP('Formulario PPGR3 '!$G274,'[1]Formulario PPGR2'!$H$9:$V$272,15,FALSE),"")</f>
        <v>2</v>
      </c>
      <c r="J274" s="702" t="s">
        <v>974</v>
      </c>
      <c r="K274" s="696" t="e">
        <f>IF(Tabla112[[#This Row],[Insumos]]="","",_xlfn.XLOOKUP(Tabla112[[#This Row],[Insumos]],[1]!Tabla10[Insumo],[1]!Tabla10[InsumoAbrev],"",0))</f>
        <v>#REF!</v>
      </c>
      <c r="L274" s="697" t="s">
        <v>2129</v>
      </c>
      <c r="M274" s="698" t="e">
        <f>IF(Tabla112[[#This Row],[Descripción]]="","",_xlfn.XLOOKUP(Tabla112[[#This Row],[Descripción]],[1]!Tabla10[Descripción],[1]!Tabla10[Unidad de Medida],"",0))</f>
        <v>#REF!</v>
      </c>
      <c r="N274" s="699">
        <v>10</v>
      </c>
      <c r="O274" s="700" t="e">
        <f>IF(Tabla112[[#This Row],[Descripción]]="","",_xlfn.XLOOKUP(Tabla112[[#This Row],[Descripción]],[1]!Tabla10[Descripción],[1]!Tabla10[Precio Unitario],0))</f>
        <v>#REF!</v>
      </c>
      <c r="P274" s="700" t="e">
        <f>IF(Tabla112[[#This Row],[Cantidad de Insumos]]="","",Tabla112[[#This Row],[Precio Unitario]]*Tabla112[[#This Row],[Cantidad de Insumos]])</f>
        <v>#REF!</v>
      </c>
      <c r="Q274" s="700" t="e">
        <f>IF(Tabla112[[#This Row],[Descripción]]="","",_xlfn.XLOOKUP(Tabla112[[#This Row],[Descripción]],[1]!Tabla10[Descripción],[1]!Tabla10[CODIGO PRESUPUESTARIO],0))</f>
        <v>#REF!</v>
      </c>
      <c r="R274" s="696"/>
      <c r="S274" s="696"/>
    </row>
    <row r="275" spans="2:19" ht="27.6" customHeight="1" x14ac:dyDescent="0.3">
      <c r="B275" s="692" t="str">
        <f>IF('Formulario PPGR3 '!$G275="","",CONCATENATE('Formulario PPGR3 '!$C275,".",'Formulario PPGR3 '!$D275,".",'Formulario PPGR3 '!$E275,".",'Formulario PPGR3 '!$F275))</f>
        <v/>
      </c>
      <c r="C275" s="692" t="str">
        <f>IF('Formulario PPGR3 '!$G275="","",'[1]Formulario PPGR1'!#REF!)</f>
        <v/>
      </c>
      <c r="D275" s="692" t="str">
        <f>IF('Formulario PPGR3 '!$G275="","",'[1]Formulario PPGR1'!#REF!)</f>
        <v/>
      </c>
      <c r="E275" s="692" t="str">
        <f>IF('Formulario PPGR3 '!$G275="","",'[1]Formulario PPGR1'!#REF!)</f>
        <v/>
      </c>
      <c r="F275" s="692" t="str">
        <f>IF('Formulario PPGR3 '!$G275="","",'[1]Formulario PPGR1'!#REF!)</f>
        <v/>
      </c>
      <c r="G275" s="693"/>
      <c r="H275" s="694" t="str">
        <f>IF(Tabla112[[#This Row],[Código_Actividad]]="","",_xlfn.XLOOKUP(Tabla112[[#This Row],[Código_Actividad]],[1]!Tabla2[Código],[1]!Tabla2[Actividades Programables Presupuestables],"",0))</f>
        <v/>
      </c>
      <c r="I275" s="695" t="str">
        <f>IFERROR(VLOOKUP('Formulario PPGR3 '!$G275,'[1]Formulario PPGR2'!$H$9:$V$272,15,FALSE),"")</f>
        <v/>
      </c>
      <c r="J275" s="702" t="s">
        <v>974</v>
      </c>
      <c r="K275" s="696" t="e">
        <f>IF(Tabla112[[#This Row],[Insumos]]="","",_xlfn.XLOOKUP(Tabla112[[#This Row],[Insumos]],[1]!Tabla10[Insumo],[1]!Tabla10[InsumoAbrev],"",0))</f>
        <v>#REF!</v>
      </c>
      <c r="L275" s="697" t="s">
        <v>2133</v>
      </c>
      <c r="M275" s="698" t="e">
        <f>IF(Tabla112[[#This Row],[Descripción]]="","",_xlfn.XLOOKUP(Tabla112[[#This Row],[Descripción]],[1]!Tabla10[Descripción],[1]!Tabla10[Unidad de Medida],"",0))</f>
        <v>#REF!</v>
      </c>
      <c r="N275" s="699">
        <v>10</v>
      </c>
      <c r="O275" s="700" t="e">
        <f>IF(Tabla112[[#This Row],[Descripción]]="","",_xlfn.XLOOKUP(Tabla112[[#This Row],[Descripción]],[1]!Tabla10[Descripción],[1]!Tabla10[Precio Unitario],0))</f>
        <v>#REF!</v>
      </c>
      <c r="P275" s="700" t="e">
        <f>IF(Tabla112[[#This Row],[Cantidad de Insumos]]="","",Tabla112[[#This Row],[Precio Unitario]]*Tabla112[[#This Row],[Cantidad de Insumos]])</f>
        <v>#REF!</v>
      </c>
      <c r="Q275" s="700" t="e">
        <f>IF(Tabla112[[#This Row],[Descripción]]="","",_xlfn.XLOOKUP(Tabla112[[#This Row],[Descripción]],[1]!Tabla10[Descripción],[1]!Tabla10[CODIGO PRESUPUESTARIO],0))</f>
        <v>#REF!</v>
      </c>
      <c r="R275" s="696"/>
      <c r="S275" s="696"/>
    </row>
    <row r="276" spans="2:19" x14ac:dyDescent="0.3">
      <c r="B276" s="692" t="str">
        <f>IF('Formulario PPGR3 '!$G276="","",CONCATENATE('Formulario PPGR3 '!$C276,".",'Formulario PPGR3 '!$D276,".",'Formulario PPGR3 '!$E276,".",'Formulario PPGR3 '!$F276))</f>
        <v/>
      </c>
      <c r="C276" s="692" t="str">
        <f>IF('Formulario PPGR3 '!$G276="","",'[1]Formulario PPGR1'!#REF!)</f>
        <v/>
      </c>
      <c r="D276" s="692" t="str">
        <f>IF('Formulario PPGR3 '!$G276="","",'[1]Formulario PPGR1'!#REF!)</f>
        <v/>
      </c>
      <c r="E276" s="692" t="str">
        <f>IF('Formulario PPGR3 '!$G276="","",'[1]Formulario PPGR1'!#REF!)</f>
        <v/>
      </c>
      <c r="F276" s="692" t="str">
        <f>IF('Formulario PPGR3 '!$G276="","",'[1]Formulario PPGR1'!#REF!)</f>
        <v/>
      </c>
      <c r="G276" s="693"/>
      <c r="H276" s="694" t="str">
        <f>IF(Tabla112[[#This Row],[Código_Actividad]]="","",_xlfn.XLOOKUP(Tabla112[[#This Row],[Código_Actividad]],[1]!Tabla2[Código],[1]!Tabla2[Actividades Programables Presupuestables],"",0))</f>
        <v/>
      </c>
      <c r="I276" s="695" t="str">
        <f>IFERROR(VLOOKUP('Formulario PPGR3 '!$G276,'[1]Formulario PPGR2'!$H$9:$V$272,15,FALSE),"")</f>
        <v/>
      </c>
      <c r="J276" s="702" t="s">
        <v>1081</v>
      </c>
      <c r="K276" s="696" t="e">
        <f>IF(Tabla112[[#This Row],[Insumos]]="","",_xlfn.XLOOKUP(Tabla112[[#This Row],[Insumos]],[1]!Tabla10[Insumo],[1]!Tabla10[InsumoAbrev],"",0))</f>
        <v>#REF!</v>
      </c>
      <c r="L276" s="697" t="s">
        <v>1679</v>
      </c>
      <c r="M276" s="698" t="e">
        <f>IF(Tabla112[[#This Row],[Descripción]]="","",_xlfn.XLOOKUP(Tabla112[[#This Row],[Descripción]],[1]!Tabla10[Descripción],[1]!Tabla10[Unidad de Medida],"",0))</f>
        <v>#REF!</v>
      </c>
      <c r="N276" s="699">
        <v>100</v>
      </c>
      <c r="O276" s="700" t="e">
        <f>IF(Tabla112[[#This Row],[Descripción]]="","",_xlfn.XLOOKUP(Tabla112[[#This Row],[Descripción]],[1]!Tabla10[Descripción],[1]!Tabla10[Precio Unitario],0))</f>
        <v>#REF!</v>
      </c>
      <c r="P276" s="700" t="e">
        <f>IF(Tabla112[[#This Row],[Cantidad de Insumos]]="","",Tabla112[[#This Row],[Precio Unitario]]*Tabla112[[#This Row],[Cantidad de Insumos]])</f>
        <v>#REF!</v>
      </c>
      <c r="Q276" s="700" t="e">
        <f>IF(Tabla112[[#This Row],[Descripción]]="","",_xlfn.XLOOKUP(Tabla112[[#This Row],[Descripción]],[1]!Tabla10[Descripción],[1]!Tabla10[CODIGO PRESUPUESTARIO],0))</f>
        <v>#REF!</v>
      </c>
      <c r="R276" s="696"/>
      <c r="S276" s="696"/>
    </row>
    <row r="277" spans="2:19" ht="73.95" customHeight="1" x14ac:dyDescent="0.3">
      <c r="B277" s="692" t="e">
        <f>IF('Formulario PPGR3 '!$G277="","",CONCATENATE('Formulario PPGR3 '!$C277,".",'Formulario PPGR3 '!$D277,".",'Formulario PPGR3 '!$E277,".",'Formulario PPGR3 '!$F277))</f>
        <v>#REF!</v>
      </c>
      <c r="C277" s="692" t="e">
        <f>IF('Formulario PPGR3 '!$G277="","",'[1]Formulario PPGR1'!#REF!)</f>
        <v>#REF!</v>
      </c>
      <c r="D277" s="692" t="e">
        <f>IF('Formulario PPGR3 '!$G277="","",'[1]Formulario PPGR1'!#REF!)</f>
        <v>#REF!</v>
      </c>
      <c r="E277" s="692" t="e">
        <f>IF('Formulario PPGR3 '!$G277="","",'[1]Formulario PPGR1'!#REF!)</f>
        <v>#REF!</v>
      </c>
      <c r="F277" s="692" t="e">
        <f>IF('Formulario PPGR3 '!$G277="","",'[1]Formulario PPGR1'!#REF!)</f>
        <v>#REF!</v>
      </c>
      <c r="G277" s="693" t="s">
        <v>335</v>
      </c>
      <c r="H277" s="694" t="e">
        <f>IF(Tabla112[[#This Row],[Código_Actividad]]="","",_xlfn.XLOOKUP(Tabla112[[#This Row],[Código_Actividad]],[1]!Tabla2[Código],[1]!Tabla2[Actividades Programables Presupuestables],"",0))</f>
        <v>#REF!</v>
      </c>
      <c r="I277" s="695">
        <f>IFERROR(VLOOKUP('Formulario PPGR3 '!$G277,'[1]Formulario PPGR2'!$H$9:$V$272,15,FALSE),"")</f>
        <v>4</v>
      </c>
      <c r="J277" s="702" t="s">
        <v>974</v>
      </c>
      <c r="K277" s="696" t="e">
        <f>IF(Tabla112[[#This Row],[Insumos]]="","",_xlfn.XLOOKUP(Tabla112[[#This Row],[Insumos]],[1]!Tabla10[Insumo],[1]!Tabla10[InsumoAbrev],"",0))</f>
        <v>#REF!</v>
      </c>
      <c r="L277" s="697" t="s">
        <v>2129</v>
      </c>
      <c r="M277" s="698" t="e">
        <f>IF(Tabla112[[#This Row],[Descripción]]="","",_xlfn.XLOOKUP(Tabla112[[#This Row],[Descripción]],[1]!Tabla10[Descripción],[1]!Tabla10[Unidad de Medida],"",0))</f>
        <v>#REF!</v>
      </c>
      <c r="N277" s="699">
        <v>20</v>
      </c>
      <c r="O277" s="700" t="e">
        <f>IF(Tabla112[[#This Row],[Descripción]]="","",_xlfn.XLOOKUP(Tabla112[[#This Row],[Descripción]],[1]!Tabla10[Descripción],[1]!Tabla10[Precio Unitario],0))</f>
        <v>#REF!</v>
      </c>
      <c r="P277" s="700" t="e">
        <f>IF(Tabla112[[#This Row],[Cantidad de Insumos]]="","",Tabla112[[#This Row],[Precio Unitario]]*Tabla112[[#This Row],[Cantidad de Insumos]])</f>
        <v>#REF!</v>
      </c>
      <c r="Q277" s="700" t="e">
        <f>IF(Tabla112[[#This Row],[Descripción]]="","",_xlfn.XLOOKUP(Tabla112[[#This Row],[Descripción]],[1]!Tabla10[Descripción],[1]!Tabla10[CODIGO PRESUPUESTARIO],0))</f>
        <v>#REF!</v>
      </c>
      <c r="R277" s="696"/>
      <c r="S277" s="696"/>
    </row>
    <row r="278" spans="2:19" ht="25.2" customHeight="1" x14ac:dyDescent="0.3">
      <c r="B278" s="692" t="str">
        <f>IF('Formulario PPGR3 '!$G278="","",CONCATENATE('Formulario PPGR3 '!$C278,".",'Formulario PPGR3 '!$D278,".",'Formulario PPGR3 '!$E278,".",'Formulario PPGR3 '!$F278))</f>
        <v/>
      </c>
      <c r="C278" s="692" t="str">
        <f>IF('Formulario PPGR3 '!$G278="","",'[1]Formulario PPGR1'!#REF!)</f>
        <v/>
      </c>
      <c r="D278" s="692" t="str">
        <f>IF('Formulario PPGR3 '!$G278="","",'[1]Formulario PPGR1'!#REF!)</f>
        <v/>
      </c>
      <c r="E278" s="692" t="str">
        <f>IF('Formulario PPGR3 '!$G278="","",'[1]Formulario PPGR1'!#REF!)</f>
        <v/>
      </c>
      <c r="F278" s="692" t="str">
        <f>IF('Formulario PPGR3 '!$G278="","",'[1]Formulario PPGR1'!#REF!)</f>
        <v/>
      </c>
      <c r="G278" s="693"/>
      <c r="H278" s="694" t="str">
        <f>IF(Tabla112[[#This Row],[Código_Actividad]]="","",_xlfn.XLOOKUP(Tabla112[[#This Row],[Código_Actividad]],[1]!Tabla2[Código],[1]!Tabla2[Actividades Programables Presupuestables],"",0))</f>
        <v/>
      </c>
      <c r="I278" s="695" t="str">
        <f>IFERROR(VLOOKUP('Formulario PPGR3 '!$G278,'[1]Formulario PPGR2'!$H$9:$V$272,15,FALSE),"")</f>
        <v/>
      </c>
      <c r="J278" s="702" t="s">
        <v>974</v>
      </c>
      <c r="K278" s="696" t="e">
        <f>IF(Tabla112[[#This Row],[Insumos]]="","",_xlfn.XLOOKUP(Tabla112[[#This Row],[Insumos]],[1]!Tabla10[Insumo],[1]!Tabla10[InsumoAbrev],"",0))</f>
        <v>#REF!</v>
      </c>
      <c r="L278" s="697" t="s">
        <v>2133</v>
      </c>
      <c r="M278" s="698" t="e">
        <f>IF(Tabla112[[#This Row],[Descripción]]="","",_xlfn.XLOOKUP(Tabla112[[#This Row],[Descripción]],[1]!Tabla10[Descripción],[1]!Tabla10[Unidad de Medida],"",0))</f>
        <v>#REF!</v>
      </c>
      <c r="N278" s="699">
        <v>20</v>
      </c>
      <c r="O278" s="700" t="e">
        <f>IF(Tabla112[[#This Row],[Descripción]]="","",_xlfn.XLOOKUP(Tabla112[[#This Row],[Descripción]],[1]!Tabla10[Descripción],[1]!Tabla10[Precio Unitario],0))</f>
        <v>#REF!</v>
      </c>
      <c r="P278" s="700" t="e">
        <f>IF(Tabla112[[#This Row],[Cantidad de Insumos]]="","",Tabla112[[#This Row],[Precio Unitario]]*Tabla112[[#This Row],[Cantidad de Insumos]])</f>
        <v>#REF!</v>
      </c>
      <c r="Q278" s="700" t="e">
        <f>IF(Tabla112[[#This Row],[Descripción]]="","",_xlfn.XLOOKUP(Tabla112[[#This Row],[Descripción]],[1]!Tabla10[Descripción],[1]!Tabla10[CODIGO PRESUPUESTARIO],0))</f>
        <v>#REF!</v>
      </c>
      <c r="R278" s="696"/>
      <c r="S278" s="696"/>
    </row>
    <row r="279" spans="2:19" x14ac:dyDescent="0.3">
      <c r="B279" s="692" t="str">
        <f>IF('Formulario PPGR3 '!$G279="","",CONCATENATE('Formulario PPGR3 '!$C279,".",'Formulario PPGR3 '!$D279,".",'Formulario PPGR3 '!$E279,".",'Formulario PPGR3 '!$F279))</f>
        <v/>
      </c>
      <c r="C279" s="692" t="str">
        <f>IF('Formulario PPGR3 '!$G279="","",'[1]Formulario PPGR1'!#REF!)</f>
        <v/>
      </c>
      <c r="D279" s="692" t="str">
        <f>IF('Formulario PPGR3 '!$G279="","",'[1]Formulario PPGR1'!#REF!)</f>
        <v/>
      </c>
      <c r="E279" s="692" t="str">
        <f>IF('Formulario PPGR3 '!$G279="","",'[1]Formulario PPGR1'!#REF!)</f>
        <v/>
      </c>
      <c r="F279" s="692" t="str">
        <f>IF('Formulario PPGR3 '!$G279="","",'[1]Formulario PPGR1'!#REF!)</f>
        <v/>
      </c>
      <c r="G279" s="693"/>
      <c r="H279" s="694" t="str">
        <f>IF(Tabla112[[#This Row],[Código_Actividad]]="","",_xlfn.XLOOKUP(Tabla112[[#This Row],[Código_Actividad]],[1]!Tabla2[Código],[1]!Tabla2[Actividades Programables Presupuestables],"",0))</f>
        <v/>
      </c>
      <c r="I279" s="695" t="str">
        <f>IFERROR(VLOOKUP('Formulario PPGR3 '!$G279,'[1]Formulario PPGR2'!$H$9:$V$272,15,FALSE),"")</f>
        <v/>
      </c>
      <c r="J279" s="702" t="s">
        <v>1081</v>
      </c>
      <c r="K279" s="696" t="e">
        <f>IF(Tabla112[[#This Row],[Insumos]]="","",_xlfn.XLOOKUP(Tabla112[[#This Row],[Insumos]],[1]!Tabla10[Insumo],[1]!Tabla10[InsumoAbrev],"",0))</f>
        <v>#REF!</v>
      </c>
      <c r="L279" s="697" t="s">
        <v>1679</v>
      </c>
      <c r="M279" s="698" t="e">
        <f>IF(Tabla112[[#This Row],[Descripción]]="","",_xlfn.XLOOKUP(Tabla112[[#This Row],[Descripción]],[1]!Tabla10[Descripción],[1]!Tabla10[Unidad de Medida],"",0))</f>
        <v>#REF!</v>
      </c>
      <c r="N279" s="699">
        <v>200</v>
      </c>
      <c r="O279" s="700" t="e">
        <f>IF(Tabla112[[#This Row],[Descripción]]="","",_xlfn.XLOOKUP(Tabla112[[#This Row],[Descripción]],[1]!Tabla10[Descripción],[1]!Tabla10[Precio Unitario],0))</f>
        <v>#REF!</v>
      </c>
      <c r="P279" s="700" t="e">
        <f>IF(Tabla112[[#This Row],[Cantidad de Insumos]]="","",Tabla112[[#This Row],[Precio Unitario]]*Tabla112[[#This Row],[Cantidad de Insumos]])</f>
        <v>#REF!</v>
      </c>
      <c r="Q279" s="700" t="e">
        <f>IF(Tabla112[[#This Row],[Descripción]]="","",_xlfn.XLOOKUP(Tabla112[[#This Row],[Descripción]],[1]!Tabla10[Descripción],[1]!Tabla10[CODIGO PRESUPUESTARIO],0))</f>
        <v>#REF!</v>
      </c>
      <c r="R279" s="696"/>
      <c r="S279" s="696"/>
    </row>
    <row r="280" spans="2:19" ht="45.6" customHeight="1" x14ac:dyDescent="0.3">
      <c r="B280" s="692" t="e">
        <f>IF('Formulario PPGR3 '!$G280="","",CONCATENATE('Formulario PPGR3 '!$C280,".",'Formulario PPGR3 '!$D280,".",'Formulario PPGR3 '!$E280,".",'Formulario PPGR3 '!$F280))</f>
        <v>#REF!</v>
      </c>
      <c r="C280" s="692" t="e">
        <f>IF('Formulario PPGR3 '!$G280="","",'[1]Formulario PPGR1'!#REF!)</f>
        <v>#REF!</v>
      </c>
      <c r="D280" s="692" t="e">
        <f>IF('Formulario PPGR3 '!$G280="","",'[1]Formulario PPGR1'!#REF!)</f>
        <v>#REF!</v>
      </c>
      <c r="E280" s="692" t="e">
        <f>IF('Formulario PPGR3 '!$G280="","",'[1]Formulario PPGR1'!#REF!)</f>
        <v>#REF!</v>
      </c>
      <c r="F280" s="692" t="e">
        <f>IF('Formulario PPGR3 '!$G280="","",'[1]Formulario PPGR1'!#REF!)</f>
        <v>#REF!</v>
      </c>
      <c r="G280" s="693" t="s">
        <v>352</v>
      </c>
      <c r="H280" s="694" t="e">
        <f>IF(Tabla112[[#This Row],[Código_Actividad]]="","",_xlfn.XLOOKUP(Tabla112[[#This Row],[Código_Actividad]],[1]!Tabla2[Código],[1]!Tabla2[Actividades Programables Presupuestables],"",0))</f>
        <v>#REF!</v>
      </c>
      <c r="I280" s="695">
        <f>IFERROR(VLOOKUP('Formulario PPGR3 '!$G280,'[1]Formulario PPGR2'!$H$9:$V$272,15,FALSE),"")</f>
        <v>3</v>
      </c>
      <c r="J280" s="702" t="s">
        <v>974</v>
      </c>
      <c r="K280" s="696" t="e">
        <f>IF(Tabla112[[#This Row],[Insumos]]="","",_xlfn.XLOOKUP(Tabla112[[#This Row],[Insumos]],[1]!Tabla10[Insumo],[1]!Tabla10[InsumoAbrev],"",0))</f>
        <v>#REF!</v>
      </c>
      <c r="L280" s="697" t="s">
        <v>2129</v>
      </c>
      <c r="M280" s="698" t="e">
        <f>IF(Tabla112[[#This Row],[Descripción]]="","",_xlfn.XLOOKUP(Tabla112[[#This Row],[Descripción]],[1]!Tabla10[Descripción],[1]!Tabla10[Unidad de Medida],"",0))</f>
        <v>#REF!</v>
      </c>
      <c r="N280" s="699">
        <v>10</v>
      </c>
      <c r="O280" s="700" t="e">
        <f>IF(Tabla112[[#This Row],[Descripción]]="","",_xlfn.XLOOKUP(Tabla112[[#This Row],[Descripción]],[1]!Tabla10[Descripción],[1]!Tabla10[Precio Unitario],0))</f>
        <v>#REF!</v>
      </c>
      <c r="P280" s="700" t="e">
        <f>IF(Tabla112[[#This Row],[Cantidad de Insumos]]="","",Tabla112[[#This Row],[Precio Unitario]]*Tabla112[[#This Row],[Cantidad de Insumos]])</f>
        <v>#REF!</v>
      </c>
      <c r="Q280" s="700" t="e">
        <f>IF(Tabla112[[#This Row],[Descripción]]="","",_xlfn.XLOOKUP(Tabla112[[#This Row],[Descripción]],[1]!Tabla10[Descripción],[1]!Tabla10[CODIGO PRESUPUESTARIO],0))</f>
        <v>#REF!</v>
      </c>
      <c r="R280" s="696"/>
      <c r="S280" s="696"/>
    </row>
    <row r="281" spans="2:19" x14ac:dyDescent="0.3">
      <c r="B281" s="692" t="str">
        <f>IF('Formulario PPGR3 '!$G281="","",CONCATENATE('Formulario PPGR3 '!$C281,".",'Formulario PPGR3 '!$D281,".",'Formulario PPGR3 '!$E281,".",'Formulario PPGR3 '!$F281))</f>
        <v/>
      </c>
      <c r="C281" s="692" t="str">
        <f>IF('Formulario PPGR3 '!$G281="","",'[1]Formulario PPGR1'!#REF!)</f>
        <v/>
      </c>
      <c r="D281" s="692" t="str">
        <f>IF('Formulario PPGR3 '!$G281="","",'[1]Formulario PPGR1'!#REF!)</f>
        <v/>
      </c>
      <c r="E281" s="692" t="str">
        <f>IF('Formulario PPGR3 '!$G281="","",'[1]Formulario PPGR1'!#REF!)</f>
        <v/>
      </c>
      <c r="F281" s="692" t="str">
        <f>IF('Formulario PPGR3 '!$G281="","",'[1]Formulario PPGR1'!#REF!)</f>
        <v/>
      </c>
      <c r="G281" s="693"/>
      <c r="H281" s="694" t="str">
        <f>IF(Tabla112[[#This Row],[Código_Actividad]]="","",_xlfn.XLOOKUP(Tabla112[[#This Row],[Código_Actividad]],[1]!Tabla2[Código],[1]!Tabla2[Actividades Programables Presupuestables],"",0))</f>
        <v/>
      </c>
      <c r="I281" s="695" t="str">
        <f>IFERROR(VLOOKUP('Formulario PPGR3 '!$G281,'[1]Formulario PPGR2'!$H$9:$V$272,15,FALSE),"")</f>
        <v/>
      </c>
      <c r="J281" s="702" t="s">
        <v>974</v>
      </c>
      <c r="K281" s="696" t="e">
        <f>IF(Tabla112[[#This Row],[Insumos]]="","",_xlfn.XLOOKUP(Tabla112[[#This Row],[Insumos]],[1]!Tabla10[Insumo],[1]!Tabla10[InsumoAbrev],"",0))</f>
        <v>#REF!</v>
      </c>
      <c r="L281" s="697" t="s">
        <v>2133</v>
      </c>
      <c r="M281" s="698" t="e">
        <f>IF(Tabla112[[#This Row],[Descripción]]="","",_xlfn.XLOOKUP(Tabla112[[#This Row],[Descripción]],[1]!Tabla10[Descripción],[1]!Tabla10[Unidad de Medida],"",0))</f>
        <v>#REF!</v>
      </c>
      <c r="N281" s="699">
        <v>10</v>
      </c>
      <c r="O281" s="700" t="e">
        <f>IF(Tabla112[[#This Row],[Descripción]]="","",_xlfn.XLOOKUP(Tabla112[[#This Row],[Descripción]],[1]!Tabla10[Descripción],[1]!Tabla10[Precio Unitario],0))</f>
        <v>#REF!</v>
      </c>
      <c r="P281" s="700" t="e">
        <f>IF(Tabla112[[#This Row],[Cantidad de Insumos]]="","",Tabla112[[#This Row],[Precio Unitario]]*Tabla112[[#This Row],[Cantidad de Insumos]])</f>
        <v>#REF!</v>
      </c>
      <c r="Q281" s="700" t="e">
        <f>IF(Tabla112[[#This Row],[Descripción]]="","",_xlfn.XLOOKUP(Tabla112[[#This Row],[Descripción]],[1]!Tabla10[Descripción],[1]!Tabla10[CODIGO PRESUPUESTARIO],0))</f>
        <v>#REF!</v>
      </c>
      <c r="R281" s="696"/>
      <c r="S281" s="696"/>
    </row>
    <row r="282" spans="2:19" x14ac:dyDescent="0.3">
      <c r="B282" s="692" t="str">
        <f>IF('Formulario PPGR3 '!$G282="","",CONCATENATE('Formulario PPGR3 '!$C282,".",'Formulario PPGR3 '!$D282,".",'Formulario PPGR3 '!$E282,".",'Formulario PPGR3 '!$F282))</f>
        <v/>
      </c>
      <c r="C282" s="692" t="str">
        <f>IF('Formulario PPGR3 '!$G282="","",'[1]Formulario PPGR1'!#REF!)</f>
        <v/>
      </c>
      <c r="D282" s="692" t="str">
        <f>IF('Formulario PPGR3 '!$G282="","",'[1]Formulario PPGR1'!#REF!)</f>
        <v/>
      </c>
      <c r="E282" s="692" t="str">
        <f>IF('Formulario PPGR3 '!$G282="","",'[1]Formulario PPGR1'!#REF!)</f>
        <v/>
      </c>
      <c r="F282" s="692" t="str">
        <f>IF('Formulario PPGR3 '!$G282="","",'[1]Formulario PPGR1'!#REF!)</f>
        <v/>
      </c>
      <c r="G282" s="693"/>
      <c r="H282" s="694" t="str">
        <f>IF(Tabla112[[#This Row],[Código_Actividad]]="","",_xlfn.XLOOKUP(Tabla112[[#This Row],[Código_Actividad]],[1]!Tabla2[Código],[1]!Tabla2[Actividades Programables Presupuestables],"",0))</f>
        <v/>
      </c>
      <c r="I282" s="695" t="str">
        <f>IFERROR(VLOOKUP('Formulario PPGR3 '!$G282,'[1]Formulario PPGR2'!$H$9:$V$272,15,FALSE),"")</f>
        <v/>
      </c>
      <c r="J282" s="702" t="s">
        <v>1081</v>
      </c>
      <c r="K282" s="696" t="e">
        <f>IF(Tabla112[[#This Row],[Insumos]]="","",_xlfn.XLOOKUP(Tabla112[[#This Row],[Insumos]],[1]!Tabla10[Insumo],[1]!Tabla10[InsumoAbrev],"",0))</f>
        <v>#REF!</v>
      </c>
      <c r="L282" s="697" t="s">
        <v>1679</v>
      </c>
      <c r="M282" s="698" t="e">
        <f>IF(Tabla112[[#This Row],[Descripción]]="","",_xlfn.XLOOKUP(Tabla112[[#This Row],[Descripción]],[1]!Tabla10[Descripción],[1]!Tabla10[Unidad de Medida],"",0))</f>
        <v>#REF!</v>
      </c>
      <c r="N282" s="699">
        <v>100</v>
      </c>
      <c r="O282" s="700" t="e">
        <f>IF(Tabla112[[#This Row],[Descripción]]="","",_xlfn.XLOOKUP(Tabla112[[#This Row],[Descripción]],[1]!Tabla10[Descripción],[1]!Tabla10[Precio Unitario],0))</f>
        <v>#REF!</v>
      </c>
      <c r="P282" s="700" t="e">
        <f>IF(Tabla112[[#This Row],[Cantidad de Insumos]]="","",Tabla112[[#This Row],[Precio Unitario]]*Tabla112[[#This Row],[Cantidad de Insumos]])</f>
        <v>#REF!</v>
      </c>
      <c r="Q282" s="700" t="e">
        <f>IF(Tabla112[[#This Row],[Descripción]]="","",_xlfn.XLOOKUP(Tabla112[[#This Row],[Descripción]],[1]!Tabla10[Descripción],[1]!Tabla10[CODIGO PRESUPUESTARIO],0))</f>
        <v>#REF!</v>
      </c>
      <c r="R282" s="696"/>
      <c r="S282" s="696"/>
    </row>
    <row r="283" spans="2:19" ht="57" customHeight="1" x14ac:dyDescent="0.3">
      <c r="B283" s="692" t="e">
        <f>IF('Formulario PPGR3 '!$G283="","",CONCATENATE('Formulario PPGR3 '!$C283,".",'Formulario PPGR3 '!$D283,".",'Formulario PPGR3 '!$E283,".",'Formulario PPGR3 '!$F283))</f>
        <v>#REF!</v>
      </c>
      <c r="C283" s="692" t="e">
        <f>IF('Formulario PPGR3 '!$G283="","",'[1]Formulario PPGR1'!#REF!)</f>
        <v>#REF!</v>
      </c>
      <c r="D283" s="692" t="e">
        <f>IF('Formulario PPGR3 '!$G283="","",'[1]Formulario PPGR1'!#REF!)</f>
        <v>#REF!</v>
      </c>
      <c r="E283" s="692" t="e">
        <f>IF('Formulario PPGR3 '!$G283="","",'[1]Formulario PPGR1'!#REF!)</f>
        <v>#REF!</v>
      </c>
      <c r="F283" s="692" t="e">
        <f>IF('Formulario PPGR3 '!$G283="","",'[1]Formulario PPGR1'!#REF!)</f>
        <v>#REF!</v>
      </c>
      <c r="G283" s="693" t="s">
        <v>354</v>
      </c>
      <c r="H283" s="694" t="e">
        <f>IF(Tabla112[[#This Row],[Código_Actividad]]="","",_xlfn.XLOOKUP(Tabla112[[#This Row],[Código_Actividad]],[1]!Tabla2[Código],[1]!Tabla2[Actividades Programables Presupuestables],"",0))</f>
        <v>#REF!</v>
      </c>
      <c r="I283" s="695">
        <f>IFERROR(VLOOKUP('Formulario PPGR3 '!$G283,'[1]Formulario PPGR2'!$H$9:$V$272,15,FALSE),"")</f>
        <v>4</v>
      </c>
      <c r="J283" s="702" t="s">
        <v>974</v>
      </c>
      <c r="K283" s="696" t="e">
        <f>IF(Tabla112[[#This Row],[Insumos]]="","",_xlfn.XLOOKUP(Tabla112[[#This Row],[Insumos]],[1]!Tabla10[Insumo],[1]!Tabla10[InsumoAbrev],"",0))</f>
        <v>#REF!</v>
      </c>
      <c r="L283" s="697" t="s">
        <v>2129</v>
      </c>
      <c r="M283" s="698" t="e">
        <f>IF(Tabla112[[#This Row],[Descripción]]="","",_xlfn.XLOOKUP(Tabla112[[#This Row],[Descripción]],[1]!Tabla10[Descripción],[1]!Tabla10[Unidad de Medida],"",0))</f>
        <v>#REF!</v>
      </c>
      <c r="N283" s="699">
        <v>10</v>
      </c>
      <c r="O283" s="700" t="e">
        <f>IF(Tabla112[[#This Row],[Descripción]]="","",_xlfn.XLOOKUP(Tabla112[[#This Row],[Descripción]],[1]!Tabla10[Descripción],[1]!Tabla10[Precio Unitario],0))</f>
        <v>#REF!</v>
      </c>
      <c r="P283" s="700" t="e">
        <f>IF(Tabla112[[#This Row],[Cantidad de Insumos]]="","",Tabla112[[#This Row],[Precio Unitario]]*Tabla112[[#This Row],[Cantidad de Insumos]])</f>
        <v>#REF!</v>
      </c>
      <c r="Q283" s="700" t="e">
        <f>IF(Tabla112[[#This Row],[Descripción]]="","",_xlfn.XLOOKUP(Tabla112[[#This Row],[Descripción]],[1]!Tabla10[Descripción],[1]!Tabla10[CODIGO PRESUPUESTARIO],0))</f>
        <v>#REF!</v>
      </c>
      <c r="R283" s="696"/>
      <c r="S283" s="696"/>
    </row>
    <row r="284" spans="2:19" x14ac:dyDescent="0.3">
      <c r="B284" s="692" t="str">
        <f>IF('Formulario PPGR3 '!$G284="","",CONCATENATE('Formulario PPGR3 '!$C284,".",'Formulario PPGR3 '!$D284,".",'Formulario PPGR3 '!$E284,".",'Formulario PPGR3 '!$F284))</f>
        <v/>
      </c>
      <c r="C284" s="692" t="str">
        <f>IF('Formulario PPGR3 '!$G284="","",'[1]Formulario PPGR1'!#REF!)</f>
        <v/>
      </c>
      <c r="D284" s="692" t="str">
        <f>IF('Formulario PPGR3 '!$G284="","",'[1]Formulario PPGR1'!#REF!)</f>
        <v/>
      </c>
      <c r="E284" s="692" t="str">
        <f>IF('Formulario PPGR3 '!$G284="","",'[1]Formulario PPGR1'!#REF!)</f>
        <v/>
      </c>
      <c r="F284" s="692" t="str">
        <f>IF('Formulario PPGR3 '!$G284="","",'[1]Formulario PPGR1'!#REF!)</f>
        <v/>
      </c>
      <c r="G284" s="693"/>
      <c r="H284" s="694" t="str">
        <f>IF(Tabla112[[#This Row],[Código_Actividad]]="","",_xlfn.XLOOKUP(Tabla112[[#This Row],[Código_Actividad]],[1]!Tabla2[Código],[1]!Tabla2[Actividades Programables Presupuestables],"",0))</f>
        <v/>
      </c>
      <c r="I284" s="695" t="str">
        <f>IFERROR(VLOOKUP('Formulario PPGR3 '!$G284,'[1]Formulario PPGR2'!$H$9:$V$272,15,FALSE),"")</f>
        <v/>
      </c>
      <c r="J284" s="702" t="s">
        <v>974</v>
      </c>
      <c r="K284" s="696" t="e">
        <f>IF(Tabla112[[#This Row],[Insumos]]="","",_xlfn.XLOOKUP(Tabla112[[#This Row],[Insumos]],[1]!Tabla10[Insumo],[1]!Tabla10[InsumoAbrev],"",0))</f>
        <v>#REF!</v>
      </c>
      <c r="L284" s="697" t="s">
        <v>2133</v>
      </c>
      <c r="M284" s="698" t="e">
        <f>IF(Tabla112[[#This Row],[Descripción]]="","",_xlfn.XLOOKUP(Tabla112[[#This Row],[Descripción]],[1]!Tabla10[Descripción],[1]!Tabla10[Unidad de Medida],"",0))</f>
        <v>#REF!</v>
      </c>
      <c r="N284" s="699">
        <v>10</v>
      </c>
      <c r="O284" s="700" t="e">
        <f>IF(Tabla112[[#This Row],[Descripción]]="","",_xlfn.XLOOKUP(Tabla112[[#This Row],[Descripción]],[1]!Tabla10[Descripción],[1]!Tabla10[Precio Unitario],0))</f>
        <v>#REF!</v>
      </c>
      <c r="P284" s="700" t="e">
        <f>IF(Tabla112[[#This Row],[Cantidad de Insumos]]="","",Tabla112[[#This Row],[Precio Unitario]]*Tabla112[[#This Row],[Cantidad de Insumos]])</f>
        <v>#REF!</v>
      </c>
      <c r="Q284" s="700" t="e">
        <f>IF(Tabla112[[#This Row],[Descripción]]="","",_xlfn.XLOOKUP(Tabla112[[#This Row],[Descripción]],[1]!Tabla10[Descripción],[1]!Tabla10[CODIGO PRESUPUESTARIO],0))</f>
        <v>#REF!</v>
      </c>
      <c r="R284" s="696"/>
      <c r="S284" s="696"/>
    </row>
    <row r="285" spans="2:19" x14ac:dyDescent="0.3">
      <c r="B285" s="692" t="str">
        <f>IF('Formulario PPGR3 '!$G285="","",CONCATENATE('Formulario PPGR3 '!$C285,".",'Formulario PPGR3 '!$D285,".",'Formulario PPGR3 '!$E285,".",'Formulario PPGR3 '!$F285))</f>
        <v/>
      </c>
      <c r="C285" s="692" t="str">
        <f>IF('Formulario PPGR3 '!$G285="","",'[1]Formulario PPGR1'!#REF!)</f>
        <v/>
      </c>
      <c r="D285" s="692" t="str">
        <f>IF('Formulario PPGR3 '!$G285="","",'[1]Formulario PPGR1'!#REF!)</f>
        <v/>
      </c>
      <c r="E285" s="692" t="str">
        <f>IF('Formulario PPGR3 '!$G285="","",'[1]Formulario PPGR1'!#REF!)</f>
        <v/>
      </c>
      <c r="F285" s="692" t="str">
        <f>IF('Formulario PPGR3 '!$G285="","",'[1]Formulario PPGR1'!#REF!)</f>
        <v/>
      </c>
      <c r="G285" s="693"/>
      <c r="H285" s="694" t="str">
        <f>IF(Tabla112[[#This Row],[Código_Actividad]]="","",_xlfn.XLOOKUP(Tabla112[[#This Row],[Código_Actividad]],[1]!Tabla2[Código],[1]!Tabla2[Actividades Programables Presupuestables],"",0))</f>
        <v/>
      </c>
      <c r="I285" s="695" t="str">
        <f>IFERROR(VLOOKUP('Formulario PPGR3 '!$G285,'[1]Formulario PPGR2'!$H$9:$V$272,15,FALSE),"")</f>
        <v/>
      </c>
      <c r="J285" s="702" t="s">
        <v>1081</v>
      </c>
      <c r="K285" s="696" t="e">
        <f>IF(Tabla112[[#This Row],[Insumos]]="","",_xlfn.XLOOKUP(Tabla112[[#This Row],[Insumos]],[1]!Tabla10[Insumo],[1]!Tabla10[InsumoAbrev],"",0))</f>
        <v>#REF!</v>
      </c>
      <c r="L285" s="697" t="s">
        <v>1679</v>
      </c>
      <c r="M285" s="698" t="e">
        <f>IF(Tabla112[[#This Row],[Descripción]]="","",_xlfn.XLOOKUP(Tabla112[[#This Row],[Descripción]],[1]!Tabla10[Descripción],[1]!Tabla10[Unidad de Medida],"",0))</f>
        <v>#REF!</v>
      </c>
      <c r="N285" s="699">
        <v>100</v>
      </c>
      <c r="O285" s="700" t="e">
        <f>IF(Tabla112[[#This Row],[Descripción]]="","",_xlfn.XLOOKUP(Tabla112[[#This Row],[Descripción]],[1]!Tabla10[Descripción],[1]!Tabla10[Precio Unitario],0))</f>
        <v>#REF!</v>
      </c>
      <c r="P285" s="700" t="e">
        <f>IF(Tabla112[[#This Row],[Cantidad de Insumos]]="","",Tabla112[[#This Row],[Precio Unitario]]*Tabla112[[#This Row],[Cantidad de Insumos]])</f>
        <v>#REF!</v>
      </c>
      <c r="Q285" s="700" t="e">
        <f>IF(Tabla112[[#This Row],[Descripción]]="","",_xlfn.XLOOKUP(Tabla112[[#This Row],[Descripción]],[1]!Tabla10[Descripción],[1]!Tabla10[CODIGO PRESUPUESTARIO],0))</f>
        <v>#REF!</v>
      </c>
      <c r="R285" s="696"/>
      <c r="S285" s="696"/>
    </row>
    <row r="286" spans="2:19" ht="46.95" customHeight="1" x14ac:dyDescent="0.3">
      <c r="B286" s="692" t="e">
        <f>IF('Formulario PPGR3 '!$G286="","",CONCATENATE('Formulario PPGR3 '!$C286,".",'Formulario PPGR3 '!$D286,".",'Formulario PPGR3 '!$E286,".",'Formulario PPGR3 '!$F286))</f>
        <v>#REF!</v>
      </c>
      <c r="C286" s="692" t="e">
        <f>IF('Formulario PPGR3 '!$G286="","",'[1]Formulario PPGR1'!#REF!)</f>
        <v>#REF!</v>
      </c>
      <c r="D286" s="692" t="e">
        <f>IF('Formulario PPGR3 '!$G286="","",'[1]Formulario PPGR1'!#REF!)</f>
        <v>#REF!</v>
      </c>
      <c r="E286" s="692" t="e">
        <f>IF('Formulario PPGR3 '!$G286="","",'[1]Formulario PPGR1'!#REF!)</f>
        <v>#REF!</v>
      </c>
      <c r="F286" s="692" t="e">
        <f>IF('Formulario PPGR3 '!$G286="","",'[1]Formulario PPGR1'!#REF!)</f>
        <v>#REF!</v>
      </c>
      <c r="G286" s="693" t="s">
        <v>391</v>
      </c>
      <c r="H286" s="694" t="e">
        <f>IF(Tabla112[[#This Row],[Código_Actividad]]="","",_xlfn.XLOOKUP(Tabla112[[#This Row],[Código_Actividad]],[1]!Tabla2[Código],[1]!Tabla2[Actividades Programables Presupuestables],"",0))</f>
        <v>#REF!</v>
      </c>
      <c r="I286" s="695">
        <f>IFERROR(VLOOKUP('Formulario PPGR3 '!$G286,'[1]Formulario PPGR2'!$H$9:$V$272,15,FALSE),"")</f>
        <v>4</v>
      </c>
      <c r="J286" s="702" t="s">
        <v>974</v>
      </c>
      <c r="K286" s="696" t="e">
        <f>IF(Tabla112[[#This Row],[Insumos]]="","",_xlfn.XLOOKUP(Tabla112[[#This Row],[Insumos]],[1]!Tabla10[Insumo],[1]!Tabla10[InsumoAbrev],"",0))</f>
        <v>#REF!</v>
      </c>
      <c r="L286" s="697" t="s">
        <v>2129</v>
      </c>
      <c r="M286" s="698" t="e">
        <f>IF(Tabla112[[#This Row],[Descripción]]="","",_xlfn.XLOOKUP(Tabla112[[#This Row],[Descripción]],[1]!Tabla10[Descripción],[1]!Tabla10[Unidad de Medida],"",0))</f>
        <v>#REF!</v>
      </c>
      <c r="N286" s="699">
        <v>20</v>
      </c>
      <c r="O286" s="700" t="e">
        <f>IF(Tabla112[[#This Row],[Descripción]]="","",_xlfn.XLOOKUP(Tabla112[[#This Row],[Descripción]],[1]!Tabla10[Descripción],[1]!Tabla10[Precio Unitario],0))</f>
        <v>#REF!</v>
      </c>
      <c r="P286" s="700" t="e">
        <f>IF(Tabla112[[#This Row],[Cantidad de Insumos]]="","",Tabla112[[#This Row],[Precio Unitario]]*Tabla112[[#This Row],[Cantidad de Insumos]])</f>
        <v>#REF!</v>
      </c>
      <c r="Q286" s="700" t="e">
        <f>IF(Tabla112[[#This Row],[Descripción]]="","",_xlfn.XLOOKUP(Tabla112[[#This Row],[Descripción]],[1]!Tabla10[Descripción],[1]!Tabla10[CODIGO PRESUPUESTARIO],0))</f>
        <v>#REF!</v>
      </c>
      <c r="R286" s="696"/>
      <c r="S286" s="696"/>
    </row>
    <row r="287" spans="2:19" x14ac:dyDescent="0.3">
      <c r="B287" s="692" t="str">
        <f>IF('Formulario PPGR3 '!$G287="","",CONCATENATE('Formulario PPGR3 '!$C287,".",'Formulario PPGR3 '!$D287,".",'Formulario PPGR3 '!$E287,".",'Formulario PPGR3 '!$F287))</f>
        <v/>
      </c>
      <c r="C287" s="692" t="str">
        <f>IF('Formulario PPGR3 '!$G287="","",'[1]Formulario PPGR1'!#REF!)</f>
        <v/>
      </c>
      <c r="D287" s="692" t="str">
        <f>IF('Formulario PPGR3 '!$G287="","",'[1]Formulario PPGR1'!#REF!)</f>
        <v/>
      </c>
      <c r="E287" s="692" t="str">
        <f>IF('Formulario PPGR3 '!$G287="","",'[1]Formulario PPGR1'!#REF!)</f>
        <v/>
      </c>
      <c r="F287" s="692" t="str">
        <f>IF('Formulario PPGR3 '!$G287="","",'[1]Formulario PPGR1'!#REF!)</f>
        <v/>
      </c>
      <c r="G287" s="693"/>
      <c r="H287" s="694" t="str">
        <f>IF(Tabla112[[#This Row],[Código_Actividad]]="","",_xlfn.XLOOKUP(Tabla112[[#This Row],[Código_Actividad]],[1]!Tabla2[Código],[1]!Tabla2[Actividades Programables Presupuestables],"",0))</f>
        <v/>
      </c>
      <c r="I287" s="695" t="str">
        <f>IFERROR(VLOOKUP('Formulario PPGR3 '!$G287,'[1]Formulario PPGR2'!$H$9:$V$272,15,FALSE),"")</f>
        <v/>
      </c>
      <c r="J287" s="702" t="s">
        <v>974</v>
      </c>
      <c r="K287" s="696" t="e">
        <f>IF(Tabla112[[#This Row],[Insumos]]="","",_xlfn.XLOOKUP(Tabla112[[#This Row],[Insumos]],[1]!Tabla10[Insumo],[1]!Tabla10[InsumoAbrev],"",0))</f>
        <v>#REF!</v>
      </c>
      <c r="L287" s="697" t="s">
        <v>2133</v>
      </c>
      <c r="M287" s="698" t="e">
        <f>IF(Tabla112[[#This Row],[Descripción]]="","",_xlfn.XLOOKUP(Tabla112[[#This Row],[Descripción]],[1]!Tabla10[Descripción],[1]!Tabla10[Unidad de Medida],"",0))</f>
        <v>#REF!</v>
      </c>
      <c r="N287" s="699">
        <v>20</v>
      </c>
      <c r="O287" s="700" t="e">
        <f>IF(Tabla112[[#This Row],[Descripción]]="","",_xlfn.XLOOKUP(Tabla112[[#This Row],[Descripción]],[1]!Tabla10[Descripción],[1]!Tabla10[Precio Unitario],0))</f>
        <v>#REF!</v>
      </c>
      <c r="P287" s="700" t="e">
        <f>IF(Tabla112[[#This Row],[Cantidad de Insumos]]="","",Tabla112[[#This Row],[Precio Unitario]]*Tabla112[[#This Row],[Cantidad de Insumos]])</f>
        <v>#REF!</v>
      </c>
      <c r="Q287" s="700" t="e">
        <f>IF(Tabla112[[#This Row],[Descripción]]="","",_xlfn.XLOOKUP(Tabla112[[#This Row],[Descripción]],[1]!Tabla10[Descripción],[1]!Tabla10[CODIGO PRESUPUESTARIO],0))</f>
        <v>#REF!</v>
      </c>
      <c r="R287" s="696"/>
      <c r="S287" s="696"/>
    </row>
    <row r="288" spans="2:19" x14ac:dyDescent="0.3">
      <c r="B288" s="692" t="str">
        <f>IF('Formulario PPGR3 '!$G288="","",CONCATENATE('Formulario PPGR3 '!$C288,".",'Formulario PPGR3 '!$D288,".",'Formulario PPGR3 '!$E288,".",'Formulario PPGR3 '!$F288))</f>
        <v/>
      </c>
      <c r="C288" s="692" t="str">
        <f>IF('Formulario PPGR3 '!$G288="","",'[1]Formulario PPGR1'!#REF!)</f>
        <v/>
      </c>
      <c r="D288" s="692" t="str">
        <f>IF('Formulario PPGR3 '!$G288="","",'[1]Formulario PPGR1'!#REF!)</f>
        <v/>
      </c>
      <c r="E288" s="692" t="str">
        <f>IF('Formulario PPGR3 '!$G288="","",'[1]Formulario PPGR1'!#REF!)</f>
        <v/>
      </c>
      <c r="F288" s="692" t="str">
        <f>IF('Formulario PPGR3 '!$G288="","",'[1]Formulario PPGR1'!#REF!)</f>
        <v/>
      </c>
      <c r="G288" s="693"/>
      <c r="H288" s="694" t="str">
        <f>IF(Tabla112[[#This Row],[Código_Actividad]]="","",_xlfn.XLOOKUP(Tabla112[[#This Row],[Código_Actividad]],[1]!Tabla2[Código],[1]!Tabla2[Actividades Programables Presupuestables],"",0))</f>
        <v/>
      </c>
      <c r="I288" s="695" t="str">
        <f>IFERROR(VLOOKUP('Formulario PPGR3 '!$G288,'[1]Formulario PPGR2'!$H$9:$V$272,15,FALSE),"")</f>
        <v/>
      </c>
      <c r="J288" s="702" t="s">
        <v>1081</v>
      </c>
      <c r="K288" s="696" t="e">
        <f>IF(Tabla112[[#This Row],[Insumos]]="","",_xlfn.XLOOKUP(Tabla112[[#This Row],[Insumos]],[1]!Tabla10[Insumo],[1]!Tabla10[InsumoAbrev],"",0))</f>
        <v>#REF!</v>
      </c>
      <c r="L288" s="697" t="s">
        <v>1679</v>
      </c>
      <c r="M288" s="698" t="e">
        <f>IF(Tabla112[[#This Row],[Descripción]]="","",_xlfn.XLOOKUP(Tabla112[[#This Row],[Descripción]],[1]!Tabla10[Descripción],[1]!Tabla10[Unidad de Medida],"",0))</f>
        <v>#REF!</v>
      </c>
      <c r="N288" s="699">
        <v>200</v>
      </c>
      <c r="O288" s="700" t="e">
        <f>IF(Tabla112[[#This Row],[Descripción]]="","",_xlfn.XLOOKUP(Tabla112[[#This Row],[Descripción]],[1]!Tabla10[Descripción],[1]!Tabla10[Precio Unitario],0))</f>
        <v>#REF!</v>
      </c>
      <c r="P288" s="700" t="e">
        <f>IF(Tabla112[[#This Row],[Cantidad de Insumos]]="","",Tabla112[[#This Row],[Precio Unitario]]*Tabla112[[#This Row],[Cantidad de Insumos]])</f>
        <v>#REF!</v>
      </c>
      <c r="Q288" s="700" t="e">
        <f>IF(Tabla112[[#This Row],[Descripción]]="","",_xlfn.XLOOKUP(Tabla112[[#This Row],[Descripción]],[1]!Tabla10[Descripción],[1]!Tabla10[CODIGO PRESUPUESTARIO],0))</f>
        <v>#REF!</v>
      </c>
      <c r="R288" s="696"/>
      <c r="S288" s="696"/>
    </row>
    <row r="289" spans="2:19" ht="59.4" customHeight="1" x14ac:dyDescent="0.3">
      <c r="B289" s="692" t="e">
        <f>IF('Formulario PPGR3 '!$G289="","",CONCATENATE('Formulario PPGR3 '!$C289,".",'Formulario PPGR3 '!$D289,".",'Formulario PPGR3 '!$E289,".",'Formulario PPGR3 '!$F289))</f>
        <v>#REF!</v>
      </c>
      <c r="C289" s="692" t="e">
        <f>IF('Formulario PPGR3 '!$G289="","",'[1]Formulario PPGR1'!#REF!)</f>
        <v>#REF!</v>
      </c>
      <c r="D289" s="692" t="e">
        <f>IF('Formulario PPGR3 '!$G289="","",'[1]Formulario PPGR1'!#REF!)</f>
        <v>#REF!</v>
      </c>
      <c r="E289" s="692" t="e">
        <f>IF('Formulario PPGR3 '!$G289="","",'[1]Formulario PPGR1'!#REF!)</f>
        <v>#REF!</v>
      </c>
      <c r="F289" s="692" t="e">
        <f>IF('Formulario PPGR3 '!$G289="","",'[1]Formulario PPGR1'!#REF!)</f>
        <v>#REF!</v>
      </c>
      <c r="G289" s="693" t="s">
        <v>446</v>
      </c>
      <c r="H289" s="694" t="e">
        <f>IF(Tabla112[[#This Row],[Código_Actividad]]="","",_xlfn.XLOOKUP(Tabla112[[#This Row],[Código_Actividad]],[1]!Tabla2[Código],[1]!Tabla2[Actividades Programables Presupuestables],"",0))</f>
        <v>#REF!</v>
      </c>
      <c r="I289" s="695">
        <f>IFERROR(VLOOKUP('Formulario PPGR3 '!$G289,'[1]Formulario PPGR2'!$H$9:$V$272,15,FALSE),"")</f>
        <v>2</v>
      </c>
      <c r="J289" s="702" t="s">
        <v>974</v>
      </c>
      <c r="K289" s="696" t="e">
        <f>IF(Tabla112[[#This Row],[Insumos]]="","",_xlfn.XLOOKUP(Tabla112[[#This Row],[Insumos]],[1]!Tabla10[Insumo],[1]!Tabla10[InsumoAbrev],"",0))</f>
        <v>#REF!</v>
      </c>
      <c r="L289" s="697" t="s">
        <v>2129</v>
      </c>
      <c r="M289" s="698" t="e">
        <f>IF(Tabla112[[#This Row],[Descripción]]="","",_xlfn.XLOOKUP(Tabla112[[#This Row],[Descripción]],[1]!Tabla10[Descripción],[1]!Tabla10[Unidad de Medida],"",0))</f>
        <v>#REF!</v>
      </c>
      <c r="N289" s="699">
        <v>4</v>
      </c>
      <c r="O289" s="700" t="e">
        <f>IF(Tabla112[[#This Row],[Descripción]]="","",_xlfn.XLOOKUP(Tabla112[[#This Row],[Descripción]],[1]!Tabla10[Descripción],[1]!Tabla10[Precio Unitario],0))</f>
        <v>#REF!</v>
      </c>
      <c r="P289" s="700" t="e">
        <f>IF(Tabla112[[#This Row],[Cantidad de Insumos]]="","",Tabla112[[#This Row],[Precio Unitario]]*Tabla112[[#This Row],[Cantidad de Insumos]])</f>
        <v>#REF!</v>
      </c>
      <c r="Q289" s="700" t="e">
        <f>IF(Tabla112[[#This Row],[Descripción]]="","",_xlfn.XLOOKUP(Tabla112[[#This Row],[Descripción]],[1]!Tabla10[Descripción],[1]!Tabla10[CODIGO PRESUPUESTARIO],0))</f>
        <v>#REF!</v>
      </c>
      <c r="R289" s="696"/>
      <c r="S289" s="696"/>
    </row>
    <row r="290" spans="2:19" x14ac:dyDescent="0.3">
      <c r="B290" s="692" t="str">
        <f>IF('Formulario PPGR3 '!$G290="","",CONCATENATE('Formulario PPGR3 '!$C290,".",'Formulario PPGR3 '!$D290,".",'Formulario PPGR3 '!$E290,".",'Formulario PPGR3 '!$F290))</f>
        <v/>
      </c>
      <c r="C290" s="692" t="str">
        <f>IF('Formulario PPGR3 '!$G290="","",'[1]Formulario PPGR1'!#REF!)</f>
        <v/>
      </c>
      <c r="D290" s="692" t="str">
        <f>IF('Formulario PPGR3 '!$G290="","",'[1]Formulario PPGR1'!#REF!)</f>
        <v/>
      </c>
      <c r="E290" s="692" t="str">
        <f>IF('Formulario PPGR3 '!$G290="","",'[1]Formulario PPGR1'!#REF!)</f>
        <v/>
      </c>
      <c r="F290" s="692" t="str">
        <f>IF('Formulario PPGR3 '!$G290="","",'[1]Formulario PPGR1'!#REF!)</f>
        <v/>
      </c>
      <c r="G290" s="693"/>
      <c r="H290" s="694" t="str">
        <f>IF(Tabla112[[#This Row],[Código_Actividad]]="","",_xlfn.XLOOKUP(Tabla112[[#This Row],[Código_Actividad]],[1]!Tabla2[Código],[1]!Tabla2[Actividades Programables Presupuestables],"",0))</f>
        <v/>
      </c>
      <c r="I290" s="695" t="str">
        <f>IFERROR(VLOOKUP('Formulario PPGR3 '!$G290,'[1]Formulario PPGR2'!$H$9:$V$272,15,FALSE),"")</f>
        <v/>
      </c>
      <c r="J290" s="702" t="s">
        <v>974</v>
      </c>
      <c r="K290" s="696" t="e">
        <f>IF(Tabla112[[#This Row],[Insumos]]="","",_xlfn.XLOOKUP(Tabla112[[#This Row],[Insumos]],[1]!Tabla10[Insumo],[1]!Tabla10[InsumoAbrev],"",0))</f>
        <v>#REF!</v>
      </c>
      <c r="L290" s="697" t="s">
        <v>2133</v>
      </c>
      <c r="M290" s="698" t="e">
        <f>IF(Tabla112[[#This Row],[Descripción]]="","",_xlfn.XLOOKUP(Tabla112[[#This Row],[Descripción]],[1]!Tabla10[Descripción],[1]!Tabla10[Unidad de Medida],"",0))</f>
        <v>#REF!</v>
      </c>
      <c r="N290" s="699">
        <v>4</v>
      </c>
      <c r="O290" s="700" t="e">
        <f>IF(Tabla112[[#This Row],[Descripción]]="","",_xlfn.XLOOKUP(Tabla112[[#This Row],[Descripción]],[1]!Tabla10[Descripción],[1]!Tabla10[Precio Unitario],0))</f>
        <v>#REF!</v>
      </c>
      <c r="P290" s="700" t="e">
        <f>IF(Tabla112[[#This Row],[Cantidad de Insumos]]="","",Tabla112[[#This Row],[Precio Unitario]]*Tabla112[[#This Row],[Cantidad de Insumos]])</f>
        <v>#REF!</v>
      </c>
      <c r="Q290" s="700" t="e">
        <f>IF(Tabla112[[#This Row],[Descripción]]="","",_xlfn.XLOOKUP(Tabla112[[#This Row],[Descripción]],[1]!Tabla10[Descripción],[1]!Tabla10[CODIGO PRESUPUESTARIO],0))</f>
        <v>#REF!</v>
      </c>
      <c r="R290" s="696"/>
      <c r="S290" s="696"/>
    </row>
    <row r="291" spans="2:19" x14ac:dyDescent="0.3">
      <c r="B291" s="692" t="str">
        <f>IF('Formulario PPGR3 '!$G291="","",CONCATENATE('Formulario PPGR3 '!$C291,".",'Formulario PPGR3 '!$D291,".",'Formulario PPGR3 '!$E291,".",'Formulario PPGR3 '!$F291))</f>
        <v/>
      </c>
      <c r="C291" s="692" t="str">
        <f>IF('Formulario PPGR3 '!$G291="","",'[1]Formulario PPGR1'!#REF!)</f>
        <v/>
      </c>
      <c r="D291" s="692" t="str">
        <f>IF('Formulario PPGR3 '!$G291="","",'[1]Formulario PPGR1'!#REF!)</f>
        <v/>
      </c>
      <c r="E291" s="692" t="str">
        <f>IF('Formulario PPGR3 '!$G291="","",'[1]Formulario PPGR1'!#REF!)</f>
        <v/>
      </c>
      <c r="F291" s="692" t="str">
        <f>IF('Formulario PPGR3 '!$G291="","",'[1]Formulario PPGR1'!#REF!)</f>
        <v/>
      </c>
      <c r="G291" s="693"/>
      <c r="H291" s="694" t="str">
        <f>IF(Tabla112[[#This Row],[Código_Actividad]]="","",_xlfn.XLOOKUP(Tabla112[[#This Row],[Código_Actividad]],[1]!Tabla2[Código],[1]!Tabla2[Actividades Programables Presupuestables],"",0))</f>
        <v/>
      </c>
      <c r="I291" s="695" t="str">
        <f>IFERROR(VLOOKUP('Formulario PPGR3 '!$G291,'[1]Formulario PPGR2'!$H$9:$V$272,15,FALSE),"")</f>
        <v/>
      </c>
      <c r="J291" s="702" t="s">
        <v>1081</v>
      </c>
      <c r="K291" s="696" t="e">
        <f>IF(Tabla112[[#This Row],[Insumos]]="","",_xlfn.XLOOKUP(Tabla112[[#This Row],[Insumos]],[1]!Tabla10[Insumo],[1]!Tabla10[InsumoAbrev],"",0))</f>
        <v>#REF!</v>
      </c>
      <c r="L291" s="697" t="s">
        <v>1679</v>
      </c>
      <c r="M291" s="698" t="e">
        <f>IF(Tabla112[[#This Row],[Descripción]]="","",_xlfn.XLOOKUP(Tabla112[[#This Row],[Descripción]],[1]!Tabla10[Descripción],[1]!Tabla10[Unidad de Medida],"",0))</f>
        <v>#REF!</v>
      </c>
      <c r="N291" s="699">
        <v>40</v>
      </c>
      <c r="O291" s="700" t="e">
        <f>IF(Tabla112[[#This Row],[Descripción]]="","",_xlfn.XLOOKUP(Tabla112[[#This Row],[Descripción]],[1]!Tabla10[Descripción],[1]!Tabla10[Precio Unitario],0))</f>
        <v>#REF!</v>
      </c>
      <c r="P291" s="700" t="e">
        <f>IF(Tabla112[[#This Row],[Cantidad de Insumos]]="","",Tabla112[[#This Row],[Precio Unitario]]*Tabla112[[#This Row],[Cantidad de Insumos]])</f>
        <v>#REF!</v>
      </c>
      <c r="Q291" s="700" t="e">
        <f>IF(Tabla112[[#This Row],[Descripción]]="","",_xlfn.XLOOKUP(Tabla112[[#This Row],[Descripción]],[1]!Tabla10[Descripción],[1]!Tabla10[CODIGO PRESUPUESTARIO],0))</f>
        <v>#REF!</v>
      </c>
      <c r="R291" s="696"/>
      <c r="S291" s="696"/>
    </row>
    <row r="292" spans="2:19" ht="58.2" customHeight="1" x14ac:dyDescent="0.3">
      <c r="B292" s="692" t="e">
        <f>IF('Formulario PPGR3 '!$G292="","",CONCATENATE('Formulario PPGR3 '!$C292,".",'Formulario PPGR3 '!$D292,".",'Formulario PPGR3 '!$E292,".",'Formulario PPGR3 '!$F292))</f>
        <v>#REF!</v>
      </c>
      <c r="C292" s="692" t="e">
        <f>IF('Formulario PPGR3 '!$G292="","",'[1]Formulario PPGR1'!#REF!)</f>
        <v>#REF!</v>
      </c>
      <c r="D292" s="692" t="e">
        <f>IF('Formulario PPGR3 '!$G292="","",'[1]Formulario PPGR1'!#REF!)</f>
        <v>#REF!</v>
      </c>
      <c r="E292" s="692" t="e">
        <f>IF('Formulario PPGR3 '!$G292="","",'[1]Formulario PPGR1'!#REF!)</f>
        <v>#REF!</v>
      </c>
      <c r="F292" s="692" t="e">
        <f>IF('Formulario PPGR3 '!$G292="","",'[1]Formulario PPGR1'!#REF!)</f>
        <v>#REF!</v>
      </c>
      <c r="G292" s="693" t="s">
        <v>618</v>
      </c>
      <c r="H292" s="694" t="e">
        <f>IF(Tabla112[[#This Row],[Código_Actividad]]="","",_xlfn.XLOOKUP(Tabla112[[#This Row],[Código_Actividad]],[1]!Tabla2[Código],[1]!Tabla2[Actividades Programables Presupuestables],"",0))</f>
        <v>#REF!</v>
      </c>
      <c r="I292" s="695">
        <f>IFERROR(VLOOKUP('Formulario PPGR3 '!$G292,'[1]Formulario PPGR2'!$H$9:$V$272,15,FALSE),"")</f>
        <v>4</v>
      </c>
      <c r="J292" s="702" t="s">
        <v>974</v>
      </c>
      <c r="K292" s="696" t="e">
        <f>IF(Tabla112[[#This Row],[Insumos]]="","",_xlfn.XLOOKUP(Tabla112[[#This Row],[Insumos]],[1]!Tabla10[Insumo],[1]!Tabla10[InsumoAbrev],"",0))</f>
        <v>#REF!</v>
      </c>
      <c r="L292" s="697" t="s">
        <v>2129</v>
      </c>
      <c r="M292" s="698" t="e">
        <f>IF(Tabla112[[#This Row],[Descripción]]="","",_xlfn.XLOOKUP(Tabla112[[#This Row],[Descripción]],[1]!Tabla10[Descripción],[1]!Tabla10[Unidad de Medida],"",0))</f>
        <v>#REF!</v>
      </c>
      <c r="N292" s="699">
        <v>30</v>
      </c>
      <c r="O292" s="700" t="e">
        <f>IF(Tabla112[[#This Row],[Descripción]]="","",_xlfn.XLOOKUP(Tabla112[[#This Row],[Descripción]],[1]!Tabla10[Descripción],[1]!Tabla10[Precio Unitario],0))</f>
        <v>#REF!</v>
      </c>
      <c r="P292" s="700" t="e">
        <f>IF(Tabla112[[#This Row],[Cantidad de Insumos]]="","",Tabla112[[#This Row],[Precio Unitario]]*Tabla112[[#This Row],[Cantidad de Insumos]])</f>
        <v>#REF!</v>
      </c>
      <c r="Q292" s="700" t="e">
        <f>IF(Tabla112[[#This Row],[Descripción]]="","",_xlfn.XLOOKUP(Tabla112[[#This Row],[Descripción]],[1]!Tabla10[Descripción],[1]!Tabla10[CODIGO PRESUPUESTARIO],0))</f>
        <v>#REF!</v>
      </c>
      <c r="R292" s="696"/>
      <c r="S292" s="696"/>
    </row>
    <row r="293" spans="2:19" x14ac:dyDescent="0.3">
      <c r="B293" s="692" t="str">
        <f>IF('Formulario PPGR3 '!$G293="","",CONCATENATE('Formulario PPGR3 '!$C293,".",'Formulario PPGR3 '!$D293,".",'Formulario PPGR3 '!$E293,".",'Formulario PPGR3 '!$F293))</f>
        <v/>
      </c>
      <c r="C293" s="692" t="str">
        <f>IF('Formulario PPGR3 '!$G293="","",'[1]Formulario PPGR1'!#REF!)</f>
        <v/>
      </c>
      <c r="D293" s="692" t="str">
        <f>IF('Formulario PPGR3 '!$G293="","",'[1]Formulario PPGR1'!#REF!)</f>
        <v/>
      </c>
      <c r="E293" s="692" t="str">
        <f>IF('Formulario PPGR3 '!$G293="","",'[1]Formulario PPGR1'!#REF!)</f>
        <v/>
      </c>
      <c r="F293" s="692" t="str">
        <f>IF('Formulario PPGR3 '!$G293="","",'[1]Formulario PPGR1'!#REF!)</f>
        <v/>
      </c>
      <c r="G293" s="693"/>
      <c r="H293" s="694" t="str">
        <f>IF(Tabla112[[#This Row],[Código_Actividad]]="","",_xlfn.XLOOKUP(Tabla112[[#This Row],[Código_Actividad]],[1]!Tabla2[Código],[1]!Tabla2[Actividades Programables Presupuestables],"",0))</f>
        <v/>
      </c>
      <c r="I293" s="695" t="str">
        <f>IFERROR(VLOOKUP('Formulario PPGR3 '!$G293,'[1]Formulario PPGR2'!$H$9:$V$272,15,FALSE),"")</f>
        <v/>
      </c>
      <c r="J293" s="702" t="s">
        <v>974</v>
      </c>
      <c r="K293" s="696" t="e">
        <f>IF(Tabla112[[#This Row],[Insumos]]="","",_xlfn.XLOOKUP(Tabla112[[#This Row],[Insumos]],[1]!Tabla10[Insumo],[1]!Tabla10[InsumoAbrev],"",0))</f>
        <v>#REF!</v>
      </c>
      <c r="L293" s="697" t="s">
        <v>2133</v>
      </c>
      <c r="M293" s="698" t="e">
        <f>IF(Tabla112[[#This Row],[Descripción]]="","",_xlfn.XLOOKUP(Tabla112[[#This Row],[Descripción]],[1]!Tabla10[Descripción],[1]!Tabla10[Unidad de Medida],"",0))</f>
        <v>#REF!</v>
      </c>
      <c r="N293" s="699">
        <v>30</v>
      </c>
      <c r="O293" s="700" t="e">
        <f>IF(Tabla112[[#This Row],[Descripción]]="","",_xlfn.XLOOKUP(Tabla112[[#This Row],[Descripción]],[1]!Tabla10[Descripción],[1]!Tabla10[Precio Unitario],0))</f>
        <v>#REF!</v>
      </c>
      <c r="P293" s="700" t="e">
        <f>IF(Tabla112[[#This Row],[Cantidad de Insumos]]="","",Tabla112[[#This Row],[Precio Unitario]]*Tabla112[[#This Row],[Cantidad de Insumos]])</f>
        <v>#REF!</v>
      </c>
      <c r="Q293" s="700" t="e">
        <f>IF(Tabla112[[#This Row],[Descripción]]="","",_xlfn.XLOOKUP(Tabla112[[#This Row],[Descripción]],[1]!Tabla10[Descripción],[1]!Tabla10[CODIGO PRESUPUESTARIO],0))</f>
        <v>#REF!</v>
      </c>
      <c r="R293" s="696"/>
      <c r="S293" s="696"/>
    </row>
    <row r="294" spans="2:19" x14ac:dyDescent="0.3">
      <c r="B294" s="692" t="str">
        <f>IF('Formulario PPGR3 '!$G294="","",CONCATENATE('Formulario PPGR3 '!$C294,".",'Formulario PPGR3 '!$D294,".",'Formulario PPGR3 '!$E294,".",'Formulario PPGR3 '!$F294))</f>
        <v/>
      </c>
      <c r="C294" s="692" t="str">
        <f>IF('Formulario PPGR3 '!$G294="","",'[1]Formulario PPGR1'!#REF!)</f>
        <v/>
      </c>
      <c r="D294" s="692" t="str">
        <f>IF('Formulario PPGR3 '!$G294="","",'[1]Formulario PPGR1'!#REF!)</f>
        <v/>
      </c>
      <c r="E294" s="692" t="str">
        <f>IF('Formulario PPGR3 '!$G294="","",'[1]Formulario PPGR1'!#REF!)</f>
        <v/>
      </c>
      <c r="F294" s="692" t="str">
        <f>IF('Formulario PPGR3 '!$G294="","",'[1]Formulario PPGR1'!#REF!)</f>
        <v/>
      </c>
      <c r="G294" s="693"/>
      <c r="H294" s="694" t="str">
        <f>IF(Tabla112[[#This Row],[Código_Actividad]]="","",_xlfn.XLOOKUP(Tabla112[[#This Row],[Código_Actividad]],[1]!Tabla2[Código],[1]!Tabla2[Actividades Programables Presupuestables],"",0))</f>
        <v/>
      </c>
      <c r="I294" s="695" t="str">
        <f>IFERROR(VLOOKUP('Formulario PPGR3 '!$G294,'[1]Formulario PPGR2'!$H$9:$V$272,15,FALSE),"")</f>
        <v/>
      </c>
      <c r="J294" s="702" t="s">
        <v>1081</v>
      </c>
      <c r="K294" s="696" t="e">
        <f>IF(Tabla112[[#This Row],[Insumos]]="","",_xlfn.XLOOKUP(Tabla112[[#This Row],[Insumos]],[1]!Tabla10[Insumo],[1]!Tabla10[InsumoAbrev],"",0))</f>
        <v>#REF!</v>
      </c>
      <c r="L294" s="697" t="s">
        <v>1679</v>
      </c>
      <c r="M294" s="698" t="e">
        <f>IF(Tabla112[[#This Row],[Descripción]]="","",_xlfn.XLOOKUP(Tabla112[[#This Row],[Descripción]],[1]!Tabla10[Descripción],[1]!Tabla10[Unidad de Medida],"",0))</f>
        <v>#REF!</v>
      </c>
      <c r="N294" s="699">
        <v>300</v>
      </c>
      <c r="O294" s="700" t="e">
        <f>IF(Tabla112[[#This Row],[Descripción]]="","",_xlfn.XLOOKUP(Tabla112[[#This Row],[Descripción]],[1]!Tabla10[Descripción],[1]!Tabla10[Precio Unitario],0))</f>
        <v>#REF!</v>
      </c>
      <c r="P294" s="700" t="e">
        <f>IF(Tabla112[[#This Row],[Cantidad de Insumos]]="","",Tabla112[[#This Row],[Precio Unitario]]*Tabla112[[#This Row],[Cantidad de Insumos]])</f>
        <v>#REF!</v>
      </c>
      <c r="Q294" s="700" t="e">
        <f>IF(Tabla112[[#This Row],[Descripción]]="","",_xlfn.XLOOKUP(Tabla112[[#This Row],[Descripción]],[1]!Tabla10[Descripción],[1]!Tabla10[CODIGO PRESUPUESTARIO],0))</f>
        <v>#REF!</v>
      </c>
      <c r="R294" s="696"/>
      <c r="S294" s="696"/>
    </row>
    <row r="295" spans="2:19" ht="69.599999999999994" customHeight="1" x14ac:dyDescent="0.3">
      <c r="B295" s="692" t="e">
        <f>IF('Formulario PPGR3 '!$G295="","",CONCATENATE('Formulario PPGR3 '!$C295,".",'Formulario PPGR3 '!$D295,".",'Formulario PPGR3 '!$E295,".",'Formulario PPGR3 '!$F295))</f>
        <v>#REF!</v>
      </c>
      <c r="C295" s="692" t="e">
        <f>IF('Formulario PPGR3 '!$G295="","",'[1]Formulario PPGR1'!#REF!)</f>
        <v>#REF!</v>
      </c>
      <c r="D295" s="692" t="e">
        <f>IF('Formulario PPGR3 '!$G295="","",'[1]Formulario PPGR1'!#REF!)</f>
        <v>#REF!</v>
      </c>
      <c r="E295" s="692" t="e">
        <f>IF('Formulario PPGR3 '!$G295="","",'[1]Formulario PPGR1'!#REF!)</f>
        <v>#REF!</v>
      </c>
      <c r="F295" s="692" t="e">
        <f>IF('Formulario PPGR3 '!$G295="","",'[1]Formulario PPGR1'!#REF!)</f>
        <v>#REF!</v>
      </c>
      <c r="G295" s="693" t="s">
        <v>621</v>
      </c>
      <c r="H295" s="694" t="e">
        <f>IF(Tabla112[[#This Row],[Código_Actividad]]="","",_xlfn.XLOOKUP(Tabla112[[#This Row],[Código_Actividad]],[1]!Tabla2[Código],[1]!Tabla2[Actividades Programables Presupuestables],"",0))</f>
        <v>#REF!</v>
      </c>
      <c r="I295" s="695">
        <f>IFERROR(VLOOKUP('Formulario PPGR3 '!$G295,'[1]Formulario PPGR2'!$H$9:$V$272,15,FALSE),"")</f>
        <v>4</v>
      </c>
      <c r="J295" s="702" t="s">
        <v>974</v>
      </c>
      <c r="K295" s="696" t="e">
        <f>IF(Tabla112[[#This Row],[Insumos]]="","",_xlfn.XLOOKUP(Tabla112[[#This Row],[Insumos]],[1]!Tabla10[Insumo],[1]!Tabla10[InsumoAbrev],"",0))</f>
        <v>#REF!</v>
      </c>
      <c r="L295" s="697" t="s">
        <v>2129</v>
      </c>
      <c r="M295" s="698" t="e">
        <f>IF(Tabla112[[#This Row],[Descripción]]="","",_xlfn.XLOOKUP(Tabla112[[#This Row],[Descripción]],[1]!Tabla10[Descripción],[1]!Tabla10[Unidad de Medida],"",0))</f>
        <v>#REF!</v>
      </c>
      <c r="N295" s="699">
        <v>30</v>
      </c>
      <c r="O295" s="700" t="e">
        <f>IF(Tabla112[[#This Row],[Descripción]]="","",_xlfn.XLOOKUP(Tabla112[[#This Row],[Descripción]],[1]!Tabla10[Descripción],[1]!Tabla10[Precio Unitario],0))</f>
        <v>#REF!</v>
      </c>
      <c r="P295" s="700" t="e">
        <f>IF(Tabla112[[#This Row],[Cantidad de Insumos]]="","",Tabla112[[#This Row],[Precio Unitario]]*Tabla112[[#This Row],[Cantidad de Insumos]])</f>
        <v>#REF!</v>
      </c>
      <c r="Q295" s="700" t="e">
        <f>IF(Tabla112[[#This Row],[Descripción]]="","",_xlfn.XLOOKUP(Tabla112[[#This Row],[Descripción]],[1]!Tabla10[Descripción],[1]!Tabla10[CODIGO PRESUPUESTARIO],0))</f>
        <v>#REF!</v>
      </c>
      <c r="R295" s="696"/>
      <c r="S295" s="696"/>
    </row>
    <row r="296" spans="2:19" ht="24" customHeight="1" x14ac:dyDescent="0.3">
      <c r="B296" s="692" t="str">
        <f>IF('Formulario PPGR3 '!$G296="","",CONCATENATE('Formulario PPGR3 '!$C296,".",'Formulario PPGR3 '!$D296,".",'Formulario PPGR3 '!$E296,".",'Formulario PPGR3 '!$F296))</f>
        <v/>
      </c>
      <c r="C296" s="692" t="str">
        <f>IF('Formulario PPGR3 '!$G296="","",'[1]Formulario PPGR1'!#REF!)</f>
        <v/>
      </c>
      <c r="D296" s="692" t="str">
        <f>IF('Formulario PPGR3 '!$G296="","",'[1]Formulario PPGR1'!#REF!)</f>
        <v/>
      </c>
      <c r="E296" s="692" t="str">
        <f>IF('Formulario PPGR3 '!$G296="","",'[1]Formulario PPGR1'!#REF!)</f>
        <v/>
      </c>
      <c r="F296" s="692" t="str">
        <f>IF('Formulario PPGR3 '!$G296="","",'[1]Formulario PPGR1'!#REF!)</f>
        <v/>
      </c>
      <c r="G296" s="693"/>
      <c r="H296" s="694" t="str">
        <f>IF(Tabla112[[#This Row],[Código_Actividad]]="","",_xlfn.XLOOKUP(Tabla112[[#This Row],[Código_Actividad]],[1]!Tabla2[Código],[1]!Tabla2[Actividades Programables Presupuestables],"",0))</f>
        <v/>
      </c>
      <c r="I296" s="695" t="str">
        <f>IFERROR(VLOOKUP('Formulario PPGR3 '!$G296,'[1]Formulario PPGR2'!$H$9:$V$272,15,FALSE),"")</f>
        <v/>
      </c>
      <c r="J296" s="702" t="s">
        <v>974</v>
      </c>
      <c r="K296" s="696" t="e">
        <f>IF(Tabla112[[#This Row],[Insumos]]="","",_xlfn.XLOOKUP(Tabla112[[#This Row],[Insumos]],[1]!Tabla10[Insumo],[1]!Tabla10[InsumoAbrev],"",0))</f>
        <v>#REF!</v>
      </c>
      <c r="L296" s="697" t="s">
        <v>2133</v>
      </c>
      <c r="M296" s="698" t="e">
        <f>IF(Tabla112[[#This Row],[Descripción]]="","",_xlfn.XLOOKUP(Tabla112[[#This Row],[Descripción]],[1]!Tabla10[Descripción],[1]!Tabla10[Unidad de Medida],"",0))</f>
        <v>#REF!</v>
      </c>
      <c r="N296" s="699">
        <v>30</v>
      </c>
      <c r="O296" s="700" t="e">
        <f>IF(Tabla112[[#This Row],[Descripción]]="","",_xlfn.XLOOKUP(Tabla112[[#This Row],[Descripción]],[1]!Tabla10[Descripción],[1]!Tabla10[Precio Unitario],0))</f>
        <v>#REF!</v>
      </c>
      <c r="P296" s="700" t="e">
        <f>IF(Tabla112[[#This Row],[Cantidad de Insumos]]="","",Tabla112[[#This Row],[Precio Unitario]]*Tabla112[[#This Row],[Cantidad de Insumos]])</f>
        <v>#REF!</v>
      </c>
      <c r="Q296" s="700" t="e">
        <f>IF(Tabla112[[#This Row],[Descripción]]="","",_xlfn.XLOOKUP(Tabla112[[#This Row],[Descripción]],[1]!Tabla10[Descripción],[1]!Tabla10[CODIGO PRESUPUESTARIO],0))</f>
        <v>#REF!</v>
      </c>
      <c r="R296" s="696"/>
      <c r="S296" s="696"/>
    </row>
    <row r="297" spans="2:19" ht="25.2" customHeight="1" x14ac:dyDescent="0.3">
      <c r="B297" s="692" t="str">
        <f>IF('Formulario PPGR3 '!$G297="","",CONCATENATE('Formulario PPGR3 '!$C297,".",'Formulario PPGR3 '!$D297,".",'Formulario PPGR3 '!$E297,".",'Formulario PPGR3 '!$F297))</f>
        <v/>
      </c>
      <c r="C297" s="692" t="str">
        <f>IF('Formulario PPGR3 '!$G297="","",'[1]Formulario PPGR1'!#REF!)</f>
        <v/>
      </c>
      <c r="D297" s="692" t="str">
        <f>IF('Formulario PPGR3 '!$G297="","",'[1]Formulario PPGR1'!#REF!)</f>
        <v/>
      </c>
      <c r="E297" s="692" t="str">
        <f>IF('Formulario PPGR3 '!$G297="","",'[1]Formulario PPGR1'!#REF!)</f>
        <v/>
      </c>
      <c r="F297" s="692" t="str">
        <f>IF('Formulario PPGR3 '!$G297="","",'[1]Formulario PPGR1'!#REF!)</f>
        <v/>
      </c>
      <c r="G297" s="693"/>
      <c r="H297" s="694" t="str">
        <f>IF(Tabla112[[#This Row],[Código_Actividad]]="","",_xlfn.XLOOKUP(Tabla112[[#This Row],[Código_Actividad]],[1]!Tabla2[Código],[1]!Tabla2[Actividades Programables Presupuestables],"",0))</f>
        <v/>
      </c>
      <c r="I297" s="695" t="str">
        <f>IFERROR(VLOOKUP('Formulario PPGR3 '!$G297,'[1]Formulario PPGR2'!$H$9:$V$272,15,FALSE),"")</f>
        <v/>
      </c>
      <c r="J297" s="702" t="s">
        <v>1081</v>
      </c>
      <c r="K297" s="696" t="e">
        <f>IF(Tabla112[[#This Row],[Insumos]]="","",_xlfn.XLOOKUP(Tabla112[[#This Row],[Insumos]],[1]!Tabla10[Insumo],[1]!Tabla10[InsumoAbrev],"",0))</f>
        <v>#REF!</v>
      </c>
      <c r="L297" s="697" t="s">
        <v>1679</v>
      </c>
      <c r="M297" s="698" t="e">
        <f>IF(Tabla112[[#This Row],[Descripción]]="","",_xlfn.XLOOKUP(Tabla112[[#This Row],[Descripción]],[1]!Tabla10[Descripción],[1]!Tabla10[Unidad de Medida],"",0))</f>
        <v>#REF!</v>
      </c>
      <c r="N297" s="699">
        <v>300</v>
      </c>
      <c r="O297" s="700" t="e">
        <f>IF(Tabla112[[#This Row],[Descripción]]="","",_xlfn.XLOOKUP(Tabla112[[#This Row],[Descripción]],[1]!Tabla10[Descripción],[1]!Tabla10[Precio Unitario],0))</f>
        <v>#REF!</v>
      </c>
      <c r="P297" s="700" t="e">
        <f>IF(Tabla112[[#This Row],[Cantidad de Insumos]]="","",Tabla112[[#This Row],[Precio Unitario]]*Tabla112[[#This Row],[Cantidad de Insumos]])</f>
        <v>#REF!</v>
      </c>
      <c r="Q297" s="700" t="e">
        <f>IF(Tabla112[[#This Row],[Descripción]]="","",_xlfn.XLOOKUP(Tabla112[[#This Row],[Descripción]],[1]!Tabla10[Descripción],[1]!Tabla10[CODIGO PRESUPUESTARIO],0))</f>
        <v>#REF!</v>
      </c>
      <c r="R297" s="696"/>
      <c r="S297" s="696"/>
    </row>
    <row r="298" spans="2:19" ht="82.95" customHeight="1" x14ac:dyDescent="0.3">
      <c r="B298" s="692" t="e">
        <f>IF('Formulario PPGR3 '!$G298="","",CONCATENATE('Formulario PPGR3 '!$C298,".",'Formulario PPGR3 '!$D298,".",'Formulario PPGR3 '!$E298,".",'Formulario PPGR3 '!$F298))</f>
        <v>#REF!</v>
      </c>
      <c r="C298" s="692" t="e">
        <f>IF('Formulario PPGR3 '!$G298="","",'[1]Formulario PPGR1'!#REF!)</f>
        <v>#REF!</v>
      </c>
      <c r="D298" s="692" t="e">
        <f>IF('Formulario PPGR3 '!$G298="","",'[1]Formulario PPGR1'!#REF!)</f>
        <v>#REF!</v>
      </c>
      <c r="E298" s="692" t="e">
        <f>IF('Formulario PPGR3 '!$G298="","",'[1]Formulario PPGR1'!#REF!)</f>
        <v>#REF!</v>
      </c>
      <c r="F298" s="692" t="e">
        <f>IF('Formulario PPGR3 '!$G298="","",'[1]Formulario PPGR1'!#REF!)</f>
        <v>#REF!</v>
      </c>
      <c r="G298" s="693" t="s">
        <v>734</v>
      </c>
      <c r="H298" s="694" t="e">
        <f>IF(Tabla112[[#This Row],[Código_Actividad]]="","",_xlfn.XLOOKUP(Tabla112[[#This Row],[Código_Actividad]],[1]!Tabla2[Código],[1]!Tabla2[Actividades Programables Presupuestables],"",0))</f>
        <v>#REF!</v>
      </c>
      <c r="I298" s="695">
        <f>IFERROR(VLOOKUP('Formulario PPGR3 '!$G298,'[1]Formulario PPGR2'!$H$9:$V$272,15,FALSE),"")</f>
        <v>1</v>
      </c>
      <c r="J298" s="702" t="s">
        <v>841</v>
      </c>
      <c r="K298" s="696" t="e">
        <f>IF(Tabla112[[#This Row],[Insumos]]="","",_xlfn.XLOOKUP(Tabla112[[#This Row],[Insumos]],[1]!Tabla10[Insumo],[1]!Tabla10[InsumoAbrev],"",0))</f>
        <v>#REF!</v>
      </c>
      <c r="L298" s="697" t="s">
        <v>842</v>
      </c>
      <c r="M298" s="698" t="e">
        <f>IF(Tabla112[[#This Row],[Descripción]]="","",_xlfn.XLOOKUP(Tabla112[[#This Row],[Descripción]],[1]!Tabla10[Descripción],[1]!Tabla10[Unidad de Medida],"",0))</f>
        <v>#REF!</v>
      </c>
      <c r="N298" s="699">
        <v>1</v>
      </c>
      <c r="O298" s="700" t="e">
        <f>IF(Tabla112[[#This Row],[Descripción]]="","",_xlfn.XLOOKUP(Tabla112[[#This Row],[Descripción]],[1]!Tabla10[Descripción],[1]!Tabla10[Precio Unitario],0))</f>
        <v>#REF!</v>
      </c>
      <c r="P298" s="700" t="e">
        <f>IF(Tabla112[[#This Row],[Cantidad de Insumos]]="","",Tabla112[[#This Row],[Precio Unitario]]*Tabla112[[#This Row],[Cantidad de Insumos]])</f>
        <v>#REF!</v>
      </c>
      <c r="Q298" s="700" t="e">
        <f>IF(Tabla112[[#This Row],[Descripción]]="","",_xlfn.XLOOKUP(Tabla112[[#This Row],[Descripción]],[1]!Tabla10[Descripción],[1]!Tabla10[CODIGO PRESUPUESTARIO],0))</f>
        <v>#REF!</v>
      </c>
      <c r="R298" s="696"/>
      <c r="S298" s="696"/>
    </row>
    <row r="299" spans="2:19" ht="70.95" customHeight="1" x14ac:dyDescent="0.3">
      <c r="B299" s="692" t="e">
        <f>IF('Formulario PPGR3 '!$G299="","",CONCATENATE('Formulario PPGR3 '!$C299,".",'Formulario PPGR3 '!$D299,".",'Formulario PPGR3 '!$E299,".",'Formulario PPGR3 '!$F299))</f>
        <v>#REF!</v>
      </c>
      <c r="C299" s="692" t="e">
        <f>IF('Formulario PPGR3 '!$G299="","",'[1]Formulario PPGR1'!#REF!)</f>
        <v>#REF!</v>
      </c>
      <c r="D299" s="692" t="e">
        <f>IF('Formulario PPGR3 '!$G299="","",'[1]Formulario PPGR1'!#REF!)</f>
        <v>#REF!</v>
      </c>
      <c r="E299" s="692" t="e">
        <f>IF('Formulario PPGR3 '!$G299="","",'[1]Formulario PPGR1'!#REF!)</f>
        <v>#REF!</v>
      </c>
      <c r="F299" s="692" t="e">
        <f>IF('Formulario PPGR3 '!$G299="","",'[1]Formulario PPGR1'!#REF!)</f>
        <v>#REF!</v>
      </c>
      <c r="G299" s="693" t="s">
        <v>360</v>
      </c>
      <c r="H299" s="694" t="e">
        <f>IF(Tabla112[[#This Row],[Código_Actividad]]="","",_xlfn.XLOOKUP(Tabla112[[#This Row],[Código_Actividad]],[1]!Tabla2[Código],[1]!Tabla2[Actividades Programables Presupuestables],"",0))</f>
        <v>#REF!</v>
      </c>
      <c r="I299" s="695">
        <f>IFERROR(VLOOKUP('Formulario PPGR3 '!$G299,'[1]Formulario PPGR2'!$H$9:$V$272,15,FALSE),"")</f>
        <v>3</v>
      </c>
      <c r="J299" s="702" t="s">
        <v>974</v>
      </c>
      <c r="K299" s="696" t="e">
        <f>IF(Tabla112[[#This Row],[Insumos]]="","",_xlfn.XLOOKUP(Tabla112[[#This Row],[Insumos]],[1]!Tabla10[Insumo],[1]!Tabla10[InsumoAbrev],"",0))</f>
        <v>#REF!</v>
      </c>
      <c r="L299" s="697" t="s">
        <v>2133</v>
      </c>
      <c r="M299" s="698" t="e">
        <f>IF(Tabla112[[#This Row],[Descripción]]="","",_xlfn.XLOOKUP(Tabla112[[#This Row],[Descripción]],[1]!Tabla10[Descripción],[1]!Tabla10[Unidad de Medida],"",0))</f>
        <v>#REF!</v>
      </c>
      <c r="N299" s="699">
        <v>10</v>
      </c>
      <c r="O299" s="700" t="e">
        <f>IF(Tabla112[[#This Row],[Descripción]]="","",_xlfn.XLOOKUP(Tabla112[[#This Row],[Descripción]],[1]!Tabla10[Descripción],[1]!Tabla10[Precio Unitario],0))</f>
        <v>#REF!</v>
      </c>
      <c r="P299" s="700" t="e">
        <f>IF(Tabla112[[#This Row],[Cantidad de Insumos]]="","",Tabla112[[#This Row],[Precio Unitario]]*Tabla112[[#This Row],[Cantidad de Insumos]])</f>
        <v>#REF!</v>
      </c>
      <c r="Q299" s="700" t="e">
        <f>IF(Tabla112[[#This Row],[Descripción]]="","",_xlfn.XLOOKUP(Tabla112[[#This Row],[Descripción]],[1]!Tabla10[Descripción],[1]!Tabla10[CODIGO PRESUPUESTARIO],0))</f>
        <v>#REF!</v>
      </c>
      <c r="R299" s="696"/>
      <c r="S299" s="696"/>
    </row>
    <row r="300" spans="2:19" ht="18" customHeight="1" x14ac:dyDescent="0.3">
      <c r="B300" s="692" t="str">
        <f>IF('Formulario PPGR3 '!$G300="","",CONCATENATE('Formulario PPGR3 '!$C300,".",'Formulario PPGR3 '!$D300,".",'Formulario PPGR3 '!$E300,".",'Formulario PPGR3 '!$F300))</f>
        <v/>
      </c>
      <c r="C300" s="692" t="str">
        <f>IF('Formulario PPGR3 '!$G300="","",'[1]Formulario PPGR1'!#REF!)</f>
        <v/>
      </c>
      <c r="D300" s="692" t="str">
        <f>IF('Formulario PPGR3 '!$G300="","",'[1]Formulario PPGR1'!#REF!)</f>
        <v/>
      </c>
      <c r="E300" s="692" t="str">
        <f>IF('Formulario PPGR3 '!$G300="","",'[1]Formulario PPGR1'!#REF!)</f>
        <v/>
      </c>
      <c r="F300" s="692" t="str">
        <f>IF('Formulario PPGR3 '!$G300="","",'[1]Formulario PPGR1'!#REF!)</f>
        <v/>
      </c>
      <c r="G300" s="693"/>
      <c r="H300" s="694" t="str">
        <f>IF(Tabla112[[#This Row],[Código_Actividad]]="","",_xlfn.XLOOKUP(Tabla112[[#This Row],[Código_Actividad]],[1]!Tabla2[Código],[1]!Tabla2[Actividades Programables Presupuestables],"",0))</f>
        <v/>
      </c>
      <c r="I300" s="695" t="str">
        <f>IFERROR(VLOOKUP('Formulario PPGR3 '!$G300,'[1]Formulario PPGR2'!$H$9:$V$272,15,FALSE),"")</f>
        <v/>
      </c>
      <c r="J300" s="702" t="s">
        <v>974</v>
      </c>
      <c r="K300" s="696" t="e">
        <f>IF(Tabla112[[#This Row],[Insumos]]="","",_xlfn.XLOOKUP(Tabla112[[#This Row],[Insumos]],[1]!Tabla10[Insumo],[1]!Tabla10[InsumoAbrev],"",0))</f>
        <v>#REF!</v>
      </c>
      <c r="L300" s="697" t="s">
        <v>2129</v>
      </c>
      <c r="M300" s="698" t="e">
        <f>IF(Tabla112[[#This Row],[Descripción]]="","",_xlfn.XLOOKUP(Tabla112[[#This Row],[Descripción]],[1]!Tabla10[Descripción],[1]!Tabla10[Unidad de Medida],"",0))</f>
        <v>#REF!</v>
      </c>
      <c r="N300" s="699">
        <v>10</v>
      </c>
      <c r="O300" s="700" t="e">
        <f>IF(Tabla112[[#This Row],[Descripción]]="","",_xlfn.XLOOKUP(Tabla112[[#This Row],[Descripción]],[1]!Tabla10[Descripción],[1]!Tabla10[Precio Unitario],0))</f>
        <v>#REF!</v>
      </c>
      <c r="P300" s="700" t="e">
        <f>IF(Tabla112[[#This Row],[Cantidad de Insumos]]="","",Tabla112[[#This Row],[Precio Unitario]]*Tabla112[[#This Row],[Cantidad de Insumos]])</f>
        <v>#REF!</v>
      </c>
      <c r="Q300" s="700" t="e">
        <f>IF(Tabla112[[#This Row],[Descripción]]="","",_xlfn.XLOOKUP(Tabla112[[#This Row],[Descripción]],[1]!Tabla10[Descripción],[1]!Tabla10[CODIGO PRESUPUESTARIO],0))</f>
        <v>#REF!</v>
      </c>
      <c r="R300" s="696"/>
      <c r="S300" s="696"/>
    </row>
    <row r="301" spans="2:19" ht="21.6" customHeight="1" x14ac:dyDescent="0.3">
      <c r="B301" s="692" t="str">
        <f>IF('Formulario PPGR3 '!$G301="","",CONCATENATE('Formulario PPGR3 '!$C301,".",'Formulario PPGR3 '!$D301,".",'Formulario PPGR3 '!$E301,".",'Formulario PPGR3 '!$F301))</f>
        <v/>
      </c>
      <c r="C301" s="692" t="str">
        <f>IF('Formulario PPGR3 '!$G301="","",'[1]Formulario PPGR1'!#REF!)</f>
        <v/>
      </c>
      <c r="D301" s="692" t="str">
        <f>IF('Formulario PPGR3 '!$G301="","",'[1]Formulario PPGR1'!#REF!)</f>
        <v/>
      </c>
      <c r="E301" s="692" t="str">
        <f>IF('Formulario PPGR3 '!$G301="","",'[1]Formulario PPGR1'!#REF!)</f>
        <v/>
      </c>
      <c r="F301" s="692" t="str">
        <f>IF('Formulario PPGR3 '!$G301="","",'[1]Formulario PPGR1'!#REF!)</f>
        <v/>
      </c>
      <c r="G301" s="693"/>
      <c r="H301" s="694" t="str">
        <f>IF(Tabla112[[#This Row],[Código_Actividad]]="","",_xlfn.XLOOKUP(Tabla112[[#This Row],[Código_Actividad]],[1]!Tabla2[Código],[1]!Tabla2[Actividades Programables Presupuestables],"",0))</f>
        <v/>
      </c>
      <c r="I301" s="695" t="str">
        <f>IFERROR(VLOOKUP('Formulario PPGR3 '!$G301,'[1]Formulario PPGR2'!$H$9:$V$272,15,FALSE),"")</f>
        <v/>
      </c>
      <c r="J301" s="702" t="s">
        <v>1081</v>
      </c>
      <c r="K301" s="696" t="e">
        <f>IF(Tabla112[[#This Row],[Insumos]]="","",_xlfn.XLOOKUP(Tabla112[[#This Row],[Insumos]],[1]!Tabla10[Insumo],[1]!Tabla10[InsumoAbrev],"",0))</f>
        <v>#REF!</v>
      </c>
      <c r="L301" s="697" t="s">
        <v>1679</v>
      </c>
      <c r="M301" s="698" t="e">
        <f>IF(Tabla112[[#This Row],[Descripción]]="","",_xlfn.XLOOKUP(Tabla112[[#This Row],[Descripción]],[1]!Tabla10[Descripción],[1]!Tabla10[Unidad de Medida],"",0))</f>
        <v>#REF!</v>
      </c>
      <c r="N301" s="699">
        <v>150</v>
      </c>
      <c r="O301" s="700" t="e">
        <f>IF(Tabla112[[#This Row],[Descripción]]="","",_xlfn.XLOOKUP(Tabla112[[#This Row],[Descripción]],[1]!Tabla10[Descripción],[1]!Tabla10[Precio Unitario],0))</f>
        <v>#REF!</v>
      </c>
      <c r="P301" s="700" t="e">
        <f>IF(Tabla112[[#This Row],[Cantidad de Insumos]]="","",Tabla112[[#This Row],[Precio Unitario]]*Tabla112[[#This Row],[Cantidad de Insumos]])</f>
        <v>#REF!</v>
      </c>
      <c r="Q301" s="700" t="e">
        <f>IF(Tabla112[[#This Row],[Descripción]]="","",_xlfn.XLOOKUP(Tabla112[[#This Row],[Descripción]],[1]!Tabla10[Descripción],[1]!Tabla10[CODIGO PRESUPUESTARIO],0))</f>
        <v>#REF!</v>
      </c>
      <c r="R301" s="696"/>
      <c r="S301" s="696"/>
    </row>
    <row r="302" spans="2:19" ht="27.6" x14ac:dyDescent="0.3">
      <c r="B302" s="692" t="str">
        <f>IF('Formulario PPGR3 '!$G302="","",CONCATENATE('Formulario PPGR3 '!$C302,".",'Formulario PPGR3 '!$D302,".",'Formulario PPGR3 '!$E302,".",'Formulario PPGR3 '!$F302))</f>
        <v/>
      </c>
      <c r="C302" s="692" t="str">
        <f>IF('Formulario PPGR3 '!$G302="","",'[1]Formulario PPGR1'!#REF!)</f>
        <v/>
      </c>
      <c r="D302" s="692" t="str">
        <f>IF('Formulario PPGR3 '!$G302="","",'[1]Formulario PPGR1'!#REF!)</f>
        <v/>
      </c>
      <c r="E302" s="692" t="str">
        <f>IF('Formulario PPGR3 '!$G302="","",'[1]Formulario PPGR1'!#REF!)</f>
        <v/>
      </c>
      <c r="F302" s="692" t="str">
        <f>IF('Formulario PPGR3 '!$G302="","",'[1]Formulario PPGR1'!#REF!)</f>
        <v/>
      </c>
      <c r="G302" s="693"/>
      <c r="H302" s="694" t="str">
        <f>IF(Tabla112[[#This Row],[Código_Actividad]]="","",_xlfn.XLOOKUP(Tabla112[[#This Row],[Código_Actividad]],[1]!Tabla2[Código],[1]!Tabla2[Actividades Programables Presupuestables],"",0))</f>
        <v/>
      </c>
      <c r="I302" s="695" t="str">
        <f>IFERROR(VLOOKUP('Formulario PPGR3 '!$G302,'[1]Formulario PPGR2'!$H$9:$V$272,15,FALSE),"")</f>
        <v/>
      </c>
      <c r="J302" s="702" t="s">
        <v>974</v>
      </c>
      <c r="K302" s="696" t="e">
        <f>IF(Tabla112[[#This Row],[Insumos]]="","",_xlfn.XLOOKUP(Tabla112[[#This Row],[Insumos]],[1]!Tabla10[Insumo],[1]!Tabla10[InsumoAbrev],"",0))</f>
        <v>#REF!</v>
      </c>
      <c r="L302" s="697" t="s">
        <v>2134</v>
      </c>
      <c r="M302" s="698" t="e">
        <f>IF(Tabla112[[#This Row],[Descripción]]="","",_xlfn.XLOOKUP(Tabla112[[#This Row],[Descripción]],[1]!Tabla10[Descripción],[1]!Tabla10[Unidad de Medida],"",0))</f>
        <v>#REF!</v>
      </c>
      <c r="N302" s="699">
        <v>5</v>
      </c>
      <c r="O302" s="700" t="e">
        <f>IF(Tabla112[[#This Row],[Descripción]]="","",_xlfn.XLOOKUP(Tabla112[[#This Row],[Descripción]],[1]!Tabla10[Descripción],[1]!Tabla10[Precio Unitario],0))</f>
        <v>#REF!</v>
      </c>
      <c r="P302" s="700" t="e">
        <f>IF(Tabla112[[#This Row],[Cantidad de Insumos]]="","",Tabla112[[#This Row],[Precio Unitario]]*Tabla112[[#This Row],[Cantidad de Insumos]])</f>
        <v>#REF!</v>
      </c>
      <c r="Q302" s="700" t="e">
        <f>IF(Tabla112[[#This Row],[Descripción]]="","",_xlfn.XLOOKUP(Tabla112[[#This Row],[Descripción]],[1]!Tabla10[Descripción],[1]!Tabla10[CODIGO PRESUPUESTARIO],0))</f>
        <v>#REF!</v>
      </c>
      <c r="R302" s="696"/>
      <c r="S302" s="696"/>
    </row>
    <row r="303" spans="2:19" ht="73.95" customHeight="1" x14ac:dyDescent="0.3">
      <c r="B303" s="692" t="e">
        <f>IF('Formulario PPGR3 '!$G303="","",CONCATENATE('Formulario PPGR3 '!$C303,".",'Formulario PPGR3 '!$D303,".",'Formulario PPGR3 '!$E303,".",'Formulario PPGR3 '!$F303))</f>
        <v>#REF!</v>
      </c>
      <c r="C303" s="692" t="e">
        <f>IF('Formulario PPGR3 '!$G303="","",'[1]Formulario PPGR1'!#REF!)</f>
        <v>#REF!</v>
      </c>
      <c r="D303" s="692" t="e">
        <f>IF('Formulario PPGR3 '!$G303="","",'[1]Formulario PPGR1'!#REF!)</f>
        <v>#REF!</v>
      </c>
      <c r="E303" s="692" t="e">
        <f>IF('Formulario PPGR3 '!$G303="","",'[1]Formulario PPGR1'!#REF!)</f>
        <v>#REF!</v>
      </c>
      <c r="F303" s="692" t="e">
        <f>IF('Formulario PPGR3 '!$G303="","",'[1]Formulario PPGR1'!#REF!)</f>
        <v>#REF!</v>
      </c>
      <c r="G303" s="693" t="s">
        <v>589</v>
      </c>
      <c r="H303" s="694" t="e">
        <f>IF(Tabla112[[#This Row],[Código_Actividad]]="","",_xlfn.XLOOKUP(Tabla112[[#This Row],[Código_Actividad]],[1]!Tabla2[Código],[1]!Tabla2[Actividades Programables Presupuestables],"",0))</f>
        <v>#REF!</v>
      </c>
      <c r="I303" s="695">
        <f>IFERROR(VLOOKUP('Formulario PPGR3 '!$G303,'[1]Formulario PPGR2'!$H$9:$V$272,15,FALSE),"")</f>
        <v>8</v>
      </c>
      <c r="J303" s="702" t="s">
        <v>1050</v>
      </c>
      <c r="K303" s="696" t="e">
        <f>IF(Tabla112[[#This Row],[Insumos]]="","",_xlfn.XLOOKUP(Tabla112[[#This Row],[Insumos]],[1]!Tabla10[Insumo],[1]!Tabla10[InsumoAbrev],"",0))</f>
        <v>#REF!</v>
      </c>
      <c r="L303" s="697" t="s">
        <v>1849</v>
      </c>
      <c r="M303" s="698" t="e">
        <f>IF(Tabla112[[#This Row],[Descripción]]="","",_xlfn.XLOOKUP(Tabla112[[#This Row],[Descripción]],[1]!Tabla10[Descripción],[1]!Tabla10[Unidad de Medida],"",0))</f>
        <v>#REF!</v>
      </c>
      <c r="N303" s="699">
        <v>2</v>
      </c>
      <c r="O303" s="700" t="e">
        <f>IF(Tabla112[[#This Row],[Descripción]]="","",_xlfn.XLOOKUP(Tabla112[[#This Row],[Descripción]],[1]!Tabla10[Descripción],[1]!Tabla10[Precio Unitario],0))</f>
        <v>#REF!</v>
      </c>
      <c r="P303" s="700" t="e">
        <f>IF(Tabla112[[#This Row],[Cantidad de Insumos]]="","",Tabla112[[#This Row],[Precio Unitario]]*Tabla112[[#This Row],[Cantidad de Insumos]])</f>
        <v>#REF!</v>
      </c>
      <c r="Q303" s="700" t="e">
        <f>IF(Tabla112[[#This Row],[Descripción]]="","",_xlfn.XLOOKUP(Tabla112[[#This Row],[Descripción]],[1]!Tabla10[Descripción],[1]!Tabla10[CODIGO PRESUPUESTARIO],0))</f>
        <v>#REF!</v>
      </c>
      <c r="R303" s="696"/>
      <c r="S303" s="696"/>
    </row>
    <row r="304" spans="2:19" x14ac:dyDescent="0.3">
      <c r="B304" s="692" t="str">
        <f>IF('Formulario PPGR3 '!$G304="","",CONCATENATE('Formulario PPGR3 '!$C304,".",'Formulario PPGR3 '!$D304,".",'Formulario PPGR3 '!$E304,".",'Formulario PPGR3 '!$F304))</f>
        <v/>
      </c>
      <c r="C304" s="692" t="str">
        <f>IF('Formulario PPGR3 '!$G304="","",'[1]Formulario PPGR1'!#REF!)</f>
        <v/>
      </c>
      <c r="D304" s="692" t="str">
        <f>IF('Formulario PPGR3 '!$G304="","",'[1]Formulario PPGR1'!#REF!)</f>
        <v/>
      </c>
      <c r="E304" s="692" t="str">
        <f>IF('Formulario PPGR3 '!$G304="","",'[1]Formulario PPGR1'!#REF!)</f>
        <v/>
      </c>
      <c r="F304" s="692" t="str">
        <f>IF('Formulario PPGR3 '!$G304="","",'[1]Formulario PPGR1'!#REF!)</f>
        <v/>
      </c>
      <c r="G304" s="693"/>
      <c r="H304" s="694" t="str">
        <f>IF(Tabla112[[#This Row],[Código_Actividad]]="","",_xlfn.XLOOKUP(Tabla112[[#This Row],[Código_Actividad]],[1]!Tabla2[Código],[1]!Tabla2[Actividades Programables Presupuestables],"",0))</f>
        <v/>
      </c>
      <c r="I304" s="695" t="str">
        <f>IFERROR(VLOOKUP('Formulario PPGR3 '!$G304,'[1]Formulario PPGR2'!$H$9:$V$272,15,FALSE),"")</f>
        <v/>
      </c>
      <c r="J304" s="702" t="s">
        <v>1050</v>
      </c>
      <c r="K304" s="696" t="e">
        <f>IF(Tabla112[[#This Row],[Insumos]]="","",_xlfn.XLOOKUP(Tabla112[[#This Row],[Insumos]],[1]!Tabla10[Insumo],[1]!Tabla10[InsumoAbrev],"",0))</f>
        <v>#REF!</v>
      </c>
      <c r="L304" s="697" t="s">
        <v>1858</v>
      </c>
      <c r="M304" s="698" t="e">
        <f>IF(Tabla112[[#This Row],[Descripción]]="","",_xlfn.XLOOKUP(Tabla112[[#This Row],[Descripción]],[1]!Tabla10[Descripción],[1]!Tabla10[Unidad de Medida],"",0))</f>
        <v>#REF!</v>
      </c>
      <c r="N304" s="699">
        <v>2</v>
      </c>
      <c r="O304" s="700" t="e">
        <f>IF(Tabla112[[#This Row],[Descripción]]="","",_xlfn.XLOOKUP(Tabla112[[#This Row],[Descripción]],[1]!Tabla10[Descripción],[1]!Tabla10[Precio Unitario],0))</f>
        <v>#REF!</v>
      </c>
      <c r="P304" s="700" t="e">
        <f>IF(Tabla112[[#This Row],[Cantidad de Insumos]]="","",Tabla112[[#This Row],[Precio Unitario]]*Tabla112[[#This Row],[Cantidad de Insumos]])</f>
        <v>#REF!</v>
      </c>
      <c r="Q304" s="700" t="e">
        <f>IF(Tabla112[[#This Row],[Descripción]]="","",_xlfn.XLOOKUP(Tabla112[[#This Row],[Descripción]],[1]!Tabla10[Descripción],[1]!Tabla10[CODIGO PRESUPUESTARIO],0))</f>
        <v>#REF!</v>
      </c>
      <c r="R304" s="696"/>
      <c r="S304" s="696"/>
    </row>
    <row r="305" spans="2:19" x14ac:dyDescent="0.3">
      <c r="B305" s="692" t="str">
        <f>IF('Formulario PPGR3 '!$G305="","",CONCATENATE('Formulario PPGR3 '!$C305,".",'Formulario PPGR3 '!$D305,".",'Formulario PPGR3 '!$E305,".",'Formulario PPGR3 '!$F305))</f>
        <v/>
      </c>
      <c r="C305" s="692" t="str">
        <f>IF('Formulario PPGR3 '!$G305="","",'[1]Formulario PPGR1'!#REF!)</f>
        <v/>
      </c>
      <c r="D305" s="692" t="str">
        <f>IF('Formulario PPGR3 '!$G305="","",'[1]Formulario PPGR1'!#REF!)</f>
        <v/>
      </c>
      <c r="E305" s="692" t="str">
        <f>IF('Formulario PPGR3 '!$G305="","",'[1]Formulario PPGR1'!#REF!)</f>
        <v/>
      </c>
      <c r="F305" s="692" t="str">
        <f>IF('Formulario PPGR3 '!$G305="","",'[1]Formulario PPGR1'!#REF!)</f>
        <v/>
      </c>
      <c r="G305" s="693"/>
      <c r="H305" s="694" t="str">
        <f>IF(Tabla112[[#This Row],[Código_Actividad]]="","",_xlfn.XLOOKUP(Tabla112[[#This Row],[Código_Actividad]],[1]!Tabla2[Código],[1]!Tabla2[Actividades Programables Presupuestables],"",0))</f>
        <v/>
      </c>
      <c r="I305" s="695" t="str">
        <f>IFERROR(VLOOKUP('Formulario PPGR3 '!$G305,'[1]Formulario PPGR2'!$H$9:$V$272,15,FALSE),"")</f>
        <v/>
      </c>
      <c r="J305" s="702" t="s">
        <v>1954</v>
      </c>
      <c r="K305" s="696" t="e">
        <f>IF(Tabla112[[#This Row],[Insumos]]="","",_xlfn.XLOOKUP(Tabla112[[#This Row],[Insumos]],[1]!Tabla10[Insumo],[1]!Tabla10[InsumoAbrev],"",0))</f>
        <v>#REF!</v>
      </c>
      <c r="L305" s="697" t="s">
        <v>2023</v>
      </c>
      <c r="M305" s="698" t="e">
        <f>IF(Tabla112[[#This Row],[Descripción]]="","",_xlfn.XLOOKUP(Tabla112[[#This Row],[Descripción]],[1]!Tabla10[Descripción],[1]!Tabla10[Unidad de Medida],"",0))</f>
        <v>#REF!</v>
      </c>
      <c r="N305" s="699">
        <v>3</v>
      </c>
      <c r="O305" s="700" t="e">
        <f>IF(Tabla112[[#This Row],[Descripción]]="","",_xlfn.XLOOKUP(Tabla112[[#This Row],[Descripción]],[1]!Tabla10[Descripción],[1]!Tabla10[Precio Unitario],0))</f>
        <v>#REF!</v>
      </c>
      <c r="P305" s="700" t="e">
        <f>IF(Tabla112[[#This Row],[Cantidad de Insumos]]="","",Tabla112[[#This Row],[Precio Unitario]]*Tabla112[[#This Row],[Cantidad de Insumos]])</f>
        <v>#REF!</v>
      </c>
      <c r="Q305" s="700" t="e">
        <f>IF(Tabla112[[#This Row],[Descripción]]="","",_xlfn.XLOOKUP(Tabla112[[#This Row],[Descripción]],[1]!Tabla10[Descripción],[1]!Tabla10[CODIGO PRESUPUESTARIO],0))</f>
        <v>#REF!</v>
      </c>
      <c r="R305" s="696"/>
      <c r="S305" s="696"/>
    </row>
    <row r="306" spans="2:19" x14ac:dyDescent="0.3">
      <c r="B306" s="692" t="str">
        <f>IF('Formulario PPGR3 '!$G306="","",CONCATENATE('Formulario PPGR3 '!$C306,".",'Formulario PPGR3 '!$D306,".",'Formulario PPGR3 '!$E306,".",'Formulario PPGR3 '!$F306))</f>
        <v/>
      </c>
      <c r="C306" s="692" t="str">
        <f>IF('Formulario PPGR3 '!$G306="","",'[1]Formulario PPGR1'!#REF!)</f>
        <v/>
      </c>
      <c r="D306" s="692" t="str">
        <f>IF('Formulario PPGR3 '!$G306="","",'[1]Formulario PPGR1'!#REF!)</f>
        <v/>
      </c>
      <c r="E306" s="692" t="str">
        <f>IF('Formulario PPGR3 '!$G306="","",'[1]Formulario PPGR1'!#REF!)</f>
        <v/>
      </c>
      <c r="F306" s="692" t="str">
        <f>IF('Formulario PPGR3 '!$G306="","",'[1]Formulario PPGR1'!#REF!)</f>
        <v/>
      </c>
      <c r="G306" s="693"/>
      <c r="H306" s="694" t="str">
        <f>IF(Tabla112[[#This Row],[Código_Actividad]]="","",_xlfn.XLOOKUP(Tabla112[[#This Row],[Código_Actividad]],[1]!Tabla2[Código],[1]!Tabla2[Actividades Programables Presupuestables],"",0))</f>
        <v/>
      </c>
      <c r="I306" s="695" t="str">
        <f>IFERROR(VLOOKUP('Formulario PPGR3 '!$G306,'[1]Formulario PPGR2'!$H$9:$V$272,15,FALSE),"")</f>
        <v/>
      </c>
      <c r="J306" s="702" t="s">
        <v>1954</v>
      </c>
      <c r="K306" s="696" t="e">
        <f>IF(Tabla112[[#This Row],[Insumos]]="","",_xlfn.XLOOKUP(Tabla112[[#This Row],[Insumos]],[1]!Tabla10[Insumo],[1]!Tabla10[InsumoAbrev],"",0))</f>
        <v>#REF!</v>
      </c>
      <c r="L306" s="697" t="s">
        <v>2042</v>
      </c>
      <c r="M306" s="698" t="e">
        <f>IF(Tabla112[[#This Row],[Descripción]]="","",_xlfn.XLOOKUP(Tabla112[[#This Row],[Descripción]],[1]!Tabla10[Descripción],[1]!Tabla10[Unidad de Medida],"",0))</f>
        <v>#REF!</v>
      </c>
      <c r="N306" s="699">
        <v>4</v>
      </c>
      <c r="O306" s="700" t="e">
        <f>IF(Tabla112[[#This Row],[Descripción]]="","",_xlfn.XLOOKUP(Tabla112[[#This Row],[Descripción]],[1]!Tabla10[Descripción],[1]!Tabla10[Precio Unitario],0))</f>
        <v>#REF!</v>
      </c>
      <c r="P306" s="700" t="e">
        <f>IF(Tabla112[[#This Row],[Cantidad de Insumos]]="","",Tabla112[[#This Row],[Precio Unitario]]*Tabla112[[#This Row],[Cantidad de Insumos]])</f>
        <v>#REF!</v>
      </c>
      <c r="Q306" s="700" t="e">
        <f>IF(Tabla112[[#This Row],[Descripción]]="","",_xlfn.XLOOKUP(Tabla112[[#This Row],[Descripción]],[1]!Tabla10[Descripción],[1]!Tabla10[CODIGO PRESUPUESTARIO],0))</f>
        <v>#REF!</v>
      </c>
      <c r="R306" s="696"/>
      <c r="S306" s="696"/>
    </row>
    <row r="307" spans="2:19" x14ac:dyDescent="0.3">
      <c r="B307" s="692" t="str">
        <f>IF('Formulario PPGR3 '!$G307="","",CONCATENATE('Formulario PPGR3 '!$C307,".",'Formulario PPGR3 '!$D307,".",'Formulario PPGR3 '!$E307,".",'Formulario PPGR3 '!$F307))</f>
        <v/>
      </c>
      <c r="C307" s="692" t="str">
        <f>IF('Formulario PPGR3 '!$G307="","",'[1]Formulario PPGR1'!#REF!)</f>
        <v/>
      </c>
      <c r="D307" s="692" t="str">
        <f>IF('Formulario PPGR3 '!$G307="","",'[1]Formulario PPGR1'!#REF!)</f>
        <v/>
      </c>
      <c r="E307" s="692" t="str">
        <f>IF('Formulario PPGR3 '!$G307="","",'[1]Formulario PPGR1'!#REF!)</f>
        <v/>
      </c>
      <c r="F307" s="692" t="str">
        <f>IF('Formulario PPGR3 '!$G307="","",'[1]Formulario PPGR1'!#REF!)</f>
        <v/>
      </c>
      <c r="G307" s="693"/>
      <c r="H307" s="694" t="str">
        <f>IF(Tabla112[[#This Row],[Código_Actividad]]="","",_xlfn.XLOOKUP(Tabla112[[#This Row],[Código_Actividad]],[1]!Tabla2[Código],[1]!Tabla2[Actividades Programables Presupuestables],"",0))</f>
        <v/>
      </c>
      <c r="I307" s="695" t="str">
        <f>IFERROR(VLOOKUP('Formulario PPGR3 '!$G307,'[1]Formulario PPGR2'!$H$9:$V$272,15,FALSE),"")</f>
        <v/>
      </c>
      <c r="J307" s="702" t="s">
        <v>974</v>
      </c>
      <c r="K307" s="696" t="e">
        <f>IF(Tabla112[[#This Row],[Insumos]]="","",_xlfn.XLOOKUP(Tabla112[[#This Row],[Insumos]],[1]!Tabla10[Insumo],[1]!Tabla10[InsumoAbrev],"",0))</f>
        <v>#REF!</v>
      </c>
      <c r="L307" s="697" t="s">
        <v>2133</v>
      </c>
      <c r="M307" s="698" t="e">
        <f>IF(Tabla112[[#This Row],[Descripción]]="","",_xlfn.XLOOKUP(Tabla112[[#This Row],[Descripción]],[1]!Tabla10[Descripción],[1]!Tabla10[Unidad de Medida],"",0))</f>
        <v>#REF!</v>
      </c>
      <c r="N307" s="699">
        <v>8</v>
      </c>
      <c r="O307" s="700" t="e">
        <f>IF(Tabla112[[#This Row],[Descripción]]="","",_xlfn.XLOOKUP(Tabla112[[#This Row],[Descripción]],[1]!Tabla10[Descripción],[1]!Tabla10[Precio Unitario],0))</f>
        <v>#REF!</v>
      </c>
      <c r="P307" s="700" t="e">
        <f>IF(Tabla112[[#This Row],[Cantidad de Insumos]]="","",Tabla112[[#This Row],[Precio Unitario]]*Tabla112[[#This Row],[Cantidad de Insumos]])</f>
        <v>#REF!</v>
      </c>
      <c r="Q307" s="700" t="e">
        <f>IF(Tabla112[[#This Row],[Descripción]]="","",_xlfn.XLOOKUP(Tabla112[[#This Row],[Descripción]],[1]!Tabla10[Descripción],[1]!Tabla10[CODIGO PRESUPUESTARIO],0))</f>
        <v>#REF!</v>
      </c>
      <c r="R307" s="696"/>
      <c r="S307" s="696"/>
    </row>
    <row r="308" spans="2:19" x14ac:dyDescent="0.3">
      <c r="B308" s="692" t="str">
        <f>IF('Formulario PPGR3 '!$G308="","",CONCATENATE('Formulario PPGR3 '!$C308,".",'Formulario PPGR3 '!$D308,".",'Formulario PPGR3 '!$E308,".",'Formulario PPGR3 '!$F308))</f>
        <v/>
      </c>
      <c r="C308" s="692" t="str">
        <f>IF('Formulario PPGR3 '!$G308="","",'[1]Formulario PPGR1'!#REF!)</f>
        <v/>
      </c>
      <c r="D308" s="692" t="str">
        <f>IF('Formulario PPGR3 '!$G308="","",'[1]Formulario PPGR1'!#REF!)</f>
        <v/>
      </c>
      <c r="E308" s="692" t="str">
        <f>IF('Formulario PPGR3 '!$G308="","",'[1]Formulario PPGR1'!#REF!)</f>
        <v/>
      </c>
      <c r="F308" s="692" t="str">
        <f>IF('Formulario PPGR3 '!$G308="","",'[1]Formulario PPGR1'!#REF!)</f>
        <v/>
      </c>
      <c r="G308" s="693"/>
      <c r="H308" s="694" t="str">
        <f>IF(Tabla112[[#This Row],[Código_Actividad]]="","",_xlfn.XLOOKUP(Tabla112[[#This Row],[Código_Actividad]],[1]!Tabla2[Código],[1]!Tabla2[Actividades Programables Presupuestables],"",0))</f>
        <v/>
      </c>
      <c r="I308" s="695" t="str">
        <f>IFERROR(VLOOKUP('Formulario PPGR3 '!$G308,'[1]Formulario PPGR2'!$H$9:$V$272,15,FALSE),"")</f>
        <v/>
      </c>
      <c r="J308" s="702" t="s">
        <v>974</v>
      </c>
      <c r="K308" s="696" t="e">
        <f>IF(Tabla112[[#This Row],[Insumos]]="","",_xlfn.XLOOKUP(Tabla112[[#This Row],[Insumos]],[1]!Tabla10[Insumo],[1]!Tabla10[InsumoAbrev],"",0))</f>
        <v>#REF!</v>
      </c>
      <c r="L308" s="697" t="s">
        <v>2129</v>
      </c>
      <c r="M308" s="698" t="e">
        <f>IF(Tabla112[[#This Row],[Descripción]]="","",_xlfn.XLOOKUP(Tabla112[[#This Row],[Descripción]],[1]!Tabla10[Descripción],[1]!Tabla10[Unidad de Medida],"",0))</f>
        <v>#REF!</v>
      </c>
      <c r="N308" s="699">
        <v>8</v>
      </c>
      <c r="O308" s="700" t="e">
        <f>IF(Tabla112[[#This Row],[Descripción]]="","",_xlfn.XLOOKUP(Tabla112[[#This Row],[Descripción]],[1]!Tabla10[Descripción],[1]!Tabla10[Precio Unitario],0))</f>
        <v>#REF!</v>
      </c>
      <c r="P308" s="700" t="e">
        <f>IF(Tabla112[[#This Row],[Cantidad de Insumos]]="","",Tabla112[[#This Row],[Precio Unitario]]*Tabla112[[#This Row],[Cantidad de Insumos]])</f>
        <v>#REF!</v>
      </c>
      <c r="Q308" s="700" t="e">
        <f>IF(Tabla112[[#This Row],[Descripción]]="","",_xlfn.XLOOKUP(Tabla112[[#This Row],[Descripción]],[1]!Tabla10[Descripción],[1]!Tabla10[CODIGO PRESUPUESTARIO],0))</f>
        <v>#REF!</v>
      </c>
      <c r="R308" s="696"/>
      <c r="S308" s="696"/>
    </row>
    <row r="309" spans="2:19" x14ac:dyDescent="0.3">
      <c r="B309" s="692" t="str">
        <f>IF('Formulario PPGR3 '!$G309="","",CONCATENATE('Formulario PPGR3 '!$C309,".",'Formulario PPGR3 '!$D309,".",'Formulario PPGR3 '!$E309,".",'Formulario PPGR3 '!$F309))</f>
        <v/>
      </c>
      <c r="C309" s="692" t="str">
        <f>IF('Formulario PPGR3 '!$G309="","",'[1]Formulario PPGR1'!#REF!)</f>
        <v/>
      </c>
      <c r="D309" s="692" t="str">
        <f>IF('Formulario PPGR3 '!$G309="","",'[1]Formulario PPGR1'!#REF!)</f>
        <v/>
      </c>
      <c r="E309" s="692" t="str">
        <f>IF('Formulario PPGR3 '!$G309="","",'[1]Formulario PPGR1'!#REF!)</f>
        <v/>
      </c>
      <c r="F309" s="692" t="str">
        <f>IF('Formulario PPGR3 '!$G309="","",'[1]Formulario PPGR1'!#REF!)</f>
        <v/>
      </c>
      <c r="G309" s="693"/>
      <c r="H309" s="694" t="str">
        <f>IF(Tabla112[[#This Row],[Código_Actividad]]="","",_xlfn.XLOOKUP(Tabla112[[#This Row],[Código_Actividad]],[1]!Tabla2[Código],[1]!Tabla2[Actividades Programables Presupuestables],"",0))</f>
        <v/>
      </c>
      <c r="I309" s="695" t="str">
        <f>IFERROR(VLOOKUP('Formulario PPGR3 '!$G309,'[1]Formulario PPGR2'!$H$9:$V$272,15,FALSE),"")</f>
        <v/>
      </c>
      <c r="J309" s="702" t="s">
        <v>1081</v>
      </c>
      <c r="K309" s="696" t="e">
        <f>IF(Tabla112[[#This Row],[Insumos]]="","",_xlfn.XLOOKUP(Tabla112[[#This Row],[Insumos]],[1]!Tabla10[Insumo],[1]!Tabla10[InsumoAbrev],"",0))</f>
        <v>#REF!</v>
      </c>
      <c r="L309" s="697" t="s">
        <v>1679</v>
      </c>
      <c r="M309" s="698" t="e">
        <f>IF(Tabla112[[#This Row],[Descripción]]="","",_xlfn.XLOOKUP(Tabla112[[#This Row],[Descripción]],[1]!Tabla10[Descripción],[1]!Tabla10[Unidad de Medida],"",0))</f>
        <v>#REF!</v>
      </c>
      <c r="N309" s="699">
        <v>200</v>
      </c>
      <c r="O309" s="700" t="e">
        <f>IF(Tabla112[[#This Row],[Descripción]]="","",_xlfn.XLOOKUP(Tabla112[[#This Row],[Descripción]],[1]!Tabla10[Descripción],[1]!Tabla10[Precio Unitario],0))</f>
        <v>#REF!</v>
      </c>
      <c r="P309" s="700" t="e">
        <f>IF(Tabla112[[#This Row],[Cantidad de Insumos]]="","",Tabla112[[#This Row],[Precio Unitario]]*Tabla112[[#This Row],[Cantidad de Insumos]])</f>
        <v>#REF!</v>
      </c>
      <c r="Q309" s="700" t="e">
        <f>IF(Tabla112[[#This Row],[Descripción]]="","",_xlfn.XLOOKUP(Tabla112[[#This Row],[Descripción]],[1]!Tabla10[Descripción],[1]!Tabla10[CODIGO PRESUPUESTARIO],0))</f>
        <v>#REF!</v>
      </c>
      <c r="R309" s="696"/>
      <c r="S309" s="696"/>
    </row>
    <row r="310" spans="2:19" ht="51" customHeight="1" x14ac:dyDescent="0.3">
      <c r="B310" s="692" t="e">
        <f>IF('Formulario PPGR3 '!$G310="","",CONCATENATE('Formulario PPGR3 '!$C310,".",'Formulario PPGR3 '!$D310,".",'Formulario PPGR3 '!$E310,".",'Formulario PPGR3 '!$F310))</f>
        <v>#REF!</v>
      </c>
      <c r="C310" s="692" t="e">
        <f>IF('Formulario PPGR3 '!$G310="","",'[1]Formulario PPGR1'!#REF!)</f>
        <v>#REF!</v>
      </c>
      <c r="D310" s="692" t="e">
        <f>IF('Formulario PPGR3 '!$G310="","",'[1]Formulario PPGR1'!#REF!)</f>
        <v>#REF!</v>
      </c>
      <c r="E310" s="692" t="e">
        <f>IF('Formulario PPGR3 '!$G310="","",'[1]Formulario PPGR1'!#REF!)</f>
        <v>#REF!</v>
      </c>
      <c r="F310" s="692" t="e">
        <f>IF('Formulario PPGR3 '!$G310="","",'[1]Formulario PPGR1'!#REF!)</f>
        <v>#REF!</v>
      </c>
      <c r="G310" s="693" t="s">
        <v>393</v>
      </c>
      <c r="H310" s="694" t="e">
        <f>IF(Tabla112[[#This Row],[Código_Actividad]]="","",_xlfn.XLOOKUP(Tabla112[[#This Row],[Código_Actividad]],[1]!Tabla2[Código],[1]!Tabla2[Actividades Programables Presupuestables],"",0))</f>
        <v>#REF!</v>
      </c>
      <c r="I310" s="695">
        <f>IFERROR(VLOOKUP('Formulario PPGR3 '!$G310,'[1]Formulario PPGR2'!$H$9:$V$272,15,FALSE),"")</f>
        <v>1</v>
      </c>
      <c r="J310" s="702" t="s">
        <v>974</v>
      </c>
      <c r="K310" s="696" t="e">
        <f>IF(Tabla112[[#This Row],[Insumos]]="","",_xlfn.XLOOKUP(Tabla112[[#This Row],[Insumos]],[1]!Tabla10[Insumo],[1]!Tabla10[InsumoAbrev],"",0))</f>
        <v>#REF!</v>
      </c>
      <c r="L310" s="697" t="s">
        <v>2133</v>
      </c>
      <c r="M310" s="698" t="e">
        <f>IF(Tabla112[[#This Row],[Descripción]]="","",_xlfn.XLOOKUP(Tabla112[[#This Row],[Descripción]],[1]!Tabla10[Descripción],[1]!Tabla10[Unidad de Medida],"",0))</f>
        <v>#REF!</v>
      </c>
      <c r="N310" s="699">
        <v>8</v>
      </c>
      <c r="O310" s="700" t="e">
        <f>IF(Tabla112[[#This Row],[Descripción]]="","",_xlfn.XLOOKUP(Tabla112[[#This Row],[Descripción]],[1]!Tabla10[Descripción],[1]!Tabla10[Precio Unitario],0))</f>
        <v>#REF!</v>
      </c>
      <c r="P310" s="700" t="e">
        <f>IF(Tabla112[[#This Row],[Cantidad de Insumos]]="","",Tabla112[[#This Row],[Precio Unitario]]*Tabla112[[#This Row],[Cantidad de Insumos]])</f>
        <v>#REF!</v>
      </c>
      <c r="Q310" s="700" t="e">
        <f>IF(Tabla112[[#This Row],[Descripción]]="","",_xlfn.XLOOKUP(Tabla112[[#This Row],[Descripción]],[1]!Tabla10[Descripción],[1]!Tabla10[CODIGO PRESUPUESTARIO],0))</f>
        <v>#REF!</v>
      </c>
      <c r="R310" s="696"/>
      <c r="S310" s="696"/>
    </row>
    <row r="311" spans="2:19" x14ac:dyDescent="0.3">
      <c r="B311" s="692" t="str">
        <f>IF('Formulario PPGR3 '!$G311="","",CONCATENATE('Formulario PPGR3 '!$C311,".",'Formulario PPGR3 '!$D311,".",'Formulario PPGR3 '!$E311,".",'Formulario PPGR3 '!$F311))</f>
        <v/>
      </c>
      <c r="C311" s="692" t="str">
        <f>IF('Formulario PPGR3 '!$G311="","",'[1]Formulario PPGR1'!#REF!)</f>
        <v/>
      </c>
      <c r="D311" s="692" t="str">
        <f>IF('Formulario PPGR3 '!$G311="","",'[1]Formulario PPGR1'!#REF!)</f>
        <v/>
      </c>
      <c r="E311" s="692" t="str">
        <f>IF('Formulario PPGR3 '!$G311="","",'[1]Formulario PPGR1'!#REF!)</f>
        <v/>
      </c>
      <c r="F311" s="692" t="str">
        <f>IF('Formulario PPGR3 '!$G311="","",'[1]Formulario PPGR1'!#REF!)</f>
        <v/>
      </c>
      <c r="G311" s="693"/>
      <c r="H311" s="694" t="str">
        <f>IF(Tabla112[[#This Row],[Código_Actividad]]="","",_xlfn.XLOOKUP(Tabla112[[#This Row],[Código_Actividad]],[1]!Tabla2[Código],[1]!Tabla2[Actividades Programables Presupuestables],"",0))</f>
        <v/>
      </c>
      <c r="I311" s="695" t="str">
        <f>IFERROR(VLOOKUP('Formulario PPGR3 '!$G311,'[1]Formulario PPGR2'!$H$9:$V$272,15,FALSE),"")</f>
        <v/>
      </c>
      <c r="J311" s="702" t="s">
        <v>974</v>
      </c>
      <c r="K311" s="696" t="e">
        <f>IF(Tabla112[[#This Row],[Insumos]]="","",_xlfn.XLOOKUP(Tabla112[[#This Row],[Insumos]],[1]!Tabla10[Insumo],[1]!Tabla10[InsumoAbrev],"",0))</f>
        <v>#REF!</v>
      </c>
      <c r="L311" s="697" t="s">
        <v>2129</v>
      </c>
      <c r="M311" s="698" t="e">
        <f>IF(Tabla112[[#This Row],[Descripción]]="","",_xlfn.XLOOKUP(Tabla112[[#This Row],[Descripción]],[1]!Tabla10[Descripción],[1]!Tabla10[Unidad de Medida],"",0))</f>
        <v>#REF!</v>
      </c>
      <c r="N311" s="699">
        <v>8</v>
      </c>
      <c r="O311" s="700" t="e">
        <f>IF(Tabla112[[#This Row],[Descripción]]="","",_xlfn.XLOOKUP(Tabla112[[#This Row],[Descripción]],[1]!Tabla10[Descripción],[1]!Tabla10[Precio Unitario],0))</f>
        <v>#REF!</v>
      </c>
      <c r="P311" s="700" t="e">
        <f>IF(Tabla112[[#This Row],[Cantidad de Insumos]]="","",Tabla112[[#This Row],[Precio Unitario]]*Tabla112[[#This Row],[Cantidad de Insumos]])</f>
        <v>#REF!</v>
      </c>
      <c r="Q311" s="700" t="e">
        <f>IF(Tabla112[[#This Row],[Descripción]]="","",_xlfn.XLOOKUP(Tabla112[[#This Row],[Descripción]],[1]!Tabla10[Descripción],[1]!Tabla10[CODIGO PRESUPUESTARIO],0))</f>
        <v>#REF!</v>
      </c>
      <c r="R311" s="696"/>
      <c r="S311" s="696"/>
    </row>
    <row r="312" spans="2:19" x14ac:dyDescent="0.3">
      <c r="B312" s="692" t="str">
        <f>IF('Formulario PPGR3 '!$G312="","",CONCATENATE('Formulario PPGR3 '!$C312,".",'Formulario PPGR3 '!$D312,".",'Formulario PPGR3 '!$E312,".",'Formulario PPGR3 '!$F312))</f>
        <v/>
      </c>
      <c r="C312" s="692" t="str">
        <f>IF('Formulario PPGR3 '!$G312="","",'[1]Formulario PPGR1'!#REF!)</f>
        <v/>
      </c>
      <c r="D312" s="692" t="str">
        <f>IF('Formulario PPGR3 '!$G312="","",'[1]Formulario PPGR1'!#REF!)</f>
        <v/>
      </c>
      <c r="E312" s="692" t="str">
        <f>IF('Formulario PPGR3 '!$G312="","",'[1]Formulario PPGR1'!#REF!)</f>
        <v/>
      </c>
      <c r="F312" s="692" t="str">
        <f>IF('Formulario PPGR3 '!$G312="","",'[1]Formulario PPGR1'!#REF!)</f>
        <v/>
      </c>
      <c r="G312" s="693"/>
      <c r="H312" s="694" t="str">
        <f>IF(Tabla112[[#This Row],[Código_Actividad]]="","",_xlfn.XLOOKUP(Tabla112[[#This Row],[Código_Actividad]],[1]!Tabla2[Código],[1]!Tabla2[Actividades Programables Presupuestables],"",0))</f>
        <v/>
      </c>
      <c r="I312" s="695" t="str">
        <f>IFERROR(VLOOKUP('Formulario PPGR3 '!$G312,'[1]Formulario PPGR2'!$H$9:$V$272,15,FALSE),"")</f>
        <v/>
      </c>
      <c r="J312" s="702" t="s">
        <v>1081</v>
      </c>
      <c r="K312" s="696" t="e">
        <f>IF(Tabla112[[#This Row],[Insumos]]="","",_xlfn.XLOOKUP(Tabla112[[#This Row],[Insumos]],[1]!Tabla10[Insumo],[1]!Tabla10[InsumoAbrev],"",0))</f>
        <v>#REF!</v>
      </c>
      <c r="L312" s="697" t="s">
        <v>1679</v>
      </c>
      <c r="M312" s="698" t="e">
        <f>IF(Tabla112[[#This Row],[Descripción]]="","",_xlfn.XLOOKUP(Tabla112[[#This Row],[Descripción]],[1]!Tabla10[Descripción],[1]!Tabla10[Unidad de Medida],"",0))</f>
        <v>#REF!</v>
      </c>
      <c r="N312" s="699">
        <v>70</v>
      </c>
      <c r="O312" s="700" t="e">
        <f>IF(Tabla112[[#This Row],[Descripción]]="","",_xlfn.XLOOKUP(Tabla112[[#This Row],[Descripción]],[1]!Tabla10[Descripción],[1]!Tabla10[Precio Unitario],0))</f>
        <v>#REF!</v>
      </c>
      <c r="P312" s="700" t="e">
        <f>IF(Tabla112[[#This Row],[Cantidad de Insumos]]="","",Tabla112[[#This Row],[Precio Unitario]]*Tabla112[[#This Row],[Cantidad de Insumos]])</f>
        <v>#REF!</v>
      </c>
      <c r="Q312" s="700" t="e">
        <f>IF(Tabla112[[#This Row],[Descripción]]="","",_xlfn.XLOOKUP(Tabla112[[#This Row],[Descripción]],[1]!Tabla10[Descripción],[1]!Tabla10[CODIGO PRESUPUESTARIO],0))</f>
        <v>#REF!</v>
      </c>
      <c r="R312" s="696"/>
      <c r="S312" s="696"/>
    </row>
    <row r="313" spans="2:19" ht="49.2" customHeight="1" x14ac:dyDescent="0.3">
      <c r="B313" s="692" t="e">
        <f>IF('Formulario PPGR3 '!$G313="","",CONCATENATE('Formulario PPGR3 '!$C313,".",'Formulario PPGR3 '!$D313,".",'Formulario PPGR3 '!$E313,".",'Formulario PPGR3 '!$F313))</f>
        <v>#REF!</v>
      </c>
      <c r="C313" s="692" t="e">
        <f>IF('Formulario PPGR3 '!$G313="","",'[1]Formulario PPGR1'!#REF!)</f>
        <v>#REF!</v>
      </c>
      <c r="D313" s="692" t="e">
        <f>IF('Formulario PPGR3 '!$G313="","",'[1]Formulario PPGR1'!#REF!)</f>
        <v>#REF!</v>
      </c>
      <c r="E313" s="692" t="e">
        <f>IF('Formulario PPGR3 '!$G313="","",'[1]Formulario PPGR1'!#REF!)</f>
        <v>#REF!</v>
      </c>
      <c r="F313" s="692" t="e">
        <f>IF('Formulario PPGR3 '!$G313="","",'[1]Formulario PPGR1'!#REF!)</f>
        <v>#REF!</v>
      </c>
      <c r="G313" s="693" t="s">
        <v>398</v>
      </c>
      <c r="H313" s="694" t="e">
        <f>IF(Tabla112[[#This Row],[Código_Actividad]]="","",_xlfn.XLOOKUP(Tabla112[[#This Row],[Código_Actividad]],[1]!Tabla2[Código],[1]!Tabla2[Actividades Programables Presupuestables],"",0))</f>
        <v>#REF!</v>
      </c>
      <c r="I313" s="695">
        <f>IFERROR(VLOOKUP('Formulario PPGR3 '!$G313,'[1]Formulario PPGR2'!$H$9:$V$272,15,FALSE),"")</f>
        <v>3</v>
      </c>
      <c r="J313" s="702" t="s">
        <v>974</v>
      </c>
      <c r="K313" s="696" t="e">
        <f>IF(Tabla112[[#This Row],[Insumos]]="","",_xlfn.XLOOKUP(Tabla112[[#This Row],[Insumos]],[1]!Tabla10[Insumo],[1]!Tabla10[InsumoAbrev],"",0))</f>
        <v>#REF!</v>
      </c>
      <c r="L313" s="697" t="s">
        <v>2133</v>
      </c>
      <c r="M313" s="698" t="e">
        <f>IF(Tabla112[[#This Row],[Descripción]]="","",_xlfn.XLOOKUP(Tabla112[[#This Row],[Descripción]],[1]!Tabla10[Descripción],[1]!Tabla10[Unidad de Medida],"",0))</f>
        <v>#REF!</v>
      </c>
      <c r="N313" s="699">
        <v>8</v>
      </c>
      <c r="O313" s="700" t="e">
        <f>IF(Tabla112[[#This Row],[Descripción]]="","",_xlfn.XLOOKUP(Tabla112[[#This Row],[Descripción]],[1]!Tabla10[Descripción],[1]!Tabla10[Precio Unitario],0))</f>
        <v>#REF!</v>
      </c>
      <c r="P313" s="700" t="e">
        <f>IF(Tabla112[[#This Row],[Cantidad de Insumos]]="","",Tabla112[[#This Row],[Precio Unitario]]*Tabla112[[#This Row],[Cantidad de Insumos]])</f>
        <v>#REF!</v>
      </c>
      <c r="Q313" s="700" t="e">
        <f>IF(Tabla112[[#This Row],[Descripción]]="","",_xlfn.XLOOKUP(Tabla112[[#This Row],[Descripción]],[1]!Tabla10[Descripción],[1]!Tabla10[CODIGO PRESUPUESTARIO],0))</f>
        <v>#REF!</v>
      </c>
      <c r="R313" s="696"/>
      <c r="S313" s="696"/>
    </row>
    <row r="314" spans="2:19" ht="18" customHeight="1" x14ac:dyDescent="0.3">
      <c r="B314" s="692" t="str">
        <f>IF('Formulario PPGR3 '!$G314="","",CONCATENATE('Formulario PPGR3 '!$C314,".",'Formulario PPGR3 '!$D314,".",'Formulario PPGR3 '!$E314,".",'Formulario PPGR3 '!$F314))</f>
        <v/>
      </c>
      <c r="C314" s="692" t="str">
        <f>IF('Formulario PPGR3 '!$G314="","",'[1]Formulario PPGR1'!#REF!)</f>
        <v/>
      </c>
      <c r="D314" s="692" t="str">
        <f>IF('Formulario PPGR3 '!$G314="","",'[1]Formulario PPGR1'!#REF!)</f>
        <v/>
      </c>
      <c r="E314" s="692" t="str">
        <f>IF('Formulario PPGR3 '!$G314="","",'[1]Formulario PPGR1'!#REF!)</f>
        <v/>
      </c>
      <c r="F314" s="692" t="str">
        <f>IF('Formulario PPGR3 '!$G314="","",'[1]Formulario PPGR1'!#REF!)</f>
        <v/>
      </c>
      <c r="G314" s="693"/>
      <c r="H314" s="694" t="str">
        <f>IF(Tabla112[[#This Row],[Código_Actividad]]="","",_xlfn.XLOOKUP(Tabla112[[#This Row],[Código_Actividad]],[1]!Tabla2[Código],[1]!Tabla2[Actividades Programables Presupuestables],"",0))</f>
        <v/>
      </c>
      <c r="I314" s="695" t="str">
        <f>IFERROR(VLOOKUP('Formulario PPGR3 '!$G314,'[1]Formulario PPGR2'!$H$9:$V$272,15,FALSE),"")</f>
        <v/>
      </c>
      <c r="J314" s="702" t="s">
        <v>974</v>
      </c>
      <c r="K314" s="696" t="e">
        <f>IF(Tabla112[[#This Row],[Insumos]]="","",_xlfn.XLOOKUP(Tabla112[[#This Row],[Insumos]],[1]!Tabla10[Insumo],[1]!Tabla10[InsumoAbrev],"",0))</f>
        <v>#REF!</v>
      </c>
      <c r="L314" s="697" t="s">
        <v>2129</v>
      </c>
      <c r="M314" s="698" t="e">
        <f>IF(Tabla112[[#This Row],[Descripción]]="","",_xlfn.XLOOKUP(Tabla112[[#This Row],[Descripción]],[1]!Tabla10[Descripción],[1]!Tabla10[Unidad de Medida],"",0))</f>
        <v>#REF!</v>
      </c>
      <c r="N314" s="699">
        <v>8</v>
      </c>
      <c r="O314" s="700" t="e">
        <f>IF(Tabla112[[#This Row],[Descripción]]="","",_xlfn.XLOOKUP(Tabla112[[#This Row],[Descripción]],[1]!Tabla10[Descripción],[1]!Tabla10[Precio Unitario],0))</f>
        <v>#REF!</v>
      </c>
      <c r="P314" s="700" t="e">
        <f>IF(Tabla112[[#This Row],[Cantidad de Insumos]]="","",Tabla112[[#This Row],[Precio Unitario]]*Tabla112[[#This Row],[Cantidad de Insumos]])</f>
        <v>#REF!</v>
      </c>
      <c r="Q314" s="700" t="e">
        <f>IF(Tabla112[[#This Row],[Descripción]]="","",_xlfn.XLOOKUP(Tabla112[[#This Row],[Descripción]],[1]!Tabla10[Descripción],[1]!Tabla10[CODIGO PRESUPUESTARIO],0))</f>
        <v>#REF!</v>
      </c>
      <c r="R314" s="696"/>
      <c r="S314" s="696"/>
    </row>
    <row r="315" spans="2:19" ht="24.6" customHeight="1" x14ac:dyDescent="0.3">
      <c r="B315" s="692" t="str">
        <f>IF('Formulario PPGR3 '!$G315="","",CONCATENATE('Formulario PPGR3 '!$C315,".",'Formulario PPGR3 '!$D315,".",'Formulario PPGR3 '!$E315,".",'Formulario PPGR3 '!$F315))</f>
        <v/>
      </c>
      <c r="C315" s="692" t="str">
        <f>IF('Formulario PPGR3 '!$G315="","",'[1]Formulario PPGR1'!#REF!)</f>
        <v/>
      </c>
      <c r="D315" s="692" t="str">
        <f>IF('Formulario PPGR3 '!$G315="","",'[1]Formulario PPGR1'!#REF!)</f>
        <v/>
      </c>
      <c r="E315" s="692" t="str">
        <f>IF('Formulario PPGR3 '!$G315="","",'[1]Formulario PPGR1'!#REF!)</f>
        <v/>
      </c>
      <c r="F315" s="692" t="str">
        <f>IF('Formulario PPGR3 '!$G315="","",'[1]Formulario PPGR1'!#REF!)</f>
        <v/>
      </c>
      <c r="G315" s="693"/>
      <c r="H315" s="694" t="str">
        <f>IF(Tabla112[[#This Row],[Código_Actividad]]="","",_xlfn.XLOOKUP(Tabla112[[#This Row],[Código_Actividad]],[1]!Tabla2[Código],[1]!Tabla2[Actividades Programables Presupuestables],"",0))</f>
        <v/>
      </c>
      <c r="I315" s="695" t="str">
        <f>IFERROR(VLOOKUP('Formulario PPGR3 '!$G315,'[1]Formulario PPGR2'!$H$9:$V$272,15,FALSE),"")</f>
        <v/>
      </c>
      <c r="J315" s="702" t="s">
        <v>1081</v>
      </c>
      <c r="K315" s="696" t="e">
        <f>IF(Tabla112[[#This Row],[Insumos]]="","",_xlfn.XLOOKUP(Tabla112[[#This Row],[Insumos]],[1]!Tabla10[Insumo],[1]!Tabla10[InsumoAbrev],"",0))</f>
        <v>#REF!</v>
      </c>
      <c r="L315" s="697" t="s">
        <v>1679</v>
      </c>
      <c r="M315" s="698" t="e">
        <f>IF(Tabla112[[#This Row],[Descripción]]="","",_xlfn.XLOOKUP(Tabla112[[#This Row],[Descripción]],[1]!Tabla10[Descripción],[1]!Tabla10[Unidad de Medida],"",0))</f>
        <v>#REF!</v>
      </c>
      <c r="N315" s="699">
        <v>150</v>
      </c>
      <c r="O315" s="700" t="e">
        <f>IF(Tabla112[[#This Row],[Descripción]]="","",_xlfn.XLOOKUP(Tabla112[[#This Row],[Descripción]],[1]!Tabla10[Descripción],[1]!Tabla10[Precio Unitario],0))</f>
        <v>#REF!</v>
      </c>
      <c r="P315" s="700" t="e">
        <f>IF(Tabla112[[#This Row],[Cantidad de Insumos]]="","",Tabla112[[#This Row],[Precio Unitario]]*Tabla112[[#This Row],[Cantidad de Insumos]])</f>
        <v>#REF!</v>
      </c>
      <c r="Q315" s="700" t="e">
        <f>IF(Tabla112[[#This Row],[Descripción]]="","",_xlfn.XLOOKUP(Tabla112[[#This Row],[Descripción]],[1]!Tabla10[Descripción],[1]!Tabla10[CODIGO PRESUPUESTARIO],0))</f>
        <v>#REF!</v>
      </c>
      <c r="R315" s="696"/>
      <c r="S315" s="696"/>
    </row>
    <row r="316" spans="2:19" ht="61.2" customHeight="1" x14ac:dyDescent="0.3">
      <c r="B316" s="692" t="e">
        <f>IF('Formulario PPGR3 '!$G316="","",CONCATENATE('Formulario PPGR3 '!$C316,".",'Formulario PPGR3 '!$D316,".",'Formulario PPGR3 '!$E316,".",'Formulario PPGR3 '!$F316))</f>
        <v>#REF!</v>
      </c>
      <c r="C316" s="692" t="e">
        <f>IF('Formulario PPGR3 '!$G316="","",'[1]Formulario PPGR1'!#REF!)</f>
        <v>#REF!</v>
      </c>
      <c r="D316" s="692" t="e">
        <f>IF('Formulario PPGR3 '!$G316="","",'[1]Formulario PPGR1'!#REF!)</f>
        <v>#REF!</v>
      </c>
      <c r="E316" s="692" t="e">
        <f>IF('Formulario PPGR3 '!$G316="","",'[1]Formulario PPGR1'!#REF!)</f>
        <v>#REF!</v>
      </c>
      <c r="F316" s="692" t="e">
        <f>IF('Formulario PPGR3 '!$G316="","",'[1]Formulario PPGR1'!#REF!)</f>
        <v>#REF!</v>
      </c>
      <c r="G316" s="693" t="s">
        <v>401</v>
      </c>
      <c r="H316" s="694" t="e">
        <f>IF(Tabla112[[#This Row],[Código_Actividad]]="","",_xlfn.XLOOKUP(Tabla112[[#This Row],[Código_Actividad]],[1]!Tabla2[Código],[1]!Tabla2[Actividades Programables Presupuestables],"",0))</f>
        <v>#REF!</v>
      </c>
      <c r="I316" s="695">
        <f>IFERROR(VLOOKUP('Formulario PPGR3 '!$G316,'[1]Formulario PPGR2'!$H$9:$V$272,15,FALSE),"")</f>
        <v>3</v>
      </c>
      <c r="J316" s="702" t="s">
        <v>974</v>
      </c>
      <c r="K316" s="696" t="e">
        <f>IF(Tabla112[[#This Row],[Insumos]]="","",_xlfn.XLOOKUP(Tabla112[[#This Row],[Insumos]],[1]!Tabla10[Insumo],[1]!Tabla10[InsumoAbrev],"",0))</f>
        <v>#REF!</v>
      </c>
      <c r="L316" s="697" t="s">
        <v>2133</v>
      </c>
      <c r="M316" s="698" t="e">
        <f>IF(Tabla112[[#This Row],[Descripción]]="","",_xlfn.XLOOKUP(Tabla112[[#This Row],[Descripción]],[1]!Tabla10[Descripción],[1]!Tabla10[Unidad de Medida],"",0))</f>
        <v>#REF!</v>
      </c>
      <c r="N316" s="699">
        <v>12</v>
      </c>
      <c r="O316" s="700" t="e">
        <f>IF(Tabla112[[#This Row],[Descripción]]="","",_xlfn.XLOOKUP(Tabla112[[#This Row],[Descripción]],[1]!Tabla10[Descripción],[1]!Tabla10[Precio Unitario],0))</f>
        <v>#REF!</v>
      </c>
      <c r="P316" s="700" t="e">
        <f>IF(Tabla112[[#This Row],[Cantidad de Insumos]]="","",Tabla112[[#This Row],[Precio Unitario]]*Tabla112[[#This Row],[Cantidad de Insumos]])</f>
        <v>#REF!</v>
      </c>
      <c r="Q316" s="700" t="e">
        <f>IF(Tabla112[[#This Row],[Descripción]]="","",_xlfn.XLOOKUP(Tabla112[[#This Row],[Descripción]],[1]!Tabla10[Descripción],[1]!Tabla10[CODIGO PRESUPUESTARIO],0))</f>
        <v>#REF!</v>
      </c>
      <c r="R316" s="696"/>
      <c r="S316" s="696"/>
    </row>
    <row r="317" spans="2:19" x14ac:dyDescent="0.3">
      <c r="B317" s="692" t="str">
        <f>IF('Formulario PPGR3 '!$G317="","",CONCATENATE('Formulario PPGR3 '!$C317,".",'Formulario PPGR3 '!$D317,".",'Formulario PPGR3 '!$E317,".",'Formulario PPGR3 '!$F317))</f>
        <v/>
      </c>
      <c r="C317" s="692" t="str">
        <f>IF('Formulario PPGR3 '!$G317="","",'[1]Formulario PPGR1'!#REF!)</f>
        <v/>
      </c>
      <c r="D317" s="692" t="str">
        <f>IF('Formulario PPGR3 '!$G317="","",'[1]Formulario PPGR1'!#REF!)</f>
        <v/>
      </c>
      <c r="E317" s="692" t="str">
        <f>IF('Formulario PPGR3 '!$G317="","",'[1]Formulario PPGR1'!#REF!)</f>
        <v/>
      </c>
      <c r="F317" s="692" t="str">
        <f>IF('Formulario PPGR3 '!$G317="","",'[1]Formulario PPGR1'!#REF!)</f>
        <v/>
      </c>
      <c r="G317" s="693"/>
      <c r="H317" s="694" t="str">
        <f>IF(Tabla112[[#This Row],[Código_Actividad]]="","",_xlfn.XLOOKUP(Tabla112[[#This Row],[Código_Actividad]],[1]!Tabla2[Código],[1]!Tabla2[Actividades Programables Presupuestables],"",0))</f>
        <v/>
      </c>
      <c r="I317" s="695" t="str">
        <f>IFERROR(VLOOKUP('Formulario PPGR3 '!$G317,'[1]Formulario PPGR2'!$H$9:$V$272,15,FALSE),"")</f>
        <v/>
      </c>
      <c r="J317" s="702" t="s">
        <v>974</v>
      </c>
      <c r="K317" s="696" t="e">
        <f>IF(Tabla112[[#This Row],[Insumos]]="","",_xlfn.XLOOKUP(Tabla112[[#This Row],[Insumos]],[1]!Tabla10[Insumo],[1]!Tabla10[InsumoAbrev],"",0))</f>
        <v>#REF!</v>
      </c>
      <c r="L317" s="697" t="s">
        <v>2129</v>
      </c>
      <c r="M317" s="698" t="e">
        <f>IF(Tabla112[[#This Row],[Descripción]]="","",_xlfn.XLOOKUP(Tabla112[[#This Row],[Descripción]],[1]!Tabla10[Descripción],[1]!Tabla10[Unidad de Medida],"",0))</f>
        <v>#REF!</v>
      </c>
      <c r="N317" s="699">
        <v>12</v>
      </c>
      <c r="O317" s="700" t="e">
        <f>IF(Tabla112[[#This Row],[Descripción]]="","",_xlfn.XLOOKUP(Tabla112[[#This Row],[Descripción]],[1]!Tabla10[Descripción],[1]!Tabla10[Precio Unitario],0))</f>
        <v>#REF!</v>
      </c>
      <c r="P317" s="700" t="e">
        <f>IF(Tabla112[[#This Row],[Cantidad de Insumos]]="","",Tabla112[[#This Row],[Precio Unitario]]*Tabla112[[#This Row],[Cantidad de Insumos]])</f>
        <v>#REF!</v>
      </c>
      <c r="Q317" s="700" t="e">
        <f>IF(Tabla112[[#This Row],[Descripción]]="","",_xlfn.XLOOKUP(Tabla112[[#This Row],[Descripción]],[1]!Tabla10[Descripción],[1]!Tabla10[CODIGO PRESUPUESTARIO],0))</f>
        <v>#REF!</v>
      </c>
      <c r="R317" s="696"/>
      <c r="S317" s="696"/>
    </row>
    <row r="318" spans="2:19" ht="48.6" customHeight="1" x14ac:dyDescent="0.3">
      <c r="B318" s="692" t="str">
        <f>IF('Formulario PPGR3 '!$G318="","",CONCATENATE('Formulario PPGR3 '!$C318,".",'Formulario PPGR3 '!$D318,".",'Formulario PPGR3 '!$E318,".",'Formulario PPGR3 '!$F318))</f>
        <v/>
      </c>
      <c r="C318" s="692" t="str">
        <f>IF('Formulario PPGR3 '!$G318="","",'[1]Formulario PPGR1'!#REF!)</f>
        <v/>
      </c>
      <c r="D318" s="692" t="str">
        <f>IF('Formulario PPGR3 '!$G318="","",'[1]Formulario PPGR1'!#REF!)</f>
        <v/>
      </c>
      <c r="E318" s="692" t="str">
        <f>IF('Formulario PPGR3 '!$G318="","",'[1]Formulario PPGR1'!#REF!)</f>
        <v/>
      </c>
      <c r="F318" s="692" t="str">
        <f>IF('Formulario PPGR3 '!$G318="","",'[1]Formulario PPGR1'!#REF!)</f>
        <v/>
      </c>
      <c r="G318" s="693"/>
      <c r="H318" s="694" t="str">
        <f>IF(Tabla112[[#This Row],[Código_Actividad]]="","",_xlfn.XLOOKUP(Tabla112[[#This Row],[Código_Actividad]],[1]!Tabla2[Código],[1]!Tabla2[Actividades Programables Presupuestables],"",0))</f>
        <v/>
      </c>
      <c r="I318" s="695" t="str">
        <f>IFERROR(VLOOKUP('Formulario PPGR3 '!$G318,'[1]Formulario PPGR2'!$H$9:$V$272,15,FALSE),"")</f>
        <v/>
      </c>
      <c r="J318" s="702" t="s">
        <v>1081</v>
      </c>
      <c r="K318" s="696" t="e">
        <f>IF(Tabla112[[#This Row],[Insumos]]="","",_xlfn.XLOOKUP(Tabla112[[#This Row],[Insumos]],[1]!Tabla10[Insumo],[1]!Tabla10[InsumoAbrev],"",0))</f>
        <v>#REF!</v>
      </c>
      <c r="L318" s="697" t="s">
        <v>1679</v>
      </c>
      <c r="M318" s="698" t="e">
        <f>IF(Tabla112[[#This Row],[Descripción]]="","",_xlfn.XLOOKUP(Tabla112[[#This Row],[Descripción]],[1]!Tabla10[Descripción],[1]!Tabla10[Unidad de Medida],"",0))</f>
        <v>#REF!</v>
      </c>
      <c r="N318" s="699">
        <v>200</v>
      </c>
      <c r="O318" s="700" t="e">
        <f>IF(Tabla112[[#This Row],[Descripción]]="","",_xlfn.XLOOKUP(Tabla112[[#This Row],[Descripción]],[1]!Tabla10[Descripción],[1]!Tabla10[Precio Unitario],0))</f>
        <v>#REF!</v>
      </c>
      <c r="P318" s="700" t="e">
        <f>IF(Tabla112[[#This Row],[Cantidad de Insumos]]="","",Tabla112[[#This Row],[Precio Unitario]]*Tabla112[[#This Row],[Cantidad de Insumos]])</f>
        <v>#REF!</v>
      </c>
      <c r="Q318" s="700" t="e">
        <f>IF(Tabla112[[#This Row],[Descripción]]="","",_xlfn.XLOOKUP(Tabla112[[#This Row],[Descripción]],[1]!Tabla10[Descripción],[1]!Tabla10[CODIGO PRESUPUESTARIO],0))</f>
        <v>#REF!</v>
      </c>
      <c r="R318" s="696"/>
      <c r="S318" s="696"/>
    </row>
    <row r="319" spans="2:19" ht="55.2" customHeight="1" x14ac:dyDescent="0.3">
      <c r="B319" s="692" t="e">
        <f>IF('Formulario PPGR3 '!$G319="","",CONCATENATE('Formulario PPGR3 '!$C319,".",'Formulario PPGR3 '!$D319,".",'Formulario PPGR3 '!$E319,".",'Formulario PPGR3 '!$F319))</f>
        <v>#REF!</v>
      </c>
      <c r="C319" s="692" t="e">
        <f>IF('Formulario PPGR3 '!$G319="","",'[1]Formulario PPGR1'!#REF!)</f>
        <v>#REF!</v>
      </c>
      <c r="D319" s="692" t="e">
        <f>IF('Formulario PPGR3 '!$G319="","",'[1]Formulario PPGR1'!#REF!)</f>
        <v>#REF!</v>
      </c>
      <c r="E319" s="692" t="e">
        <f>IF('Formulario PPGR3 '!$G319="","",'[1]Formulario PPGR1'!#REF!)</f>
        <v>#REF!</v>
      </c>
      <c r="F319" s="692" t="e">
        <f>IF('Formulario PPGR3 '!$G319="","",'[1]Formulario PPGR1'!#REF!)</f>
        <v>#REF!</v>
      </c>
      <c r="G319" s="693" t="s">
        <v>404</v>
      </c>
      <c r="H319" s="694" t="e">
        <f>IF(Tabla112[[#This Row],[Código_Actividad]]="","",_xlfn.XLOOKUP(Tabla112[[#This Row],[Código_Actividad]],[1]!Tabla2[Código],[1]!Tabla2[Actividades Programables Presupuestables],"",0))</f>
        <v>#REF!</v>
      </c>
      <c r="I319" s="695">
        <f>IFERROR(VLOOKUP('Formulario PPGR3 '!$G319,'[1]Formulario PPGR2'!$H$9:$V$272,15,FALSE),"")</f>
        <v>3</v>
      </c>
      <c r="J319" s="702" t="s">
        <v>974</v>
      </c>
      <c r="K319" s="696" t="e">
        <f>IF(Tabla112[[#This Row],[Insumos]]="","",_xlfn.XLOOKUP(Tabla112[[#This Row],[Insumos]],[1]!Tabla10[Insumo],[1]!Tabla10[InsumoAbrev],"",0))</f>
        <v>#REF!</v>
      </c>
      <c r="L319" s="697" t="s">
        <v>2133</v>
      </c>
      <c r="M319" s="698" t="e">
        <f>IF(Tabla112[[#This Row],[Descripción]]="","",_xlfn.XLOOKUP(Tabla112[[#This Row],[Descripción]],[1]!Tabla10[Descripción],[1]!Tabla10[Unidad de Medida],"",0))</f>
        <v>#REF!</v>
      </c>
      <c r="N319" s="699">
        <v>8</v>
      </c>
      <c r="O319" s="700" t="e">
        <f>IF(Tabla112[[#This Row],[Descripción]]="","",_xlfn.XLOOKUP(Tabla112[[#This Row],[Descripción]],[1]!Tabla10[Descripción],[1]!Tabla10[Precio Unitario],0))</f>
        <v>#REF!</v>
      </c>
      <c r="P319" s="700" t="e">
        <f>IF(Tabla112[[#This Row],[Cantidad de Insumos]]="","",Tabla112[[#This Row],[Precio Unitario]]*Tabla112[[#This Row],[Cantidad de Insumos]])</f>
        <v>#REF!</v>
      </c>
      <c r="Q319" s="700" t="e">
        <f>IF(Tabla112[[#This Row],[Descripción]]="","",_xlfn.XLOOKUP(Tabla112[[#This Row],[Descripción]],[1]!Tabla10[Descripción],[1]!Tabla10[CODIGO PRESUPUESTARIO],0))</f>
        <v>#REF!</v>
      </c>
      <c r="R319" s="696"/>
      <c r="S319" s="696"/>
    </row>
    <row r="320" spans="2:19" ht="25.95" customHeight="1" x14ac:dyDescent="0.3">
      <c r="B320" s="692" t="str">
        <f>IF('Formulario PPGR3 '!$G320="","",CONCATENATE('Formulario PPGR3 '!$C320,".",'Formulario PPGR3 '!$D320,".",'Formulario PPGR3 '!$E320,".",'Formulario PPGR3 '!$F320))</f>
        <v/>
      </c>
      <c r="C320" s="692" t="str">
        <f>IF('Formulario PPGR3 '!$G320="","",'[1]Formulario PPGR1'!#REF!)</f>
        <v/>
      </c>
      <c r="D320" s="692" t="str">
        <f>IF('Formulario PPGR3 '!$G320="","",'[1]Formulario PPGR1'!#REF!)</f>
        <v/>
      </c>
      <c r="E320" s="692" t="str">
        <f>IF('Formulario PPGR3 '!$G320="","",'[1]Formulario PPGR1'!#REF!)</f>
        <v/>
      </c>
      <c r="F320" s="692" t="str">
        <f>IF('Formulario PPGR3 '!$G320="","",'[1]Formulario PPGR1'!#REF!)</f>
        <v/>
      </c>
      <c r="G320" s="693"/>
      <c r="H320" s="694" t="str">
        <f>IF(Tabla112[[#This Row],[Código_Actividad]]="","",_xlfn.XLOOKUP(Tabla112[[#This Row],[Código_Actividad]],[1]!Tabla2[Código],[1]!Tabla2[Actividades Programables Presupuestables],"",0))</f>
        <v/>
      </c>
      <c r="I320" s="695" t="str">
        <f>IFERROR(VLOOKUP('Formulario PPGR3 '!$G320,'[1]Formulario PPGR2'!$H$9:$V$272,15,FALSE),"")</f>
        <v/>
      </c>
      <c r="J320" s="702" t="s">
        <v>974</v>
      </c>
      <c r="K320" s="696" t="e">
        <f>IF(Tabla112[[#This Row],[Insumos]]="","",_xlfn.XLOOKUP(Tabla112[[#This Row],[Insumos]],[1]!Tabla10[Insumo],[1]!Tabla10[InsumoAbrev],"",0))</f>
        <v>#REF!</v>
      </c>
      <c r="L320" s="697" t="s">
        <v>2129</v>
      </c>
      <c r="M320" s="698" t="e">
        <f>IF(Tabla112[[#This Row],[Descripción]]="","",_xlfn.XLOOKUP(Tabla112[[#This Row],[Descripción]],[1]!Tabla10[Descripción],[1]!Tabla10[Unidad de Medida],"",0))</f>
        <v>#REF!</v>
      </c>
      <c r="N320" s="699">
        <v>8</v>
      </c>
      <c r="O320" s="700" t="e">
        <f>IF(Tabla112[[#This Row],[Descripción]]="","",_xlfn.XLOOKUP(Tabla112[[#This Row],[Descripción]],[1]!Tabla10[Descripción],[1]!Tabla10[Precio Unitario],0))</f>
        <v>#REF!</v>
      </c>
      <c r="P320" s="700" t="e">
        <f>IF(Tabla112[[#This Row],[Cantidad de Insumos]]="","",Tabla112[[#This Row],[Precio Unitario]]*Tabla112[[#This Row],[Cantidad de Insumos]])</f>
        <v>#REF!</v>
      </c>
      <c r="Q320" s="700" t="e">
        <f>IF(Tabla112[[#This Row],[Descripción]]="","",_xlfn.XLOOKUP(Tabla112[[#This Row],[Descripción]],[1]!Tabla10[Descripción],[1]!Tabla10[CODIGO PRESUPUESTARIO],0))</f>
        <v>#REF!</v>
      </c>
      <c r="R320" s="696"/>
      <c r="S320" s="696"/>
    </row>
    <row r="321" spans="2:19" ht="28.95" customHeight="1" x14ac:dyDescent="0.3">
      <c r="B321" s="692" t="str">
        <f>IF('Formulario PPGR3 '!$G321="","",CONCATENATE('Formulario PPGR3 '!$C321,".",'Formulario PPGR3 '!$D321,".",'Formulario PPGR3 '!$E321,".",'Formulario PPGR3 '!$F321))</f>
        <v/>
      </c>
      <c r="C321" s="692" t="str">
        <f>IF('Formulario PPGR3 '!$G321="","",'[1]Formulario PPGR1'!#REF!)</f>
        <v/>
      </c>
      <c r="D321" s="692" t="str">
        <f>IF('Formulario PPGR3 '!$G321="","",'[1]Formulario PPGR1'!#REF!)</f>
        <v/>
      </c>
      <c r="E321" s="692" t="str">
        <f>IF('Formulario PPGR3 '!$G321="","",'[1]Formulario PPGR1'!#REF!)</f>
        <v/>
      </c>
      <c r="F321" s="692" t="str">
        <f>IF('Formulario PPGR3 '!$G321="","",'[1]Formulario PPGR1'!#REF!)</f>
        <v/>
      </c>
      <c r="G321" s="693"/>
      <c r="H321" s="694" t="str">
        <f>IF(Tabla112[[#This Row],[Código_Actividad]]="","",_xlfn.XLOOKUP(Tabla112[[#This Row],[Código_Actividad]],[1]!Tabla2[Código],[1]!Tabla2[Actividades Programables Presupuestables],"",0))</f>
        <v/>
      </c>
      <c r="I321" s="695" t="str">
        <f>IFERROR(VLOOKUP('Formulario PPGR3 '!$G321,'[1]Formulario PPGR2'!$H$9:$V$272,15,FALSE),"")</f>
        <v/>
      </c>
      <c r="J321" s="702" t="s">
        <v>1081</v>
      </c>
      <c r="K321" s="696" t="e">
        <f>IF(Tabla112[[#This Row],[Insumos]]="","",_xlfn.XLOOKUP(Tabla112[[#This Row],[Insumos]],[1]!Tabla10[Insumo],[1]!Tabla10[InsumoAbrev],"",0))</f>
        <v>#REF!</v>
      </c>
      <c r="L321" s="697" t="s">
        <v>1679</v>
      </c>
      <c r="M321" s="698" t="e">
        <f>IF(Tabla112[[#This Row],[Descripción]]="","",_xlfn.XLOOKUP(Tabla112[[#This Row],[Descripción]],[1]!Tabla10[Descripción],[1]!Tabla10[Unidad de Medida],"",0))</f>
        <v>#REF!</v>
      </c>
      <c r="N321" s="699">
        <v>150</v>
      </c>
      <c r="O321" s="700" t="e">
        <f>IF(Tabla112[[#This Row],[Descripción]]="","",_xlfn.XLOOKUP(Tabla112[[#This Row],[Descripción]],[1]!Tabla10[Descripción],[1]!Tabla10[Precio Unitario],0))</f>
        <v>#REF!</v>
      </c>
      <c r="P321" s="700" t="e">
        <f>IF(Tabla112[[#This Row],[Cantidad de Insumos]]="","",Tabla112[[#This Row],[Precio Unitario]]*Tabla112[[#This Row],[Cantidad de Insumos]])</f>
        <v>#REF!</v>
      </c>
      <c r="Q321" s="700" t="e">
        <f>IF(Tabla112[[#This Row],[Descripción]]="","",_xlfn.XLOOKUP(Tabla112[[#This Row],[Descripción]],[1]!Tabla10[Descripción],[1]!Tabla10[CODIGO PRESUPUESTARIO],0))</f>
        <v>#REF!</v>
      </c>
      <c r="R321" s="696"/>
      <c r="S321" s="696"/>
    </row>
    <row r="322" spans="2:19" ht="62.4" customHeight="1" x14ac:dyDescent="0.3">
      <c r="B322" s="692" t="e">
        <f>IF('Formulario PPGR3 '!$G322="","",CONCATENATE('Formulario PPGR3 '!$C322,".",'Formulario PPGR3 '!$D322,".",'Formulario PPGR3 '!$E322,".",'Formulario PPGR3 '!$F322))</f>
        <v>#REF!</v>
      </c>
      <c r="C322" s="692" t="e">
        <f>IF('Formulario PPGR3 '!$G322="","",'[1]Formulario PPGR1'!#REF!)</f>
        <v>#REF!</v>
      </c>
      <c r="D322" s="692" t="e">
        <f>IF('Formulario PPGR3 '!$G322="","",'[1]Formulario PPGR1'!#REF!)</f>
        <v>#REF!</v>
      </c>
      <c r="E322" s="692" t="e">
        <f>IF('Formulario PPGR3 '!$G322="","",'[1]Formulario PPGR1'!#REF!)</f>
        <v>#REF!</v>
      </c>
      <c r="F322" s="692" t="e">
        <f>IF('Formulario PPGR3 '!$G322="","",'[1]Formulario PPGR1'!#REF!)</f>
        <v>#REF!</v>
      </c>
      <c r="G322" s="693" t="s">
        <v>407</v>
      </c>
      <c r="H322" s="694" t="e">
        <f>IF(Tabla112[[#This Row],[Código_Actividad]]="","",_xlfn.XLOOKUP(Tabla112[[#This Row],[Código_Actividad]],[1]!Tabla2[Código],[1]!Tabla2[Actividades Programables Presupuestables],"",0))</f>
        <v>#REF!</v>
      </c>
      <c r="I322" s="695">
        <f>IFERROR(VLOOKUP('Formulario PPGR3 '!$G322,'[1]Formulario PPGR2'!$H$9:$V$272,15,FALSE),"")</f>
        <v>4</v>
      </c>
      <c r="J322" s="702" t="s">
        <v>841</v>
      </c>
      <c r="K322" s="696" t="e">
        <f>IF(Tabla112[[#This Row],[Insumos]]="","",_xlfn.XLOOKUP(Tabla112[[#This Row],[Insumos]],[1]!Tabla10[Insumo],[1]!Tabla10[InsumoAbrev],"",0))</f>
        <v>#REF!</v>
      </c>
      <c r="L322" s="697" t="s">
        <v>1529</v>
      </c>
      <c r="M322" s="698" t="e">
        <f>IF(Tabla112[[#This Row],[Descripción]]="","",_xlfn.XLOOKUP(Tabla112[[#This Row],[Descripción]],[1]!Tabla10[Descripción],[1]!Tabla10[Unidad de Medida],"",0))</f>
        <v>#REF!</v>
      </c>
      <c r="N322" s="699">
        <v>4</v>
      </c>
      <c r="O322" s="700" t="e">
        <f>IF(Tabla112[[#This Row],[Descripción]]="","",_xlfn.XLOOKUP(Tabla112[[#This Row],[Descripción]],[1]!Tabla10[Descripción],[1]!Tabla10[Precio Unitario],0))</f>
        <v>#REF!</v>
      </c>
      <c r="P322" s="700" t="e">
        <f>IF(Tabla112[[#This Row],[Cantidad de Insumos]]="","",Tabla112[[#This Row],[Precio Unitario]]*Tabla112[[#This Row],[Cantidad de Insumos]])</f>
        <v>#REF!</v>
      </c>
      <c r="Q322" s="700" t="e">
        <f>IF(Tabla112[[#This Row],[Descripción]]="","",_xlfn.XLOOKUP(Tabla112[[#This Row],[Descripción]],[1]!Tabla10[Descripción],[1]!Tabla10[CODIGO PRESUPUESTARIO],0))</f>
        <v>#REF!</v>
      </c>
      <c r="R322" s="696"/>
      <c r="S322" s="696"/>
    </row>
    <row r="323" spans="2:19" x14ac:dyDescent="0.3">
      <c r="B323" s="692" t="str">
        <f>IF('Formulario PPGR3 '!$G323="","",CONCATENATE('Formulario PPGR3 '!$C323,".",'Formulario PPGR3 '!$D323,".",'Formulario PPGR3 '!$E323,".",'Formulario PPGR3 '!$F323))</f>
        <v/>
      </c>
      <c r="C323" s="692" t="str">
        <f>IF('Formulario PPGR3 '!$G323="","",'[1]Formulario PPGR1'!#REF!)</f>
        <v/>
      </c>
      <c r="D323" s="692" t="str">
        <f>IF('Formulario PPGR3 '!$G323="","",'[1]Formulario PPGR1'!#REF!)</f>
        <v/>
      </c>
      <c r="E323" s="692" t="str">
        <f>IF('Formulario PPGR3 '!$G323="","",'[1]Formulario PPGR1'!#REF!)</f>
        <v/>
      </c>
      <c r="F323" s="692" t="str">
        <f>IF('Formulario PPGR3 '!$G323="","",'[1]Formulario PPGR1'!#REF!)</f>
        <v/>
      </c>
      <c r="G323" s="693"/>
      <c r="H323" s="694" t="str">
        <f>IF(Tabla112[[#This Row],[Código_Actividad]]="","",_xlfn.XLOOKUP(Tabla112[[#This Row],[Código_Actividad]],[1]!Tabla2[Código],[1]!Tabla2[Actividades Programables Presupuestables],"",0))</f>
        <v/>
      </c>
      <c r="I323" s="695" t="str">
        <f>IFERROR(VLOOKUP('Formulario PPGR3 '!$G323,'[1]Formulario PPGR2'!$H$9:$V$272,15,FALSE),"")</f>
        <v/>
      </c>
      <c r="J323" s="702" t="s">
        <v>1050</v>
      </c>
      <c r="K323" s="696" t="e">
        <f>IF(Tabla112[[#This Row],[Insumos]]="","",_xlfn.XLOOKUP(Tabla112[[#This Row],[Insumos]],[1]!Tabla10[Insumo],[1]!Tabla10[InsumoAbrev],"",0))</f>
        <v>#REF!</v>
      </c>
      <c r="L323" s="697" t="s">
        <v>1858</v>
      </c>
      <c r="M323" s="698" t="e">
        <f>IF(Tabla112[[#This Row],[Descripción]]="","",_xlfn.XLOOKUP(Tabla112[[#This Row],[Descripción]],[1]!Tabla10[Descripción],[1]!Tabla10[Unidad de Medida],"",0))</f>
        <v>#REF!</v>
      </c>
      <c r="N323" s="699">
        <v>2</v>
      </c>
      <c r="O323" s="700" t="e">
        <f>IF(Tabla112[[#This Row],[Descripción]]="","",_xlfn.XLOOKUP(Tabla112[[#This Row],[Descripción]],[1]!Tabla10[Descripción],[1]!Tabla10[Precio Unitario],0))</f>
        <v>#REF!</v>
      </c>
      <c r="P323" s="700" t="e">
        <f>IF(Tabla112[[#This Row],[Cantidad de Insumos]]="","",Tabla112[[#This Row],[Precio Unitario]]*Tabla112[[#This Row],[Cantidad de Insumos]])</f>
        <v>#REF!</v>
      </c>
      <c r="Q323" s="700" t="e">
        <f>IF(Tabla112[[#This Row],[Descripción]]="","",_xlfn.XLOOKUP(Tabla112[[#This Row],[Descripción]],[1]!Tabla10[Descripción],[1]!Tabla10[CODIGO PRESUPUESTARIO],0))</f>
        <v>#REF!</v>
      </c>
      <c r="R323" s="696"/>
      <c r="S323" s="696"/>
    </row>
    <row r="324" spans="2:19" ht="40.950000000000003" customHeight="1" x14ac:dyDescent="0.3">
      <c r="B324" s="692" t="str">
        <f>IF('Formulario PPGR3 '!$G324="","",CONCATENATE('Formulario PPGR3 '!$C324,".",'Formulario PPGR3 '!$D324,".",'Formulario PPGR3 '!$E324,".",'Formulario PPGR3 '!$F324))</f>
        <v/>
      </c>
      <c r="C324" s="692" t="str">
        <f>IF('Formulario PPGR3 '!$G324="","",'[1]Formulario PPGR1'!#REF!)</f>
        <v/>
      </c>
      <c r="D324" s="692" t="str">
        <f>IF('Formulario PPGR3 '!$G324="","",'[1]Formulario PPGR1'!#REF!)</f>
        <v/>
      </c>
      <c r="E324" s="692" t="str">
        <f>IF('Formulario PPGR3 '!$G324="","",'[1]Formulario PPGR1'!#REF!)</f>
        <v/>
      </c>
      <c r="F324" s="692" t="str">
        <f>IF('Formulario PPGR3 '!$G324="","",'[1]Formulario PPGR1'!#REF!)</f>
        <v/>
      </c>
      <c r="G324" s="693"/>
      <c r="H324" s="694" t="str">
        <f>IF(Tabla112[[#This Row],[Código_Actividad]]="","",_xlfn.XLOOKUP(Tabla112[[#This Row],[Código_Actividad]],[1]!Tabla2[Código],[1]!Tabla2[Actividades Programables Presupuestables],"",0))</f>
        <v/>
      </c>
      <c r="I324" s="695" t="str">
        <f>IFERROR(VLOOKUP('Formulario PPGR3 '!$G324,'[1]Formulario PPGR2'!$H$9:$V$272,15,FALSE),"")</f>
        <v/>
      </c>
      <c r="J324" s="702" t="s">
        <v>1954</v>
      </c>
      <c r="K324" s="696" t="e">
        <f>IF(Tabla112[[#This Row],[Insumos]]="","",_xlfn.XLOOKUP(Tabla112[[#This Row],[Insumos]],[1]!Tabla10[Insumo],[1]!Tabla10[InsumoAbrev],"",0))</f>
        <v>#REF!</v>
      </c>
      <c r="L324" s="697" t="s">
        <v>2023</v>
      </c>
      <c r="M324" s="698" t="e">
        <f>IF(Tabla112[[#This Row],[Descripción]]="","",_xlfn.XLOOKUP(Tabla112[[#This Row],[Descripción]],[1]!Tabla10[Descripción],[1]!Tabla10[Unidad de Medida],"",0))</f>
        <v>#REF!</v>
      </c>
      <c r="N324" s="699">
        <v>4</v>
      </c>
      <c r="O324" s="700" t="e">
        <f>IF(Tabla112[[#This Row],[Descripción]]="","",_xlfn.XLOOKUP(Tabla112[[#This Row],[Descripción]],[1]!Tabla10[Descripción],[1]!Tabla10[Precio Unitario],0))</f>
        <v>#REF!</v>
      </c>
      <c r="P324" s="700" t="e">
        <f>IF(Tabla112[[#This Row],[Cantidad de Insumos]]="","",Tabla112[[#This Row],[Precio Unitario]]*Tabla112[[#This Row],[Cantidad de Insumos]])</f>
        <v>#REF!</v>
      </c>
      <c r="Q324" s="700" t="e">
        <f>IF(Tabla112[[#This Row],[Descripción]]="","",_xlfn.XLOOKUP(Tabla112[[#This Row],[Descripción]],[1]!Tabla10[Descripción],[1]!Tabla10[CODIGO PRESUPUESTARIO],0))</f>
        <v>#REF!</v>
      </c>
      <c r="R324" s="696"/>
      <c r="S324" s="696"/>
    </row>
    <row r="325" spans="2:19" ht="26.4" customHeight="1" x14ac:dyDescent="0.3">
      <c r="B325" s="692" t="str">
        <f>IF('Formulario PPGR3 '!$G325="","",CONCATENATE('Formulario PPGR3 '!$C325,".",'Formulario PPGR3 '!$D325,".",'Formulario PPGR3 '!$E325,".",'Formulario PPGR3 '!$F325))</f>
        <v/>
      </c>
      <c r="C325" s="692" t="str">
        <f>IF('Formulario PPGR3 '!$G325="","",'[1]Formulario PPGR1'!#REF!)</f>
        <v/>
      </c>
      <c r="D325" s="692" t="str">
        <f>IF('Formulario PPGR3 '!$G325="","",'[1]Formulario PPGR1'!#REF!)</f>
        <v/>
      </c>
      <c r="E325" s="692" t="str">
        <f>IF('Formulario PPGR3 '!$G325="","",'[1]Formulario PPGR1'!#REF!)</f>
        <v/>
      </c>
      <c r="F325" s="692" t="str">
        <f>IF('Formulario PPGR3 '!$G325="","",'[1]Formulario PPGR1'!#REF!)</f>
        <v/>
      </c>
      <c r="G325" s="693"/>
      <c r="H325" s="694" t="str">
        <f>IF(Tabla112[[#This Row],[Código_Actividad]]="","",_xlfn.XLOOKUP(Tabla112[[#This Row],[Código_Actividad]],[1]!Tabla2[Código],[1]!Tabla2[Actividades Programables Presupuestables],"",0))</f>
        <v/>
      </c>
      <c r="I325" s="695" t="str">
        <f>IFERROR(VLOOKUP('Formulario PPGR3 '!$G325,'[1]Formulario PPGR2'!$H$9:$V$272,15,FALSE),"")</f>
        <v/>
      </c>
      <c r="J325" s="702" t="s">
        <v>1954</v>
      </c>
      <c r="K325" s="696" t="e">
        <f>IF(Tabla112[[#This Row],[Insumos]]="","",_xlfn.XLOOKUP(Tabla112[[#This Row],[Insumos]],[1]!Tabla10[Insumo],[1]!Tabla10[InsumoAbrev],"",0))</f>
        <v>#REF!</v>
      </c>
      <c r="L325" s="697" t="s">
        <v>2043</v>
      </c>
      <c r="M325" s="698" t="e">
        <f>IF(Tabla112[[#This Row],[Descripción]]="","",_xlfn.XLOOKUP(Tabla112[[#This Row],[Descripción]],[1]!Tabla10[Descripción],[1]!Tabla10[Unidad de Medida],"",0))</f>
        <v>#REF!</v>
      </c>
      <c r="N325" s="699">
        <v>1</v>
      </c>
      <c r="O325" s="700" t="e">
        <f>IF(Tabla112[[#This Row],[Descripción]]="","",_xlfn.XLOOKUP(Tabla112[[#This Row],[Descripción]],[1]!Tabla10[Descripción],[1]!Tabla10[Precio Unitario],0))</f>
        <v>#REF!</v>
      </c>
      <c r="P325" s="700" t="e">
        <f>IF(Tabla112[[#This Row],[Cantidad de Insumos]]="","",Tabla112[[#This Row],[Precio Unitario]]*Tabla112[[#This Row],[Cantidad de Insumos]])</f>
        <v>#REF!</v>
      </c>
      <c r="Q325" s="700" t="e">
        <f>IF(Tabla112[[#This Row],[Descripción]]="","",_xlfn.XLOOKUP(Tabla112[[#This Row],[Descripción]],[1]!Tabla10[Descripción],[1]!Tabla10[CODIGO PRESUPUESTARIO],0))</f>
        <v>#REF!</v>
      </c>
      <c r="R325" s="696"/>
      <c r="S325" s="696"/>
    </row>
    <row r="326" spans="2:19" x14ac:dyDescent="0.3">
      <c r="B326" s="692" t="str">
        <f>IF('Formulario PPGR3 '!$G326="","",CONCATENATE('Formulario PPGR3 '!$C326,".",'Formulario PPGR3 '!$D326,".",'Formulario PPGR3 '!$E326,".",'Formulario PPGR3 '!$F326))</f>
        <v/>
      </c>
      <c r="C326" s="692" t="str">
        <f>IF('Formulario PPGR3 '!$G326="","",'[1]Formulario PPGR1'!#REF!)</f>
        <v/>
      </c>
      <c r="D326" s="692" t="str">
        <f>IF('Formulario PPGR3 '!$G326="","",'[1]Formulario PPGR1'!#REF!)</f>
        <v/>
      </c>
      <c r="E326" s="692" t="str">
        <f>IF('Formulario PPGR3 '!$G326="","",'[1]Formulario PPGR1'!#REF!)</f>
        <v/>
      </c>
      <c r="F326" s="692" t="str">
        <f>IF('Formulario PPGR3 '!$G326="","",'[1]Formulario PPGR1'!#REF!)</f>
        <v/>
      </c>
      <c r="G326" s="693"/>
      <c r="H326" s="694" t="str">
        <f>IF(Tabla112[[#This Row],[Código_Actividad]]="","",_xlfn.XLOOKUP(Tabla112[[#This Row],[Código_Actividad]],[1]!Tabla2[Código],[1]!Tabla2[Actividades Programables Presupuestables],"",0))</f>
        <v/>
      </c>
      <c r="I326" s="695" t="str">
        <f>IFERROR(VLOOKUP('Formulario PPGR3 '!$G326,'[1]Formulario PPGR2'!$H$9:$V$272,15,FALSE),"")</f>
        <v/>
      </c>
      <c r="J326" s="702" t="s">
        <v>1050</v>
      </c>
      <c r="K326" s="696" t="e">
        <f>IF(Tabla112[[#This Row],[Insumos]]="","",_xlfn.XLOOKUP(Tabla112[[#This Row],[Insumos]],[1]!Tabla10[Insumo],[1]!Tabla10[InsumoAbrev],"",0))</f>
        <v>#REF!</v>
      </c>
      <c r="L326" s="697" t="s">
        <v>1858</v>
      </c>
      <c r="M326" s="698" t="e">
        <f>IF(Tabla112[[#This Row],[Descripción]]="","",_xlfn.XLOOKUP(Tabla112[[#This Row],[Descripción]],[1]!Tabla10[Descripción],[1]!Tabla10[Unidad de Medida],"",0))</f>
        <v>#REF!</v>
      </c>
      <c r="N326" s="699">
        <v>2</v>
      </c>
      <c r="O326" s="700" t="e">
        <f>IF(Tabla112[[#This Row],[Descripción]]="","",_xlfn.XLOOKUP(Tabla112[[#This Row],[Descripción]],[1]!Tabla10[Descripción],[1]!Tabla10[Precio Unitario],0))</f>
        <v>#REF!</v>
      </c>
      <c r="P326" s="700" t="e">
        <f>IF(Tabla112[[#This Row],[Cantidad de Insumos]]="","",Tabla112[[#This Row],[Precio Unitario]]*Tabla112[[#This Row],[Cantidad de Insumos]])</f>
        <v>#REF!</v>
      </c>
      <c r="Q326" s="700" t="e">
        <f>IF(Tabla112[[#This Row],[Descripción]]="","",_xlfn.XLOOKUP(Tabla112[[#This Row],[Descripción]],[1]!Tabla10[Descripción],[1]!Tabla10[CODIGO PRESUPUESTARIO],0))</f>
        <v>#REF!</v>
      </c>
      <c r="R326" s="696"/>
      <c r="S326" s="696"/>
    </row>
    <row r="327" spans="2:19" ht="54.6" customHeight="1" x14ac:dyDescent="0.3">
      <c r="B327" s="692" t="e">
        <f>IF('Formulario PPGR3 '!$G327="","",CONCATENATE('Formulario PPGR3 '!$C327,".",'Formulario PPGR3 '!$D327,".",'Formulario PPGR3 '!$E327,".",'Formulario PPGR3 '!$F327))</f>
        <v>#REF!</v>
      </c>
      <c r="C327" s="692" t="e">
        <f>IF('Formulario PPGR3 '!$G327="","",'[1]Formulario PPGR1'!#REF!)</f>
        <v>#REF!</v>
      </c>
      <c r="D327" s="692" t="e">
        <f>IF('Formulario PPGR3 '!$G327="","",'[1]Formulario PPGR1'!#REF!)</f>
        <v>#REF!</v>
      </c>
      <c r="E327" s="692" t="e">
        <f>IF('Formulario PPGR3 '!$G327="","",'[1]Formulario PPGR1'!#REF!)</f>
        <v>#REF!</v>
      </c>
      <c r="F327" s="692" t="e">
        <f>IF('Formulario PPGR3 '!$G327="","",'[1]Formulario PPGR1'!#REF!)</f>
        <v>#REF!</v>
      </c>
      <c r="G327" s="693" t="s">
        <v>410</v>
      </c>
      <c r="H327" s="694" t="e">
        <f>IF(Tabla112[[#This Row],[Código_Actividad]]="","",_xlfn.XLOOKUP(Tabla112[[#This Row],[Código_Actividad]],[1]!Tabla2[Código],[1]!Tabla2[Actividades Programables Presupuestables],"",0))</f>
        <v>#REF!</v>
      </c>
      <c r="I327" s="695">
        <f>IFERROR(VLOOKUP('Formulario PPGR3 '!$G327,'[1]Formulario PPGR2'!$H$9:$V$272,15,FALSE),"")</f>
        <v>4</v>
      </c>
      <c r="J327" s="702" t="s">
        <v>974</v>
      </c>
      <c r="K327" s="696" t="e">
        <f>IF(Tabla112[[#This Row],[Insumos]]="","",_xlfn.XLOOKUP(Tabla112[[#This Row],[Insumos]],[1]!Tabla10[Insumo],[1]!Tabla10[InsumoAbrev],"",0))</f>
        <v>#REF!</v>
      </c>
      <c r="L327" s="697" t="s">
        <v>2133</v>
      </c>
      <c r="M327" s="698" t="e">
        <f>IF(Tabla112[[#This Row],[Descripción]]="","",_xlfn.XLOOKUP(Tabla112[[#This Row],[Descripción]],[1]!Tabla10[Descripción],[1]!Tabla10[Unidad de Medida],"",0))</f>
        <v>#REF!</v>
      </c>
      <c r="N327" s="699">
        <v>8</v>
      </c>
      <c r="O327" s="700" t="e">
        <f>IF(Tabla112[[#This Row],[Descripción]]="","",_xlfn.XLOOKUP(Tabla112[[#This Row],[Descripción]],[1]!Tabla10[Descripción],[1]!Tabla10[Precio Unitario],0))</f>
        <v>#REF!</v>
      </c>
      <c r="P327" s="700" t="e">
        <f>IF(Tabla112[[#This Row],[Cantidad de Insumos]]="","",Tabla112[[#This Row],[Precio Unitario]]*Tabla112[[#This Row],[Cantidad de Insumos]])</f>
        <v>#REF!</v>
      </c>
      <c r="Q327" s="700" t="e">
        <f>IF(Tabla112[[#This Row],[Descripción]]="","",_xlfn.XLOOKUP(Tabla112[[#This Row],[Descripción]],[1]!Tabla10[Descripción],[1]!Tabla10[CODIGO PRESUPUESTARIO],0))</f>
        <v>#REF!</v>
      </c>
      <c r="R327" s="696"/>
      <c r="S327" s="696"/>
    </row>
    <row r="328" spans="2:19" x14ac:dyDescent="0.3">
      <c r="B328" s="692" t="str">
        <f>IF('Formulario PPGR3 '!$G328="","",CONCATENATE('Formulario PPGR3 '!$C328,".",'Formulario PPGR3 '!$D328,".",'Formulario PPGR3 '!$E328,".",'Formulario PPGR3 '!$F328))</f>
        <v/>
      </c>
      <c r="C328" s="692" t="str">
        <f>IF('Formulario PPGR3 '!$G328="","",'[1]Formulario PPGR1'!#REF!)</f>
        <v/>
      </c>
      <c r="D328" s="692" t="str">
        <f>IF('Formulario PPGR3 '!$G328="","",'[1]Formulario PPGR1'!#REF!)</f>
        <v/>
      </c>
      <c r="E328" s="692" t="str">
        <f>IF('Formulario PPGR3 '!$G328="","",'[1]Formulario PPGR1'!#REF!)</f>
        <v/>
      </c>
      <c r="F328" s="692" t="str">
        <f>IF('Formulario PPGR3 '!$G328="","",'[1]Formulario PPGR1'!#REF!)</f>
        <v/>
      </c>
      <c r="G328" s="693"/>
      <c r="H328" s="694" t="str">
        <f>IF(Tabla112[[#This Row],[Código_Actividad]]="","",_xlfn.XLOOKUP(Tabla112[[#This Row],[Código_Actividad]],[1]!Tabla2[Código],[1]!Tabla2[Actividades Programables Presupuestables],"",0))</f>
        <v/>
      </c>
      <c r="I328" s="695" t="str">
        <f>IFERROR(VLOOKUP('Formulario PPGR3 '!$G328,'[1]Formulario PPGR2'!$H$9:$V$272,15,FALSE),"")</f>
        <v/>
      </c>
      <c r="J328" s="702" t="s">
        <v>974</v>
      </c>
      <c r="K328" s="696" t="e">
        <f>IF(Tabla112[[#This Row],[Insumos]]="","",_xlfn.XLOOKUP(Tabla112[[#This Row],[Insumos]],[1]!Tabla10[Insumo],[1]!Tabla10[InsumoAbrev],"",0))</f>
        <v>#REF!</v>
      </c>
      <c r="L328" s="697" t="s">
        <v>2129</v>
      </c>
      <c r="M328" s="698" t="e">
        <f>IF(Tabla112[[#This Row],[Descripción]]="","",_xlfn.XLOOKUP(Tabla112[[#This Row],[Descripción]],[1]!Tabla10[Descripción],[1]!Tabla10[Unidad de Medida],"",0))</f>
        <v>#REF!</v>
      </c>
      <c r="N328" s="699">
        <v>8</v>
      </c>
      <c r="O328" s="700" t="e">
        <f>IF(Tabla112[[#This Row],[Descripción]]="","",_xlfn.XLOOKUP(Tabla112[[#This Row],[Descripción]],[1]!Tabla10[Descripción],[1]!Tabla10[Precio Unitario],0))</f>
        <v>#REF!</v>
      </c>
      <c r="P328" s="700" t="e">
        <f>IF(Tabla112[[#This Row],[Cantidad de Insumos]]="","",Tabla112[[#This Row],[Precio Unitario]]*Tabla112[[#This Row],[Cantidad de Insumos]])</f>
        <v>#REF!</v>
      </c>
      <c r="Q328" s="700" t="e">
        <f>IF(Tabla112[[#This Row],[Descripción]]="","",_xlfn.XLOOKUP(Tabla112[[#This Row],[Descripción]],[1]!Tabla10[Descripción],[1]!Tabla10[CODIGO PRESUPUESTARIO],0))</f>
        <v>#REF!</v>
      </c>
      <c r="R328" s="696"/>
      <c r="S328" s="696"/>
    </row>
    <row r="329" spans="2:19" x14ac:dyDescent="0.3">
      <c r="B329" s="692" t="str">
        <f>IF('Formulario PPGR3 '!$G329="","",CONCATENATE('Formulario PPGR3 '!$C329,".",'Formulario PPGR3 '!$D329,".",'Formulario PPGR3 '!$E329,".",'Formulario PPGR3 '!$F329))</f>
        <v/>
      </c>
      <c r="C329" s="692" t="str">
        <f>IF('Formulario PPGR3 '!$G329="","",'[1]Formulario PPGR1'!#REF!)</f>
        <v/>
      </c>
      <c r="D329" s="692" t="str">
        <f>IF('Formulario PPGR3 '!$G329="","",'[1]Formulario PPGR1'!#REF!)</f>
        <v/>
      </c>
      <c r="E329" s="692" t="str">
        <f>IF('Formulario PPGR3 '!$G329="","",'[1]Formulario PPGR1'!#REF!)</f>
        <v/>
      </c>
      <c r="F329" s="692" t="str">
        <f>IF('Formulario PPGR3 '!$G329="","",'[1]Formulario PPGR1'!#REF!)</f>
        <v/>
      </c>
      <c r="G329" s="693"/>
      <c r="H329" s="694" t="str">
        <f>IF(Tabla112[[#This Row],[Código_Actividad]]="","",_xlfn.XLOOKUP(Tabla112[[#This Row],[Código_Actividad]],[1]!Tabla2[Código],[1]!Tabla2[Actividades Programables Presupuestables],"",0))</f>
        <v/>
      </c>
      <c r="I329" s="695" t="str">
        <f>IFERROR(VLOOKUP('Formulario PPGR3 '!$G329,'[1]Formulario PPGR2'!$H$9:$V$272,15,FALSE),"")</f>
        <v/>
      </c>
      <c r="J329" s="702" t="s">
        <v>1081</v>
      </c>
      <c r="K329" s="696" t="e">
        <f>IF(Tabla112[[#This Row],[Insumos]]="","",_xlfn.XLOOKUP(Tabla112[[#This Row],[Insumos]],[1]!Tabla10[Insumo],[1]!Tabla10[InsumoAbrev],"",0))</f>
        <v>#REF!</v>
      </c>
      <c r="L329" s="697" t="s">
        <v>1679</v>
      </c>
      <c r="M329" s="698" t="e">
        <f>IF(Tabla112[[#This Row],[Descripción]]="","",_xlfn.XLOOKUP(Tabla112[[#This Row],[Descripción]],[1]!Tabla10[Descripción],[1]!Tabla10[Unidad de Medida],"",0))</f>
        <v>#REF!</v>
      </c>
      <c r="N329" s="699">
        <v>40</v>
      </c>
      <c r="O329" s="700" t="e">
        <f>IF(Tabla112[[#This Row],[Descripción]]="","",_xlfn.XLOOKUP(Tabla112[[#This Row],[Descripción]],[1]!Tabla10[Descripción],[1]!Tabla10[Precio Unitario],0))</f>
        <v>#REF!</v>
      </c>
      <c r="P329" s="700" t="e">
        <f>IF(Tabla112[[#This Row],[Cantidad de Insumos]]="","",Tabla112[[#This Row],[Precio Unitario]]*Tabla112[[#This Row],[Cantidad de Insumos]])</f>
        <v>#REF!</v>
      </c>
      <c r="Q329" s="700" t="e">
        <f>IF(Tabla112[[#This Row],[Descripción]]="","",_xlfn.XLOOKUP(Tabla112[[#This Row],[Descripción]],[1]!Tabla10[Descripción],[1]!Tabla10[CODIGO PRESUPUESTARIO],0))</f>
        <v>#REF!</v>
      </c>
      <c r="R329" s="696"/>
      <c r="S329" s="696"/>
    </row>
    <row r="330" spans="2:19" ht="43.2" customHeight="1" x14ac:dyDescent="0.3">
      <c r="B330" s="692" t="e">
        <f>IF('Formulario PPGR3 '!$G330="","",CONCATENATE('Formulario PPGR3 '!$C330,".",'Formulario PPGR3 '!$D330,".",'Formulario PPGR3 '!$E330,".",'Formulario PPGR3 '!$F330))</f>
        <v>#REF!</v>
      </c>
      <c r="C330" s="692" t="e">
        <f>IF('Formulario PPGR3 '!$G330="","",'[1]Formulario PPGR1'!#REF!)</f>
        <v>#REF!</v>
      </c>
      <c r="D330" s="692" t="e">
        <f>IF('Formulario PPGR3 '!$G330="","",'[1]Formulario PPGR1'!#REF!)</f>
        <v>#REF!</v>
      </c>
      <c r="E330" s="692" t="e">
        <f>IF('Formulario PPGR3 '!$G330="","",'[1]Formulario PPGR1'!#REF!)</f>
        <v>#REF!</v>
      </c>
      <c r="F330" s="692" t="e">
        <f>IF('Formulario PPGR3 '!$G330="","",'[1]Formulario PPGR1'!#REF!)</f>
        <v>#REF!</v>
      </c>
      <c r="G330" s="693" t="s">
        <v>784</v>
      </c>
      <c r="H330" s="694" t="e">
        <f>IF(Tabla112[[#This Row],[Código_Actividad]]="","",_xlfn.XLOOKUP(Tabla112[[#This Row],[Código_Actividad]],[1]!Tabla2[Código],[1]!Tabla2[Actividades Programables Presupuestables],"",0))</f>
        <v>#REF!</v>
      </c>
      <c r="I330" s="695">
        <f>IFERROR(VLOOKUP('Formulario PPGR3 '!$G330,'[1]Formulario PPGR2'!$H$9:$V$272,15,FALSE),"")</f>
        <v>3</v>
      </c>
      <c r="J330" s="702" t="s">
        <v>974</v>
      </c>
      <c r="K330" s="696" t="e">
        <f>IF(Tabla112[[#This Row],[Insumos]]="","",_xlfn.XLOOKUP(Tabla112[[#This Row],[Insumos]],[1]!Tabla10[Insumo],[1]!Tabla10[InsumoAbrev],"",0))</f>
        <v>#REF!</v>
      </c>
      <c r="L330" s="697" t="s">
        <v>2131</v>
      </c>
      <c r="M330" s="698" t="e">
        <f>IF(Tabla112[[#This Row],[Descripción]]="","",_xlfn.XLOOKUP(Tabla112[[#This Row],[Descripción]],[1]!Tabla10[Descripción],[1]!Tabla10[Unidad de Medida],"",0))</f>
        <v>#REF!</v>
      </c>
      <c r="N330" s="699">
        <v>24</v>
      </c>
      <c r="O330" s="700" t="e">
        <f>IF(Tabla112[[#This Row],[Descripción]]="","",_xlfn.XLOOKUP(Tabla112[[#This Row],[Descripción]],[1]!Tabla10[Descripción],[1]!Tabla10[Precio Unitario],0))</f>
        <v>#REF!</v>
      </c>
      <c r="P330" s="700" t="e">
        <f>IF(Tabla112[[#This Row],[Cantidad de Insumos]]="","",Tabla112[[#This Row],[Precio Unitario]]*Tabla112[[#This Row],[Cantidad de Insumos]])</f>
        <v>#REF!</v>
      </c>
      <c r="Q330" s="700" t="e">
        <f>IF(Tabla112[[#This Row],[Descripción]]="","",_xlfn.XLOOKUP(Tabla112[[#This Row],[Descripción]],[1]!Tabla10[Descripción],[1]!Tabla10[CODIGO PRESUPUESTARIO],0))</f>
        <v>#REF!</v>
      </c>
      <c r="R330" s="696"/>
      <c r="S330" s="696"/>
    </row>
    <row r="331" spans="2:19" x14ac:dyDescent="0.3">
      <c r="B331" s="692" t="str">
        <f>IF('Formulario PPGR3 '!$G331="","",CONCATENATE('Formulario PPGR3 '!$C331,".",'Formulario PPGR3 '!$D331,".",'Formulario PPGR3 '!$E331,".",'Formulario PPGR3 '!$F331))</f>
        <v/>
      </c>
      <c r="C331" s="692" t="str">
        <f>IF('Formulario PPGR3 '!$G331="","",'[1]Formulario PPGR1'!#REF!)</f>
        <v/>
      </c>
      <c r="D331" s="692" t="str">
        <f>IF('Formulario PPGR3 '!$G331="","",'[1]Formulario PPGR1'!#REF!)</f>
        <v/>
      </c>
      <c r="E331" s="692" t="str">
        <f>IF('Formulario PPGR3 '!$G331="","",'[1]Formulario PPGR1'!#REF!)</f>
        <v/>
      </c>
      <c r="F331" s="692" t="str">
        <f>IF('Formulario PPGR3 '!$G331="","",'[1]Formulario PPGR1'!#REF!)</f>
        <v/>
      </c>
      <c r="G331" s="693"/>
      <c r="H331" s="694" t="str">
        <f>IF(Tabla112[[#This Row],[Código_Actividad]]="","",_xlfn.XLOOKUP(Tabla112[[#This Row],[Código_Actividad]],[1]!Tabla2[Código],[1]!Tabla2[Actividades Programables Presupuestables],"",0))</f>
        <v/>
      </c>
      <c r="I331" s="695" t="str">
        <f>IFERROR(VLOOKUP('Formulario PPGR3 '!$G331,'[1]Formulario PPGR2'!$H$9:$V$272,15,FALSE),"")</f>
        <v/>
      </c>
      <c r="J331" s="702" t="s">
        <v>974</v>
      </c>
      <c r="K331" s="696" t="e">
        <f>IF(Tabla112[[#This Row],[Insumos]]="","",_xlfn.XLOOKUP(Tabla112[[#This Row],[Insumos]],[1]!Tabla10[Insumo],[1]!Tabla10[InsumoAbrev],"",0))</f>
        <v>#REF!</v>
      </c>
      <c r="L331" s="697" t="s">
        <v>2131</v>
      </c>
      <c r="M331" s="698" t="e">
        <f>IF(Tabla112[[#This Row],[Descripción]]="","",_xlfn.XLOOKUP(Tabla112[[#This Row],[Descripción]],[1]!Tabla10[Descripción],[1]!Tabla10[Unidad de Medida],"",0))</f>
        <v>#REF!</v>
      </c>
      <c r="N331" s="699">
        <v>24</v>
      </c>
      <c r="O331" s="700" t="e">
        <f>IF(Tabla112[[#This Row],[Descripción]]="","",_xlfn.XLOOKUP(Tabla112[[#This Row],[Descripción]],[1]!Tabla10[Descripción],[1]!Tabla10[Precio Unitario],0))</f>
        <v>#REF!</v>
      </c>
      <c r="P331" s="700" t="e">
        <f>IF(Tabla112[[#This Row],[Cantidad de Insumos]]="","",Tabla112[[#This Row],[Precio Unitario]]*Tabla112[[#This Row],[Cantidad de Insumos]])</f>
        <v>#REF!</v>
      </c>
      <c r="Q331" s="700" t="e">
        <f>IF(Tabla112[[#This Row],[Descripción]]="","",_xlfn.XLOOKUP(Tabla112[[#This Row],[Descripción]],[1]!Tabla10[Descripción],[1]!Tabla10[CODIGO PRESUPUESTARIO],0))</f>
        <v>#REF!</v>
      </c>
      <c r="R331" s="696"/>
      <c r="S331" s="696"/>
    </row>
    <row r="332" spans="2:19" x14ac:dyDescent="0.3">
      <c r="B332" s="692" t="str">
        <f>IF('Formulario PPGR3 '!$G332="","",CONCATENATE('Formulario PPGR3 '!$C332,".",'Formulario PPGR3 '!$D332,".",'Formulario PPGR3 '!$E332,".",'Formulario PPGR3 '!$F332))</f>
        <v/>
      </c>
      <c r="C332" s="692" t="str">
        <f>IF('Formulario PPGR3 '!$G332="","",'[1]Formulario PPGR1'!#REF!)</f>
        <v/>
      </c>
      <c r="D332" s="692" t="str">
        <f>IF('Formulario PPGR3 '!$G332="","",'[1]Formulario PPGR1'!#REF!)</f>
        <v/>
      </c>
      <c r="E332" s="692" t="str">
        <f>IF('Formulario PPGR3 '!$G332="","",'[1]Formulario PPGR1'!#REF!)</f>
        <v/>
      </c>
      <c r="F332" s="692" t="str">
        <f>IF('Formulario PPGR3 '!$G332="","",'[1]Formulario PPGR1'!#REF!)</f>
        <v/>
      </c>
      <c r="G332" s="693"/>
      <c r="H332" s="694" t="str">
        <f>IF(Tabla112[[#This Row],[Código_Actividad]]="","",_xlfn.XLOOKUP(Tabla112[[#This Row],[Código_Actividad]],[1]!Tabla2[Código],[1]!Tabla2[Actividades Programables Presupuestables],"",0))</f>
        <v/>
      </c>
      <c r="I332" s="695" t="str">
        <f>IFERROR(VLOOKUP('Formulario PPGR3 '!$G332,'[1]Formulario PPGR2'!$H$9:$V$272,15,FALSE),"")</f>
        <v/>
      </c>
      <c r="J332" s="702" t="s">
        <v>974</v>
      </c>
      <c r="K332" s="696" t="e">
        <f>IF(Tabla112[[#This Row],[Insumos]]="","",_xlfn.XLOOKUP(Tabla112[[#This Row],[Insumos]],[1]!Tabla10[Insumo],[1]!Tabla10[InsumoAbrev],"",0))</f>
        <v>#REF!</v>
      </c>
      <c r="L332" s="697" t="s">
        <v>2129</v>
      </c>
      <c r="M332" s="698" t="e">
        <f>IF(Tabla112[[#This Row],[Descripción]]="","",_xlfn.XLOOKUP(Tabla112[[#This Row],[Descripción]],[1]!Tabla10[Descripción],[1]!Tabla10[Unidad de Medida],"",0))</f>
        <v>#REF!</v>
      </c>
      <c r="N332" s="699">
        <v>24</v>
      </c>
      <c r="O332" s="700" t="e">
        <f>IF(Tabla112[[#This Row],[Descripción]]="","",_xlfn.XLOOKUP(Tabla112[[#This Row],[Descripción]],[1]!Tabla10[Descripción],[1]!Tabla10[Precio Unitario],0))</f>
        <v>#REF!</v>
      </c>
      <c r="P332" s="700" t="e">
        <f>IF(Tabla112[[#This Row],[Cantidad de Insumos]]="","",Tabla112[[#This Row],[Precio Unitario]]*Tabla112[[#This Row],[Cantidad de Insumos]])</f>
        <v>#REF!</v>
      </c>
      <c r="Q332" s="700" t="e">
        <f>IF(Tabla112[[#This Row],[Descripción]]="","",_xlfn.XLOOKUP(Tabla112[[#This Row],[Descripción]],[1]!Tabla10[Descripción],[1]!Tabla10[CODIGO PRESUPUESTARIO],0))</f>
        <v>#REF!</v>
      </c>
      <c r="R332" s="696"/>
      <c r="S332" s="696"/>
    </row>
    <row r="333" spans="2:19" x14ac:dyDescent="0.3">
      <c r="B333" s="692" t="str">
        <f>IF('Formulario PPGR3 '!$G333="","",CONCATENATE('Formulario PPGR3 '!$C333,".",'Formulario PPGR3 '!$D333,".",'Formulario PPGR3 '!$E333,".",'Formulario PPGR3 '!$F333))</f>
        <v/>
      </c>
      <c r="C333" s="692" t="str">
        <f>IF('Formulario PPGR3 '!$G333="","",'[1]Formulario PPGR1'!#REF!)</f>
        <v/>
      </c>
      <c r="D333" s="692" t="str">
        <f>IF('Formulario PPGR3 '!$G333="","",'[1]Formulario PPGR1'!#REF!)</f>
        <v/>
      </c>
      <c r="E333" s="692" t="str">
        <f>IF('Formulario PPGR3 '!$G333="","",'[1]Formulario PPGR1'!#REF!)</f>
        <v/>
      </c>
      <c r="F333" s="692" t="str">
        <f>IF('Formulario PPGR3 '!$G333="","",'[1]Formulario PPGR1'!#REF!)</f>
        <v/>
      </c>
      <c r="G333" s="693"/>
      <c r="H333" s="694" t="str">
        <f>IF(Tabla112[[#This Row],[Código_Actividad]]="","",_xlfn.XLOOKUP(Tabla112[[#This Row],[Código_Actividad]],[1]!Tabla2[Código],[1]!Tabla2[Actividades Programables Presupuestables],"",0))</f>
        <v/>
      </c>
      <c r="I333" s="695" t="str">
        <f>IFERROR(VLOOKUP('Formulario PPGR3 '!$G333,'[1]Formulario PPGR2'!$H$9:$V$272,15,FALSE),"")</f>
        <v/>
      </c>
      <c r="J333" s="702" t="s">
        <v>974</v>
      </c>
      <c r="K333" s="696" t="e">
        <f>IF(Tabla112[[#This Row],[Insumos]]="","",_xlfn.XLOOKUP(Tabla112[[#This Row],[Insumos]],[1]!Tabla10[Insumo],[1]!Tabla10[InsumoAbrev],"",0))</f>
        <v>#REF!</v>
      </c>
      <c r="L333" s="697" t="s">
        <v>2133</v>
      </c>
      <c r="M333" s="698" t="e">
        <f>IF(Tabla112[[#This Row],[Descripción]]="","",_xlfn.XLOOKUP(Tabla112[[#This Row],[Descripción]],[1]!Tabla10[Descripción],[1]!Tabla10[Unidad de Medida],"",0))</f>
        <v>#REF!</v>
      </c>
      <c r="N333" s="699">
        <v>24</v>
      </c>
      <c r="O333" s="700" t="e">
        <f>IF(Tabla112[[#This Row],[Descripción]]="","",_xlfn.XLOOKUP(Tabla112[[#This Row],[Descripción]],[1]!Tabla10[Descripción],[1]!Tabla10[Precio Unitario],0))</f>
        <v>#REF!</v>
      </c>
      <c r="P333" s="700" t="e">
        <f>IF(Tabla112[[#This Row],[Cantidad de Insumos]]="","",Tabla112[[#This Row],[Precio Unitario]]*Tabla112[[#This Row],[Cantidad de Insumos]])</f>
        <v>#REF!</v>
      </c>
      <c r="Q333" s="700" t="e">
        <f>IF(Tabla112[[#This Row],[Descripción]]="","",_xlfn.XLOOKUP(Tabla112[[#This Row],[Descripción]],[1]!Tabla10[Descripción],[1]!Tabla10[CODIGO PRESUPUESTARIO],0))</f>
        <v>#REF!</v>
      </c>
      <c r="R333" s="696"/>
      <c r="S333" s="696"/>
    </row>
    <row r="334" spans="2:19" x14ac:dyDescent="0.3">
      <c r="B334" s="692" t="str">
        <f>IF('Formulario PPGR3 '!$G334="","",CONCATENATE('Formulario PPGR3 '!$C334,".",'Formulario PPGR3 '!$D334,".",'Formulario PPGR3 '!$E334,".",'Formulario PPGR3 '!$F334))</f>
        <v/>
      </c>
      <c r="C334" s="692" t="str">
        <f>IF('Formulario PPGR3 '!$G334="","",'[1]Formulario PPGR1'!#REF!)</f>
        <v/>
      </c>
      <c r="D334" s="692" t="str">
        <f>IF('Formulario PPGR3 '!$G334="","",'[1]Formulario PPGR1'!#REF!)</f>
        <v/>
      </c>
      <c r="E334" s="692" t="str">
        <f>IF('Formulario PPGR3 '!$G334="","",'[1]Formulario PPGR1'!#REF!)</f>
        <v/>
      </c>
      <c r="F334" s="692" t="str">
        <f>IF('Formulario PPGR3 '!$G334="","",'[1]Formulario PPGR1'!#REF!)</f>
        <v/>
      </c>
      <c r="G334" s="693"/>
      <c r="H334" s="694" t="str">
        <f>IF(Tabla112[[#This Row],[Código_Actividad]]="","",_xlfn.XLOOKUP(Tabla112[[#This Row],[Código_Actividad]],[1]!Tabla2[Código],[1]!Tabla2[Actividades Programables Presupuestables],"",0))</f>
        <v/>
      </c>
      <c r="I334" s="695" t="str">
        <f>IFERROR(VLOOKUP('Formulario PPGR3 '!$G334,'[1]Formulario PPGR2'!$H$9:$V$272,15,FALSE),"")</f>
        <v/>
      </c>
      <c r="J334" s="702" t="s">
        <v>1081</v>
      </c>
      <c r="K334" s="696" t="e">
        <f>IF(Tabla112[[#This Row],[Insumos]]="","",_xlfn.XLOOKUP(Tabla112[[#This Row],[Insumos]],[1]!Tabla10[Insumo],[1]!Tabla10[InsumoAbrev],"",0))</f>
        <v>#REF!</v>
      </c>
      <c r="L334" s="697" t="s">
        <v>1679</v>
      </c>
      <c r="M334" s="698" t="e">
        <f>IF(Tabla112[[#This Row],[Descripción]]="","",_xlfn.XLOOKUP(Tabla112[[#This Row],[Descripción]],[1]!Tabla10[Descripción],[1]!Tabla10[Unidad de Medida],"",0))</f>
        <v>#REF!</v>
      </c>
      <c r="N334" s="699">
        <v>1000</v>
      </c>
      <c r="O334" s="700" t="e">
        <f>IF(Tabla112[[#This Row],[Descripción]]="","",_xlfn.XLOOKUP(Tabla112[[#This Row],[Descripción]],[1]!Tabla10[Descripción],[1]!Tabla10[Precio Unitario],0))</f>
        <v>#REF!</v>
      </c>
      <c r="P334" s="700" t="e">
        <f>IF(Tabla112[[#This Row],[Cantidad de Insumos]]="","",Tabla112[[#This Row],[Precio Unitario]]*Tabla112[[#This Row],[Cantidad de Insumos]])</f>
        <v>#REF!</v>
      </c>
      <c r="Q334" s="700" t="e">
        <f>IF(Tabla112[[#This Row],[Descripción]]="","",_xlfn.XLOOKUP(Tabla112[[#This Row],[Descripción]],[1]!Tabla10[Descripción],[1]!Tabla10[CODIGO PRESUPUESTARIO],0))</f>
        <v>#REF!</v>
      </c>
      <c r="R334" s="696"/>
      <c r="S334" s="696"/>
    </row>
    <row r="335" spans="2:19" ht="45.6" customHeight="1" x14ac:dyDescent="0.3">
      <c r="B335" s="692" t="e">
        <f>IF('Formulario PPGR3 '!$G335="","",CONCATENATE('Formulario PPGR3 '!$C335,".",'Formulario PPGR3 '!$D335,".",'Formulario PPGR3 '!$E335,".",'Formulario PPGR3 '!$F335))</f>
        <v>#REF!</v>
      </c>
      <c r="C335" s="692" t="e">
        <f>IF('Formulario PPGR3 '!$G335="","",'[1]Formulario PPGR1'!#REF!)</f>
        <v>#REF!</v>
      </c>
      <c r="D335" s="692" t="e">
        <f>IF('Formulario PPGR3 '!$G335="","",'[1]Formulario PPGR1'!#REF!)</f>
        <v>#REF!</v>
      </c>
      <c r="E335" s="692" t="e">
        <f>IF('Formulario PPGR3 '!$G335="","",'[1]Formulario PPGR1'!#REF!)</f>
        <v>#REF!</v>
      </c>
      <c r="F335" s="692" t="e">
        <f>IF('Formulario PPGR3 '!$G335="","",'[1]Formulario PPGR1'!#REF!)</f>
        <v>#REF!</v>
      </c>
      <c r="G335" s="693" t="s">
        <v>786</v>
      </c>
      <c r="H335" s="694" t="e">
        <f>IF(Tabla112[[#This Row],[Código_Actividad]]="","",_xlfn.XLOOKUP(Tabla112[[#This Row],[Código_Actividad]],[1]!Tabla2[Código],[1]!Tabla2[Actividades Programables Presupuestables],"",0))</f>
        <v>#REF!</v>
      </c>
      <c r="I335" s="695">
        <f>IFERROR(VLOOKUP('Formulario PPGR3 '!$G335,'[1]Formulario PPGR2'!$H$9:$V$272,15,FALSE),"")</f>
        <v>3</v>
      </c>
      <c r="J335" s="702" t="s">
        <v>974</v>
      </c>
      <c r="K335" s="696" t="e">
        <f>IF(Tabla112[[#This Row],[Insumos]]="","",_xlfn.XLOOKUP(Tabla112[[#This Row],[Insumos]],[1]!Tabla10[Insumo],[1]!Tabla10[InsumoAbrev],"",0))</f>
        <v>#REF!</v>
      </c>
      <c r="L335" s="697" t="s">
        <v>2129</v>
      </c>
      <c r="M335" s="698" t="e">
        <f>IF(Tabla112[[#This Row],[Descripción]]="","",_xlfn.XLOOKUP(Tabla112[[#This Row],[Descripción]],[1]!Tabla10[Descripción],[1]!Tabla10[Unidad de Medida],"",0))</f>
        <v>#REF!</v>
      </c>
      <c r="N335" s="699">
        <v>6</v>
      </c>
      <c r="O335" s="700" t="e">
        <f>IF(Tabla112[[#This Row],[Descripción]]="","",_xlfn.XLOOKUP(Tabla112[[#This Row],[Descripción]],[1]!Tabla10[Descripción],[1]!Tabla10[Precio Unitario],0))</f>
        <v>#REF!</v>
      </c>
      <c r="P335" s="700" t="e">
        <f>IF(Tabla112[[#This Row],[Cantidad de Insumos]]="","",Tabla112[[#This Row],[Precio Unitario]]*Tabla112[[#This Row],[Cantidad de Insumos]])</f>
        <v>#REF!</v>
      </c>
      <c r="Q335" s="700" t="e">
        <f>IF(Tabla112[[#This Row],[Descripción]]="","",_xlfn.XLOOKUP(Tabla112[[#This Row],[Descripción]],[1]!Tabla10[Descripción],[1]!Tabla10[CODIGO PRESUPUESTARIO],0))</f>
        <v>#REF!</v>
      </c>
      <c r="R335" s="696"/>
      <c r="S335" s="696"/>
    </row>
    <row r="336" spans="2:19" x14ac:dyDescent="0.3">
      <c r="B336" s="692" t="str">
        <f>IF('Formulario PPGR3 '!$G336="","",CONCATENATE('Formulario PPGR3 '!$C336,".",'Formulario PPGR3 '!$D336,".",'Formulario PPGR3 '!$E336,".",'Formulario PPGR3 '!$F336))</f>
        <v/>
      </c>
      <c r="C336" s="692" t="str">
        <f>IF('Formulario PPGR3 '!$G336="","",'[1]Formulario PPGR1'!#REF!)</f>
        <v/>
      </c>
      <c r="D336" s="692" t="str">
        <f>IF('Formulario PPGR3 '!$G336="","",'[1]Formulario PPGR1'!#REF!)</f>
        <v/>
      </c>
      <c r="E336" s="692" t="str">
        <f>IF('Formulario PPGR3 '!$G336="","",'[1]Formulario PPGR1'!#REF!)</f>
        <v/>
      </c>
      <c r="F336" s="692" t="str">
        <f>IF('Formulario PPGR3 '!$G336="","",'[1]Formulario PPGR1'!#REF!)</f>
        <v/>
      </c>
      <c r="G336" s="693"/>
      <c r="H336" s="694" t="str">
        <f>IF(Tabla112[[#This Row],[Código_Actividad]]="","",_xlfn.XLOOKUP(Tabla112[[#This Row],[Código_Actividad]],[1]!Tabla2[Código],[1]!Tabla2[Actividades Programables Presupuestables],"",0))</f>
        <v/>
      </c>
      <c r="I336" s="695" t="str">
        <f>IFERROR(VLOOKUP('Formulario PPGR3 '!$G336,'[1]Formulario PPGR2'!$H$9:$V$272,15,FALSE),"")</f>
        <v/>
      </c>
      <c r="J336" s="702" t="s">
        <v>974</v>
      </c>
      <c r="K336" s="696" t="e">
        <f>IF(Tabla112[[#This Row],[Insumos]]="","",_xlfn.XLOOKUP(Tabla112[[#This Row],[Insumos]],[1]!Tabla10[Insumo],[1]!Tabla10[InsumoAbrev],"",0))</f>
        <v>#REF!</v>
      </c>
      <c r="L336" s="697" t="s">
        <v>2133</v>
      </c>
      <c r="M336" s="698" t="e">
        <f>IF(Tabla112[[#This Row],[Descripción]]="","",_xlfn.XLOOKUP(Tabla112[[#This Row],[Descripción]],[1]!Tabla10[Descripción],[1]!Tabla10[Unidad de Medida],"",0))</f>
        <v>#REF!</v>
      </c>
      <c r="N336" s="699">
        <v>6</v>
      </c>
      <c r="O336" s="700" t="e">
        <f>IF(Tabla112[[#This Row],[Descripción]]="","",_xlfn.XLOOKUP(Tabla112[[#This Row],[Descripción]],[1]!Tabla10[Descripción],[1]!Tabla10[Precio Unitario],0))</f>
        <v>#REF!</v>
      </c>
      <c r="P336" s="700" t="e">
        <f>IF(Tabla112[[#This Row],[Cantidad de Insumos]]="","",Tabla112[[#This Row],[Precio Unitario]]*Tabla112[[#This Row],[Cantidad de Insumos]])</f>
        <v>#REF!</v>
      </c>
      <c r="Q336" s="700" t="e">
        <f>IF(Tabla112[[#This Row],[Descripción]]="","",_xlfn.XLOOKUP(Tabla112[[#This Row],[Descripción]],[1]!Tabla10[Descripción],[1]!Tabla10[CODIGO PRESUPUESTARIO],0))</f>
        <v>#REF!</v>
      </c>
      <c r="R336" s="696"/>
      <c r="S336" s="696"/>
    </row>
    <row r="337" spans="2:19" x14ac:dyDescent="0.3">
      <c r="B337" s="692" t="str">
        <f>IF('Formulario PPGR3 '!$G337="","",CONCATENATE('Formulario PPGR3 '!$C337,".",'Formulario PPGR3 '!$D337,".",'Formulario PPGR3 '!$E337,".",'Formulario PPGR3 '!$F337))</f>
        <v/>
      </c>
      <c r="C337" s="692" t="str">
        <f>IF('Formulario PPGR3 '!$G337="","",'[1]Formulario PPGR1'!#REF!)</f>
        <v/>
      </c>
      <c r="D337" s="692" t="str">
        <f>IF('Formulario PPGR3 '!$G337="","",'[1]Formulario PPGR1'!#REF!)</f>
        <v/>
      </c>
      <c r="E337" s="692" t="str">
        <f>IF('Formulario PPGR3 '!$G337="","",'[1]Formulario PPGR1'!#REF!)</f>
        <v/>
      </c>
      <c r="F337" s="692" t="str">
        <f>IF('Formulario PPGR3 '!$G337="","",'[1]Formulario PPGR1'!#REF!)</f>
        <v/>
      </c>
      <c r="G337" s="693"/>
      <c r="H337" s="694" t="str">
        <f>IF(Tabla112[[#This Row],[Código_Actividad]]="","",_xlfn.XLOOKUP(Tabla112[[#This Row],[Código_Actividad]],[1]!Tabla2[Código],[1]!Tabla2[Actividades Programables Presupuestables],"",0))</f>
        <v/>
      </c>
      <c r="I337" s="695" t="str">
        <f>IFERROR(VLOOKUP('Formulario PPGR3 '!$G337,'[1]Formulario PPGR2'!$H$9:$V$272,15,FALSE),"")</f>
        <v/>
      </c>
      <c r="J337" s="702" t="s">
        <v>1081</v>
      </c>
      <c r="K337" s="696" t="e">
        <f>IF(Tabla112[[#This Row],[Insumos]]="","",_xlfn.XLOOKUP(Tabla112[[#This Row],[Insumos]],[1]!Tabla10[Insumo],[1]!Tabla10[InsumoAbrev],"",0))</f>
        <v>#REF!</v>
      </c>
      <c r="L337" s="697" t="s">
        <v>1679</v>
      </c>
      <c r="M337" s="698" t="e">
        <f>IF(Tabla112[[#This Row],[Descripción]]="","",_xlfn.XLOOKUP(Tabla112[[#This Row],[Descripción]],[1]!Tabla10[Descripción],[1]!Tabla10[Unidad de Medida],"",0))</f>
        <v>#REF!</v>
      </c>
      <c r="N337" s="699">
        <v>125</v>
      </c>
      <c r="O337" s="700" t="e">
        <f>IF(Tabla112[[#This Row],[Descripción]]="","",_xlfn.XLOOKUP(Tabla112[[#This Row],[Descripción]],[1]!Tabla10[Descripción],[1]!Tabla10[Precio Unitario],0))</f>
        <v>#REF!</v>
      </c>
      <c r="P337" s="700" t="e">
        <f>IF(Tabla112[[#This Row],[Cantidad de Insumos]]="","",Tabla112[[#This Row],[Precio Unitario]]*Tabla112[[#This Row],[Cantidad de Insumos]])</f>
        <v>#REF!</v>
      </c>
      <c r="Q337" s="700" t="e">
        <f>IF(Tabla112[[#This Row],[Descripción]]="","",_xlfn.XLOOKUP(Tabla112[[#This Row],[Descripción]],[1]!Tabla10[Descripción],[1]!Tabla10[CODIGO PRESUPUESTARIO],0))</f>
        <v>#REF!</v>
      </c>
      <c r="R337" s="696"/>
      <c r="S337" s="696"/>
    </row>
    <row r="338" spans="2:19" ht="52.2" customHeight="1" x14ac:dyDescent="0.3">
      <c r="B338" s="692" t="e">
        <f>IF('Formulario PPGR3 '!$G338="","",CONCATENATE('Formulario PPGR3 '!$C338,".",'Formulario PPGR3 '!$D338,".",'Formulario PPGR3 '!$E338,".",'Formulario PPGR3 '!$F338))</f>
        <v>#REF!</v>
      </c>
      <c r="C338" s="692" t="e">
        <f>IF('Formulario PPGR3 '!$G338="","",'[1]Formulario PPGR1'!#REF!)</f>
        <v>#REF!</v>
      </c>
      <c r="D338" s="692" t="e">
        <f>IF('Formulario PPGR3 '!$G338="","",'[1]Formulario PPGR1'!#REF!)</f>
        <v>#REF!</v>
      </c>
      <c r="E338" s="692" t="e">
        <f>IF('Formulario PPGR3 '!$G338="","",'[1]Formulario PPGR1'!#REF!)</f>
        <v>#REF!</v>
      </c>
      <c r="F338" s="692" t="e">
        <f>IF('Formulario PPGR3 '!$G338="","",'[1]Formulario PPGR1'!#REF!)</f>
        <v>#REF!</v>
      </c>
      <c r="G338" s="693" t="s">
        <v>696</v>
      </c>
      <c r="H338" s="694" t="e">
        <f>IF(Tabla112[[#This Row],[Código_Actividad]]="","",_xlfn.XLOOKUP(Tabla112[[#This Row],[Código_Actividad]],[1]!Tabla2[Código],[1]!Tabla2[Actividades Programables Presupuestables],"",0))</f>
        <v>#REF!</v>
      </c>
      <c r="I338" s="695">
        <f>IFERROR(VLOOKUP('Formulario PPGR3 '!$G338,'[1]Formulario PPGR2'!$H$9:$V$272,15,FALSE),"")</f>
        <v>10</v>
      </c>
      <c r="J338" s="702" t="s">
        <v>1050</v>
      </c>
      <c r="K338" s="696" t="e">
        <f>IF(Tabla112[[#This Row],[Insumos]]="","",_xlfn.XLOOKUP(Tabla112[[#This Row],[Insumos]],[1]!Tabla10[Insumo],[1]!Tabla10[InsumoAbrev],"",0))</f>
        <v>#REF!</v>
      </c>
      <c r="L338" s="697" t="s">
        <v>1858</v>
      </c>
      <c r="M338" s="698" t="e">
        <f>IF(Tabla112[[#This Row],[Descripción]]="","",_xlfn.XLOOKUP(Tabla112[[#This Row],[Descripción]],[1]!Tabla10[Descripción],[1]!Tabla10[Unidad de Medida],"",0))</f>
        <v>#REF!</v>
      </c>
      <c r="N338" s="699">
        <v>17</v>
      </c>
      <c r="O338" s="700" t="e">
        <f>IF(Tabla112[[#This Row],[Descripción]]="","",_xlfn.XLOOKUP(Tabla112[[#This Row],[Descripción]],[1]!Tabla10[Descripción],[1]!Tabla10[Precio Unitario],0))</f>
        <v>#REF!</v>
      </c>
      <c r="P338" s="700" t="e">
        <f>IF(Tabla112[[#This Row],[Cantidad de Insumos]]="","",Tabla112[[#This Row],[Precio Unitario]]*Tabla112[[#This Row],[Cantidad de Insumos]])</f>
        <v>#REF!</v>
      </c>
      <c r="Q338" s="700" t="e">
        <f>IF(Tabla112[[#This Row],[Descripción]]="","",_xlfn.XLOOKUP(Tabla112[[#This Row],[Descripción]],[1]!Tabla10[Descripción],[1]!Tabla10[CODIGO PRESUPUESTARIO],0))</f>
        <v>#REF!</v>
      </c>
      <c r="R338" s="696"/>
      <c r="S338" s="696"/>
    </row>
    <row r="339" spans="2:19" ht="22.2" customHeight="1" x14ac:dyDescent="0.3">
      <c r="B339" s="692" t="str">
        <f>IF('Formulario PPGR3 '!$G339="","",CONCATENATE('Formulario PPGR3 '!$C339,".",'Formulario PPGR3 '!$D339,".",'Formulario PPGR3 '!$E339,".",'Formulario PPGR3 '!$F339))</f>
        <v/>
      </c>
      <c r="C339" s="692" t="str">
        <f>IF('Formulario PPGR3 '!$G339="","",'[1]Formulario PPGR1'!#REF!)</f>
        <v/>
      </c>
      <c r="D339" s="692" t="str">
        <f>IF('Formulario PPGR3 '!$G339="","",'[1]Formulario PPGR1'!#REF!)</f>
        <v/>
      </c>
      <c r="E339" s="692" t="str">
        <f>IF('Formulario PPGR3 '!$G339="","",'[1]Formulario PPGR1'!#REF!)</f>
        <v/>
      </c>
      <c r="F339" s="692" t="str">
        <f>IF('Formulario PPGR3 '!$G339="","",'[1]Formulario PPGR1'!#REF!)</f>
        <v/>
      </c>
      <c r="G339" s="693"/>
      <c r="H339" s="694" t="str">
        <f>IF(Tabla112[[#This Row],[Código_Actividad]]="","",_xlfn.XLOOKUP(Tabla112[[#This Row],[Código_Actividad]],[1]!Tabla2[Código],[1]!Tabla2[Actividades Programables Presupuestables],"",0))</f>
        <v/>
      </c>
      <c r="I339" s="695" t="str">
        <f>IFERROR(VLOOKUP('Formulario PPGR3 '!$G339,'[1]Formulario PPGR2'!$H$9:$V$272,15,FALSE),"")</f>
        <v/>
      </c>
      <c r="J339" s="702" t="s">
        <v>1050</v>
      </c>
      <c r="K339" s="696" t="e">
        <f>IF(Tabla112[[#This Row],[Insumos]]="","",_xlfn.XLOOKUP(Tabla112[[#This Row],[Insumos]],[1]!Tabla10[Insumo],[1]!Tabla10[InsumoAbrev],"",0))</f>
        <v>#REF!</v>
      </c>
      <c r="L339" s="697" t="s">
        <v>1849</v>
      </c>
      <c r="M339" s="698" t="e">
        <f>IF(Tabla112[[#This Row],[Descripción]]="","",_xlfn.XLOOKUP(Tabla112[[#This Row],[Descripción]],[1]!Tabla10[Descripción],[1]!Tabla10[Unidad de Medida],"",0))</f>
        <v>#REF!</v>
      </c>
      <c r="N339" s="699">
        <v>2</v>
      </c>
      <c r="O339" s="700" t="e">
        <f>IF(Tabla112[[#This Row],[Descripción]]="","",_xlfn.XLOOKUP(Tabla112[[#This Row],[Descripción]],[1]!Tabla10[Descripción],[1]!Tabla10[Precio Unitario],0))</f>
        <v>#REF!</v>
      </c>
      <c r="P339" s="700" t="e">
        <f>IF(Tabla112[[#This Row],[Cantidad de Insumos]]="","",Tabla112[[#This Row],[Precio Unitario]]*Tabla112[[#This Row],[Cantidad de Insumos]])</f>
        <v>#REF!</v>
      </c>
      <c r="Q339" s="700" t="e">
        <f>IF(Tabla112[[#This Row],[Descripción]]="","",_xlfn.XLOOKUP(Tabla112[[#This Row],[Descripción]],[1]!Tabla10[Descripción],[1]!Tabla10[CODIGO PRESUPUESTARIO],0))</f>
        <v>#REF!</v>
      </c>
      <c r="R339" s="696"/>
      <c r="S339" s="696"/>
    </row>
    <row r="340" spans="2:19" ht="33" customHeight="1" x14ac:dyDescent="0.3">
      <c r="B340" s="692" t="str">
        <f>IF('Formulario PPGR3 '!$G340="","",CONCATENATE('Formulario PPGR3 '!$C340,".",'Formulario PPGR3 '!$D340,".",'Formulario PPGR3 '!$E340,".",'Formulario PPGR3 '!$F340))</f>
        <v/>
      </c>
      <c r="C340" s="692" t="str">
        <f>IF('Formulario PPGR3 '!$G340="","",'[1]Formulario PPGR1'!#REF!)</f>
        <v/>
      </c>
      <c r="D340" s="692" t="str">
        <f>IF('Formulario PPGR3 '!$G340="","",'[1]Formulario PPGR1'!#REF!)</f>
        <v/>
      </c>
      <c r="E340" s="692" t="str">
        <f>IF('Formulario PPGR3 '!$G340="","",'[1]Formulario PPGR1'!#REF!)</f>
        <v/>
      </c>
      <c r="F340" s="692" t="str">
        <f>IF('Formulario PPGR3 '!$G340="","",'[1]Formulario PPGR1'!#REF!)</f>
        <v/>
      </c>
      <c r="G340" s="693"/>
      <c r="H340" s="694" t="str">
        <f>IF(Tabla112[[#This Row],[Código_Actividad]]="","",_xlfn.XLOOKUP(Tabla112[[#This Row],[Código_Actividad]],[1]!Tabla2[Código],[1]!Tabla2[Actividades Programables Presupuestables],"",0))</f>
        <v/>
      </c>
      <c r="I340" s="695" t="str">
        <f>IFERROR(VLOOKUP('Formulario PPGR3 '!$G340,'[1]Formulario PPGR2'!$H$9:$V$272,15,FALSE),"")</f>
        <v/>
      </c>
      <c r="J340" s="702" t="s">
        <v>1954</v>
      </c>
      <c r="K340" s="696" t="e">
        <f>IF(Tabla112[[#This Row],[Insumos]]="","",_xlfn.XLOOKUP(Tabla112[[#This Row],[Insumos]],[1]!Tabla10[Insumo],[1]!Tabla10[InsumoAbrev],"",0))</f>
        <v>#REF!</v>
      </c>
      <c r="L340" s="697" t="s">
        <v>2023</v>
      </c>
      <c r="M340" s="698" t="e">
        <f>IF(Tabla112[[#This Row],[Descripción]]="","",_xlfn.XLOOKUP(Tabla112[[#This Row],[Descripción]],[1]!Tabla10[Descripción],[1]!Tabla10[Unidad de Medida],"",0))</f>
        <v>#REF!</v>
      </c>
      <c r="N340" s="699">
        <v>5</v>
      </c>
      <c r="O340" s="700" t="e">
        <f>IF(Tabla112[[#This Row],[Descripción]]="","",_xlfn.XLOOKUP(Tabla112[[#This Row],[Descripción]],[1]!Tabla10[Descripción],[1]!Tabla10[Precio Unitario],0))</f>
        <v>#REF!</v>
      </c>
      <c r="P340" s="700" t="e">
        <f>IF(Tabla112[[#This Row],[Cantidad de Insumos]]="","",Tabla112[[#This Row],[Precio Unitario]]*Tabla112[[#This Row],[Cantidad de Insumos]])</f>
        <v>#REF!</v>
      </c>
      <c r="Q340" s="700" t="e">
        <f>IF(Tabla112[[#This Row],[Descripción]]="","",_xlfn.XLOOKUP(Tabla112[[#This Row],[Descripción]],[1]!Tabla10[Descripción],[1]!Tabla10[CODIGO PRESUPUESTARIO],0))</f>
        <v>#REF!</v>
      </c>
      <c r="R340" s="696"/>
      <c r="S340" s="696"/>
    </row>
    <row r="341" spans="2:19" ht="33.6" customHeight="1" x14ac:dyDescent="0.3">
      <c r="B341" s="692" t="str">
        <f>IF('Formulario PPGR3 '!$G341="","",CONCATENATE('Formulario PPGR3 '!$C341,".",'Formulario PPGR3 '!$D341,".",'Formulario PPGR3 '!$E341,".",'Formulario PPGR3 '!$F341))</f>
        <v/>
      </c>
      <c r="C341" s="692" t="str">
        <f>IF('Formulario PPGR3 '!$G341="","",'[1]Formulario PPGR1'!#REF!)</f>
        <v/>
      </c>
      <c r="D341" s="692" t="str">
        <f>IF('Formulario PPGR3 '!$G341="","",'[1]Formulario PPGR1'!#REF!)</f>
        <v/>
      </c>
      <c r="E341" s="692" t="str">
        <f>IF('Formulario PPGR3 '!$G341="","",'[1]Formulario PPGR1'!#REF!)</f>
        <v/>
      </c>
      <c r="F341" s="692" t="str">
        <f>IF('Formulario PPGR3 '!$G341="","",'[1]Formulario PPGR1'!#REF!)</f>
        <v/>
      </c>
      <c r="G341" s="693"/>
      <c r="H341" s="694" t="str">
        <f>IF(Tabla112[[#This Row],[Código_Actividad]]="","",_xlfn.XLOOKUP(Tabla112[[#This Row],[Código_Actividad]],[1]!Tabla2[Código],[1]!Tabla2[Actividades Programables Presupuestables],"",0))</f>
        <v/>
      </c>
      <c r="I341" s="695" t="str">
        <f>IFERROR(VLOOKUP('Formulario PPGR3 '!$G341,'[1]Formulario PPGR2'!$H$9:$V$272,15,FALSE),"")</f>
        <v/>
      </c>
      <c r="J341" s="702" t="s">
        <v>1954</v>
      </c>
      <c r="K341" s="696" t="e">
        <f>IF(Tabla112[[#This Row],[Insumos]]="","",_xlfn.XLOOKUP(Tabla112[[#This Row],[Insumos]],[1]!Tabla10[Insumo],[1]!Tabla10[InsumoAbrev],"",0))</f>
        <v>#REF!</v>
      </c>
      <c r="L341" s="697" t="s">
        <v>2044</v>
      </c>
      <c r="M341" s="698" t="e">
        <f>IF(Tabla112[[#This Row],[Descripción]]="","",_xlfn.XLOOKUP(Tabla112[[#This Row],[Descripción]],[1]!Tabla10[Descripción],[1]!Tabla10[Unidad de Medida],"",0))</f>
        <v>#REF!</v>
      </c>
      <c r="N341" s="699">
        <v>25</v>
      </c>
      <c r="O341" s="700" t="e">
        <f>IF(Tabla112[[#This Row],[Descripción]]="","",_xlfn.XLOOKUP(Tabla112[[#This Row],[Descripción]],[1]!Tabla10[Descripción],[1]!Tabla10[Precio Unitario],0))</f>
        <v>#REF!</v>
      </c>
      <c r="P341" s="700" t="e">
        <f>IF(Tabla112[[#This Row],[Cantidad de Insumos]]="","",Tabla112[[#This Row],[Precio Unitario]]*Tabla112[[#This Row],[Cantidad de Insumos]])</f>
        <v>#REF!</v>
      </c>
      <c r="Q341" s="700" t="e">
        <f>IF(Tabla112[[#This Row],[Descripción]]="","",_xlfn.XLOOKUP(Tabla112[[#This Row],[Descripción]],[1]!Tabla10[Descripción],[1]!Tabla10[CODIGO PRESUPUESTARIO],0))</f>
        <v>#REF!</v>
      </c>
      <c r="R341" s="696"/>
      <c r="S341" s="696"/>
    </row>
    <row r="342" spans="2:19" ht="47.4" customHeight="1" x14ac:dyDescent="0.3">
      <c r="B342" s="692" t="e">
        <f>IF('Formulario PPGR3 '!$G342="","",CONCATENATE('Formulario PPGR3 '!$C342,".",'Formulario PPGR3 '!$D342,".",'Formulario PPGR3 '!$E342,".",'Formulario PPGR3 '!$F342))</f>
        <v>#REF!</v>
      </c>
      <c r="C342" s="692" t="e">
        <f>IF('Formulario PPGR3 '!$G342="","",'[1]Formulario PPGR1'!#REF!)</f>
        <v>#REF!</v>
      </c>
      <c r="D342" s="692" t="e">
        <f>IF('Formulario PPGR3 '!$G342="","",'[1]Formulario PPGR1'!#REF!)</f>
        <v>#REF!</v>
      </c>
      <c r="E342" s="692" t="e">
        <f>IF('Formulario PPGR3 '!$G342="","",'[1]Formulario PPGR1'!#REF!)</f>
        <v>#REF!</v>
      </c>
      <c r="F342" s="692" t="e">
        <f>IF('Formulario PPGR3 '!$G342="","",'[1]Formulario PPGR1'!#REF!)</f>
        <v>#REF!</v>
      </c>
      <c r="G342" s="693" t="s">
        <v>698</v>
      </c>
      <c r="H342" s="694" t="e">
        <f>IF(Tabla112[[#This Row],[Código_Actividad]]="","",_xlfn.XLOOKUP(Tabla112[[#This Row],[Código_Actividad]],[1]!Tabla2[Código],[1]!Tabla2[Actividades Programables Presupuestables],"",0))</f>
        <v>#REF!</v>
      </c>
      <c r="I342" s="695">
        <f>IFERROR(VLOOKUP('Formulario PPGR3 '!$G342,'[1]Formulario PPGR2'!$H$9:$V$272,15,FALSE),"")</f>
        <v>4</v>
      </c>
      <c r="J342" s="702" t="s">
        <v>1050</v>
      </c>
      <c r="K342" s="696" t="e">
        <f>IF(Tabla112[[#This Row],[Insumos]]="","",_xlfn.XLOOKUP(Tabla112[[#This Row],[Insumos]],[1]!Tabla10[Insumo],[1]!Tabla10[InsumoAbrev],"",0))</f>
        <v>#REF!</v>
      </c>
      <c r="L342" s="697" t="s">
        <v>1858</v>
      </c>
      <c r="M342" s="698" t="e">
        <f>IF(Tabla112[[#This Row],[Descripción]]="","",_xlfn.XLOOKUP(Tabla112[[#This Row],[Descripción]],[1]!Tabla10[Descripción],[1]!Tabla10[Unidad de Medida],"",0))</f>
        <v>#REF!</v>
      </c>
      <c r="N342" s="699">
        <v>1</v>
      </c>
      <c r="O342" s="700" t="e">
        <f>IF(Tabla112[[#This Row],[Descripción]]="","",_xlfn.XLOOKUP(Tabla112[[#This Row],[Descripción]],[1]!Tabla10[Descripción],[1]!Tabla10[Precio Unitario],0))</f>
        <v>#REF!</v>
      </c>
      <c r="P342" s="700" t="e">
        <f>IF(Tabla112[[#This Row],[Cantidad de Insumos]]="","",Tabla112[[#This Row],[Precio Unitario]]*Tabla112[[#This Row],[Cantidad de Insumos]])</f>
        <v>#REF!</v>
      </c>
      <c r="Q342" s="700" t="e">
        <f>IF(Tabla112[[#This Row],[Descripción]]="","",_xlfn.XLOOKUP(Tabla112[[#This Row],[Descripción]],[1]!Tabla10[Descripción],[1]!Tabla10[CODIGO PRESUPUESTARIO],0))</f>
        <v>#REF!</v>
      </c>
      <c r="R342" s="696"/>
      <c r="S342" s="696"/>
    </row>
    <row r="343" spans="2:19" ht="37.200000000000003" customHeight="1" x14ac:dyDescent="0.3">
      <c r="B343" s="692" t="str">
        <f>IF('Formulario PPGR3 '!$G343="","",CONCATENATE('Formulario PPGR3 '!$C343,".",'Formulario PPGR3 '!$D343,".",'Formulario PPGR3 '!$E343,".",'Formulario PPGR3 '!$F343))</f>
        <v/>
      </c>
      <c r="C343" s="692" t="str">
        <f>IF('Formulario PPGR3 '!$G343="","",'[1]Formulario PPGR1'!#REF!)</f>
        <v/>
      </c>
      <c r="D343" s="692" t="str">
        <f>IF('Formulario PPGR3 '!$G343="","",'[1]Formulario PPGR1'!#REF!)</f>
        <v/>
      </c>
      <c r="E343" s="692" t="str">
        <f>IF('Formulario PPGR3 '!$G343="","",'[1]Formulario PPGR1'!#REF!)</f>
        <v/>
      </c>
      <c r="F343" s="692" t="str">
        <f>IF('Formulario PPGR3 '!$G343="","",'[1]Formulario PPGR1'!#REF!)</f>
        <v/>
      </c>
      <c r="G343" s="693"/>
      <c r="H343" s="694" t="str">
        <f>IF(Tabla112[[#This Row],[Código_Actividad]]="","",_xlfn.XLOOKUP(Tabla112[[#This Row],[Código_Actividad]],[1]!Tabla2[Código],[1]!Tabla2[Actividades Programables Presupuestables],"",0))</f>
        <v/>
      </c>
      <c r="I343" s="695" t="str">
        <f>IFERROR(VLOOKUP('Formulario PPGR3 '!$G343,'[1]Formulario PPGR2'!$H$9:$V$272,15,FALSE),"")</f>
        <v/>
      </c>
      <c r="J343" s="702" t="s">
        <v>1954</v>
      </c>
      <c r="K343" s="696" t="e">
        <f>IF(Tabla112[[#This Row],[Insumos]]="","",_xlfn.XLOOKUP(Tabla112[[#This Row],[Insumos]],[1]!Tabla10[Insumo],[1]!Tabla10[InsumoAbrev],"",0))</f>
        <v>#REF!</v>
      </c>
      <c r="L343" s="697" t="s">
        <v>2023</v>
      </c>
      <c r="M343" s="698" t="e">
        <f>IF(Tabla112[[#This Row],[Descripción]]="","",_xlfn.XLOOKUP(Tabla112[[#This Row],[Descripción]],[1]!Tabla10[Descripción],[1]!Tabla10[Unidad de Medida],"",0))</f>
        <v>#REF!</v>
      </c>
      <c r="N343" s="699">
        <v>5</v>
      </c>
      <c r="O343" s="700" t="e">
        <f>IF(Tabla112[[#This Row],[Descripción]]="","",_xlfn.XLOOKUP(Tabla112[[#This Row],[Descripción]],[1]!Tabla10[Descripción],[1]!Tabla10[Precio Unitario],0))</f>
        <v>#REF!</v>
      </c>
      <c r="P343" s="700" t="e">
        <f>IF(Tabla112[[#This Row],[Cantidad de Insumos]]="","",Tabla112[[#This Row],[Precio Unitario]]*Tabla112[[#This Row],[Cantidad de Insumos]])</f>
        <v>#REF!</v>
      </c>
      <c r="Q343" s="700" t="e">
        <f>IF(Tabla112[[#This Row],[Descripción]]="","",_xlfn.XLOOKUP(Tabla112[[#This Row],[Descripción]],[1]!Tabla10[Descripción],[1]!Tabla10[CODIGO PRESUPUESTARIO],0))</f>
        <v>#REF!</v>
      </c>
      <c r="R343" s="696"/>
      <c r="S343" s="696"/>
    </row>
    <row r="344" spans="2:19" ht="25.95" customHeight="1" x14ac:dyDescent="0.3">
      <c r="B344" s="692" t="str">
        <f>IF('Formulario PPGR3 '!$G344="","",CONCATENATE('Formulario PPGR3 '!$C344,".",'Formulario PPGR3 '!$D344,".",'Formulario PPGR3 '!$E344,".",'Formulario PPGR3 '!$F344))</f>
        <v/>
      </c>
      <c r="C344" s="692" t="str">
        <f>IF('Formulario PPGR3 '!$G344="","",'[1]Formulario PPGR1'!#REF!)</f>
        <v/>
      </c>
      <c r="D344" s="692" t="str">
        <f>IF('Formulario PPGR3 '!$G344="","",'[1]Formulario PPGR1'!#REF!)</f>
        <v/>
      </c>
      <c r="E344" s="692" t="str">
        <f>IF('Formulario PPGR3 '!$G344="","",'[1]Formulario PPGR1'!#REF!)</f>
        <v/>
      </c>
      <c r="F344" s="692" t="str">
        <f>IF('Formulario PPGR3 '!$G344="","",'[1]Formulario PPGR1'!#REF!)</f>
        <v/>
      </c>
      <c r="G344" s="693"/>
      <c r="H344" s="694" t="str">
        <f>IF(Tabla112[[#This Row],[Código_Actividad]]="","",_xlfn.XLOOKUP(Tabla112[[#This Row],[Código_Actividad]],[1]!Tabla2[Código],[1]!Tabla2[Actividades Programables Presupuestables],"",0))</f>
        <v/>
      </c>
      <c r="I344" s="695" t="str">
        <f>IFERROR(VLOOKUP('Formulario PPGR3 '!$G344,'[1]Formulario PPGR2'!$H$9:$V$272,15,FALSE),"")</f>
        <v/>
      </c>
      <c r="J344" s="702" t="s">
        <v>1954</v>
      </c>
      <c r="K344" s="696" t="e">
        <f>IF(Tabla112[[#This Row],[Insumos]]="","",_xlfn.XLOOKUP(Tabla112[[#This Row],[Insumos]],[1]!Tabla10[Insumo],[1]!Tabla10[InsumoAbrev],"",0))</f>
        <v>#REF!</v>
      </c>
      <c r="L344" s="697" t="s">
        <v>2044</v>
      </c>
      <c r="M344" s="698" t="e">
        <f>IF(Tabla112[[#This Row],[Descripción]]="","",_xlfn.XLOOKUP(Tabla112[[#This Row],[Descripción]],[1]!Tabla10[Descripción],[1]!Tabla10[Unidad de Medida],"",0))</f>
        <v>#REF!</v>
      </c>
      <c r="N344" s="699">
        <v>5</v>
      </c>
      <c r="O344" s="700" t="e">
        <f>IF(Tabla112[[#This Row],[Descripción]]="","",_xlfn.XLOOKUP(Tabla112[[#This Row],[Descripción]],[1]!Tabla10[Descripción],[1]!Tabla10[Precio Unitario],0))</f>
        <v>#REF!</v>
      </c>
      <c r="P344" s="700" t="e">
        <f>IF(Tabla112[[#This Row],[Cantidad de Insumos]]="","",Tabla112[[#This Row],[Precio Unitario]]*Tabla112[[#This Row],[Cantidad de Insumos]])</f>
        <v>#REF!</v>
      </c>
      <c r="Q344" s="700" t="e">
        <f>IF(Tabla112[[#This Row],[Descripción]]="","",_xlfn.XLOOKUP(Tabla112[[#This Row],[Descripción]],[1]!Tabla10[Descripción],[1]!Tabla10[CODIGO PRESUPUESTARIO],0))</f>
        <v>#REF!</v>
      </c>
      <c r="R344" s="696"/>
      <c r="S344" s="696"/>
    </row>
    <row r="345" spans="2:19" ht="56.4" customHeight="1" x14ac:dyDescent="0.3">
      <c r="B345" s="692" t="e">
        <f>IF('Formulario PPGR3 '!$G345="","",CONCATENATE('Formulario PPGR3 '!$C345,".",'Formulario PPGR3 '!$D345,".",'Formulario PPGR3 '!$E345,".",'Formulario PPGR3 '!$F345))</f>
        <v>#REF!</v>
      </c>
      <c r="C345" s="692" t="e">
        <f>IF('Formulario PPGR3 '!$G345="","",'[1]Formulario PPGR1'!#REF!)</f>
        <v>#REF!</v>
      </c>
      <c r="D345" s="692" t="e">
        <f>IF('Formulario PPGR3 '!$G345="","",'[1]Formulario PPGR1'!#REF!)</f>
        <v>#REF!</v>
      </c>
      <c r="E345" s="692" t="e">
        <f>IF('Formulario PPGR3 '!$G345="","",'[1]Formulario PPGR1'!#REF!)</f>
        <v>#REF!</v>
      </c>
      <c r="F345" s="692" t="e">
        <f>IF('Formulario PPGR3 '!$G345="","",'[1]Formulario PPGR1'!#REF!)</f>
        <v>#REF!</v>
      </c>
      <c r="G345" s="693" t="s">
        <v>701</v>
      </c>
      <c r="H345" s="694" t="e">
        <f>IF(Tabla112[[#This Row],[Código_Actividad]]="","",_xlfn.XLOOKUP(Tabla112[[#This Row],[Código_Actividad]],[1]!Tabla2[Código],[1]!Tabla2[Actividades Programables Presupuestables],"",0))</f>
        <v>#REF!</v>
      </c>
      <c r="I345" s="695">
        <f>IFERROR(VLOOKUP('Formulario PPGR3 '!$G345,'[1]Formulario PPGR2'!$H$9:$V$272,15,FALSE),"")</f>
        <v>4</v>
      </c>
      <c r="J345" s="702" t="s">
        <v>1050</v>
      </c>
      <c r="K345" s="696" t="e">
        <f>IF(Tabla112[[#This Row],[Insumos]]="","",_xlfn.XLOOKUP(Tabla112[[#This Row],[Insumos]],[1]!Tabla10[Insumo],[1]!Tabla10[InsumoAbrev],"",0))</f>
        <v>#REF!</v>
      </c>
      <c r="L345" s="697" t="s">
        <v>1858</v>
      </c>
      <c r="M345" s="698" t="e">
        <f>IF(Tabla112[[#This Row],[Descripción]]="","",_xlfn.XLOOKUP(Tabla112[[#This Row],[Descripción]],[1]!Tabla10[Descripción],[1]!Tabla10[Unidad de Medida],"",0))</f>
        <v>#REF!</v>
      </c>
      <c r="N345" s="699">
        <v>1</v>
      </c>
      <c r="O345" s="700" t="e">
        <f>IF(Tabla112[[#This Row],[Descripción]]="","",_xlfn.XLOOKUP(Tabla112[[#This Row],[Descripción]],[1]!Tabla10[Descripción],[1]!Tabla10[Precio Unitario],0))</f>
        <v>#REF!</v>
      </c>
      <c r="P345" s="700" t="e">
        <f>IF(Tabla112[[#This Row],[Cantidad de Insumos]]="","",Tabla112[[#This Row],[Precio Unitario]]*Tabla112[[#This Row],[Cantidad de Insumos]])</f>
        <v>#REF!</v>
      </c>
      <c r="Q345" s="700" t="e">
        <f>IF(Tabla112[[#This Row],[Descripción]]="","",_xlfn.XLOOKUP(Tabla112[[#This Row],[Descripción]],[1]!Tabla10[Descripción],[1]!Tabla10[CODIGO PRESUPUESTARIO],0))</f>
        <v>#REF!</v>
      </c>
      <c r="R345" s="696"/>
      <c r="S345" s="696"/>
    </row>
    <row r="346" spans="2:19" ht="48" customHeight="1" x14ac:dyDescent="0.3">
      <c r="B346" s="692" t="str">
        <f>IF('Formulario PPGR3 '!$G346="","",CONCATENATE('Formulario PPGR3 '!$C346,".",'Formulario PPGR3 '!$D346,".",'Formulario PPGR3 '!$E346,".",'Formulario PPGR3 '!$F346))</f>
        <v/>
      </c>
      <c r="C346" s="692" t="str">
        <f>IF('Formulario PPGR3 '!$G346="","",'[1]Formulario PPGR1'!#REF!)</f>
        <v/>
      </c>
      <c r="D346" s="692" t="str">
        <f>IF('Formulario PPGR3 '!$G346="","",'[1]Formulario PPGR1'!#REF!)</f>
        <v/>
      </c>
      <c r="E346" s="692" t="str">
        <f>IF('Formulario PPGR3 '!$G346="","",'[1]Formulario PPGR1'!#REF!)</f>
        <v/>
      </c>
      <c r="F346" s="692" t="str">
        <f>IF('Formulario PPGR3 '!$G346="","",'[1]Formulario PPGR1'!#REF!)</f>
        <v/>
      </c>
      <c r="G346" s="693"/>
      <c r="H346" s="694" t="str">
        <f>IF(Tabla112[[#This Row],[Código_Actividad]]="","",_xlfn.XLOOKUP(Tabla112[[#This Row],[Código_Actividad]],[1]!Tabla2[Código],[1]!Tabla2[Actividades Programables Presupuestables],"",0))</f>
        <v/>
      </c>
      <c r="I346" s="695" t="str">
        <f>IFERROR(VLOOKUP('Formulario PPGR3 '!$G346,'[1]Formulario PPGR2'!$H$9:$V$272,15,FALSE),"")</f>
        <v/>
      </c>
      <c r="J346" s="702" t="s">
        <v>1954</v>
      </c>
      <c r="K346" s="696" t="e">
        <f>IF(Tabla112[[#This Row],[Insumos]]="","",_xlfn.XLOOKUP(Tabla112[[#This Row],[Insumos]],[1]!Tabla10[Insumo],[1]!Tabla10[InsumoAbrev],"",0))</f>
        <v>#REF!</v>
      </c>
      <c r="L346" s="697" t="s">
        <v>2023</v>
      </c>
      <c r="M346" s="698" t="e">
        <f>IF(Tabla112[[#This Row],[Descripción]]="","",_xlfn.XLOOKUP(Tabla112[[#This Row],[Descripción]],[1]!Tabla10[Descripción],[1]!Tabla10[Unidad de Medida],"",0))</f>
        <v>#REF!</v>
      </c>
      <c r="N346" s="699">
        <v>1</v>
      </c>
      <c r="O346" s="700" t="e">
        <f>IF(Tabla112[[#This Row],[Descripción]]="","",_xlfn.XLOOKUP(Tabla112[[#This Row],[Descripción]],[1]!Tabla10[Descripción],[1]!Tabla10[Precio Unitario],0))</f>
        <v>#REF!</v>
      </c>
      <c r="P346" s="700" t="e">
        <f>IF(Tabla112[[#This Row],[Cantidad de Insumos]]="","",Tabla112[[#This Row],[Precio Unitario]]*Tabla112[[#This Row],[Cantidad de Insumos]])</f>
        <v>#REF!</v>
      </c>
      <c r="Q346" s="700" t="e">
        <f>IF(Tabla112[[#This Row],[Descripción]]="","",_xlfn.XLOOKUP(Tabla112[[#This Row],[Descripción]],[1]!Tabla10[Descripción],[1]!Tabla10[CODIGO PRESUPUESTARIO],0))</f>
        <v>#REF!</v>
      </c>
      <c r="R346" s="696"/>
      <c r="S346" s="696"/>
    </row>
    <row r="347" spans="2:19" x14ac:dyDescent="0.3">
      <c r="B347" s="692" t="str">
        <f>IF('Formulario PPGR3 '!$G347="","",CONCATENATE('Formulario PPGR3 '!$C347,".",'Formulario PPGR3 '!$D347,".",'Formulario PPGR3 '!$E347,".",'Formulario PPGR3 '!$F347))</f>
        <v/>
      </c>
      <c r="C347" s="692" t="str">
        <f>IF('Formulario PPGR3 '!$G347="","",'[1]Formulario PPGR1'!#REF!)</f>
        <v/>
      </c>
      <c r="D347" s="692" t="str">
        <f>IF('Formulario PPGR3 '!$G347="","",'[1]Formulario PPGR1'!#REF!)</f>
        <v/>
      </c>
      <c r="E347" s="692" t="str">
        <f>IF('Formulario PPGR3 '!$G347="","",'[1]Formulario PPGR1'!#REF!)</f>
        <v/>
      </c>
      <c r="F347" s="692" t="str">
        <f>IF('Formulario PPGR3 '!$G347="","",'[1]Formulario PPGR1'!#REF!)</f>
        <v/>
      </c>
      <c r="G347" s="693"/>
      <c r="H347" s="694" t="str">
        <f>IF(Tabla112[[#This Row],[Código_Actividad]]="","",_xlfn.XLOOKUP(Tabla112[[#This Row],[Código_Actividad]],[1]!Tabla2[Código],[1]!Tabla2[Actividades Programables Presupuestables],"",0))</f>
        <v/>
      </c>
      <c r="I347" s="695" t="str">
        <f>IFERROR(VLOOKUP('Formulario PPGR3 '!$G347,'[1]Formulario PPGR2'!$H$9:$V$272,15,FALSE),"")</f>
        <v/>
      </c>
      <c r="J347" s="702" t="s">
        <v>1954</v>
      </c>
      <c r="K347" s="696" t="e">
        <f>IF(Tabla112[[#This Row],[Insumos]]="","",_xlfn.XLOOKUP(Tabla112[[#This Row],[Insumos]],[1]!Tabla10[Insumo],[1]!Tabla10[InsumoAbrev],"",0))</f>
        <v>#REF!</v>
      </c>
      <c r="L347" s="697" t="s">
        <v>2044</v>
      </c>
      <c r="M347" s="698" t="e">
        <f>IF(Tabla112[[#This Row],[Descripción]]="","",_xlfn.XLOOKUP(Tabla112[[#This Row],[Descripción]],[1]!Tabla10[Descripción],[1]!Tabla10[Unidad de Medida],"",0))</f>
        <v>#REF!</v>
      </c>
      <c r="N347" s="699">
        <v>1</v>
      </c>
      <c r="O347" s="700" t="e">
        <f>IF(Tabla112[[#This Row],[Descripción]]="","",_xlfn.XLOOKUP(Tabla112[[#This Row],[Descripción]],[1]!Tabla10[Descripción],[1]!Tabla10[Precio Unitario],0))</f>
        <v>#REF!</v>
      </c>
      <c r="P347" s="700" t="e">
        <f>IF(Tabla112[[#This Row],[Cantidad de Insumos]]="","",Tabla112[[#This Row],[Precio Unitario]]*Tabla112[[#This Row],[Cantidad de Insumos]])</f>
        <v>#REF!</v>
      </c>
      <c r="Q347" s="700" t="e">
        <f>IF(Tabla112[[#This Row],[Descripción]]="","",_xlfn.XLOOKUP(Tabla112[[#This Row],[Descripción]],[1]!Tabla10[Descripción],[1]!Tabla10[CODIGO PRESUPUESTARIO],0))</f>
        <v>#REF!</v>
      </c>
      <c r="R347" s="696"/>
      <c r="S347" s="696"/>
    </row>
    <row r="348" spans="2:19" ht="58.95" customHeight="1" x14ac:dyDescent="0.3">
      <c r="B348" s="692" t="e">
        <f>IF('Formulario PPGR3 '!$G348="","",CONCATENATE('Formulario PPGR3 '!$C348,".",'Formulario PPGR3 '!$D348,".",'Formulario PPGR3 '!$E348,".",'Formulario PPGR3 '!$F348))</f>
        <v>#REF!</v>
      </c>
      <c r="C348" s="692" t="e">
        <f>IF('Formulario PPGR3 '!$G348="","",'[1]Formulario PPGR1'!#REF!)</f>
        <v>#REF!</v>
      </c>
      <c r="D348" s="692" t="e">
        <f>IF('Formulario PPGR3 '!$G348="","",'[1]Formulario PPGR1'!#REF!)</f>
        <v>#REF!</v>
      </c>
      <c r="E348" s="692" t="e">
        <f>IF('Formulario PPGR3 '!$G348="","",'[1]Formulario PPGR1'!#REF!)</f>
        <v>#REF!</v>
      </c>
      <c r="F348" s="692" t="e">
        <f>IF('Formulario PPGR3 '!$G348="","",'[1]Formulario PPGR1'!#REF!)</f>
        <v>#REF!</v>
      </c>
      <c r="G348" s="693" t="s">
        <v>703</v>
      </c>
      <c r="H348" s="694" t="e">
        <f>IF(Tabla112[[#This Row],[Código_Actividad]]="","",_xlfn.XLOOKUP(Tabla112[[#This Row],[Código_Actividad]],[1]!Tabla2[Código],[1]!Tabla2[Actividades Programables Presupuestables],"",0))</f>
        <v>#REF!</v>
      </c>
      <c r="I348" s="695">
        <f>IFERROR(VLOOKUP('Formulario PPGR3 '!$G348,'[1]Formulario PPGR2'!$H$9:$V$272,15,FALSE),"")</f>
        <v>4</v>
      </c>
      <c r="J348" s="702" t="s">
        <v>1050</v>
      </c>
      <c r="K348" s="696" t="e">
        <f>IF(Tabla112[[#This Row],[Insumos]]="","",_xlfn.XLOOKUP(Tabla112[[#This Row],[Insumos]],[1]!Tabla10[Insumo],[1]!Tabla10[InsumoAbrev],"",0))</f>
        <v>#REF!</v>
      </c>
      <c r="L348" s="697" t="s">
        <v>1858</v>
      </c>
      <c r="M348" s="698" t="e">
        <f>IF(Tabla112[[#This Row],[Descripción]]="","",_xlfn.XLOOKUP(Tabla112[[#This Row],[Descripción]],[1]!Tabla10[Descripción],[1]!Tabla10[Unidad de Medida],"",0))</f>
        <v>#REF!</v>
      </c>
      <c r="N348" s="699">
        <v>1</v>
      </c>
      <c r="O348" s="700" t="e">
        <f>IF(Tabla112[[#This Row],[Descripción]]="","",_xlfn.XLOOKUP(Tabla112[[#This Row],[Descripción]],[1]!Tabla10[Descripción],[1]!Tabla10[Precio Unitario],0))</f>
        <v>#REF!</v>
      </c>
      <c r="P348" s="700" t="e">
        <f>IF(Tabla112[[#This Row],[Cantidad de Insumos]]="","",Tabla112[[#This Row],[Precio Unitario]]*Tabla112[[#This Row],[Cantidad de Insumos]])</f>
        <v>#REF!</v>
      </c>
      <c r="Q348" s="700" t="e">
        <f>IF(Tabla112[[#This Row],[Descripción]]="","",_xlfn.XLOOKUP(Tabla112[[#This Row],[Descripción]],[1]!Tabla10[Descripción],[1]!Tabla10[CODIGO PRESUPUESTARIO],0))</f>
        <v>#REF!</v>
      </c>
      <c r="R348" s="696"/>
      <c r="S348" s="696"/>
    </row>
    <row r="349" spans="2:19" ht="18.600000000000001" customHeight="1" x14ac:dyDescent="0.3">
      <c r="B349" s="692" t="str">
        <f>IF('Formulario PPGR3 '!$G349="","",CONCATENATE('Formulario PPGR3 '!$C349,".",'Formulario PPGR3 '!$D349,".",'Formulario PPGR3 '!$E349,".",'Formulario PPGR3 '!$F349))</f>
        <v/>
      </c>
      <c r="C349" s="692" t="str">
        <f>IF('Formulario PPGR3 '!$G349="","",'[1]Formulario PPGR1'!#REF!)</f>
        <v/>
      </c>
      <c r="D349" s="692" t="str">
        <f>IF('Formulario PPGR3 '!$G349="","",'[1]Formulario PPGR1'!#REF!)</f>
        <v/>
      </c>
      <c r="E349" s="692" t="str">
        <f>IF('Formulario PPGR3 '!$G349="","",'[1]Formulario PPGR1'!#REF!)</f>
        <v/>
      </c>
      <c r="F349" s="692" t="str">
        <f>IF('Formulario PPGR3 '!$G349="","",'[1]Formulario PPGR1'!#REF!)</f>
        <v/>
      </c>
      <c r="G349" s="693"/>
      <c r="H349" s="694" t="str">
        <f>IF(Tabla112[[#This Row],[Código_Actividad]]="","",_xlfn.XLOOKUP(Tabla112[[#This Row],[Código_Actividad]],[1]!Tabla2[Código],[1]!Tabla2[Actividades Programables Presupuestables],"",0))</f>
        <v/>
      </c>
      <c r="I349" s="695" t="str">
        <f>IFERROR(VLOOKUP('Formulario PPGR3 '!$G349,'[1]Formulario PPGR2'!$H$9:$V$272,15,FALSE),"")</f>
        <v/>
      </c>
      <c r="J349" s="702" t="s">
        <v>1954</v>
      </c>
      <c r="K349" s="696" t="e">
        <f>IF(Tabla112[[#This Row],[Insumos]]="","",_xlfn.XLOOKUP(Tabla112[[#This Row],[Insumos]],[1]!Tabla10[Insumo],[1]!Tabla10[InsumoAbrev],"",0))</f>
        <v>#REF!</v>
      </c>
      <c r="L349" s="697" t="s">
        <v>2023</v>
      </c>
      <c r="M349" s="698" t="e">
        <f>IF(Tabla112[[#This Row],[Descripción]]="","",_xlfn.XLOOKUP(Tabla112[[#This Row],[Descripción]],[1]!Tabla10[Descripción],[1]!Tabla10[Unidad de Medida],"",0))</f>
        <v>#REF!</v>
      </c>
      <c r="N349" s="699">
        <v>1</v>
      </c>
      <c r="O349" s="700" t="e">
        <f>IF(Tabla112[[#This Row],[Descripción]]="","",_xlfn.XLOOKUP(Tabla112[[#This Row],[Descripción]],[1]!Tabla10[Descripción],[1]!Tabla10[Precio Unitario],0))</f>
        <v>#REF!</v>
      </c>
      <c r="P349" s="700" t="e">
        <f>IF(Tabla112[[#This Row],[Cantidad de Insumos]]="","",Tabla112[[#This Row],[Precio Unitario]]*Tabla112[[#This Row],[Cantidad de Insumos]])</f>
        <v>#REF!</v>
      </c>
      <c r="Q349" s="700" t="e">
        <f>IF(Tabla112[[#This Row],[Descripción]]="","",_xlfn.XLOOKUP(Tabla112[[#This Row],[Descripción]],[1]!Tabla10[Descripción],[1]!Tabla10[CODIGO PRESUPUESTARIO],0))</f>
        <v>#REF!</v>
      </c>
      <c r="R349" s="696"/>
      <c r="S349" s="696"/>
    </row>
    <row r="350" spans="2:19" ht="21.6" customHeight="1" x14ac:dyDescent="0.3">
      <c r="B350" s="692" t="str">
        <f>IF('Formulario PPGR3 '!$G350="","",CONCATENATE('Formulario PPGR3 '!$C350,".",'Formulario PPGR3 '!$D350,".",'Formulario PPGR3 '!$E350,".",'Formulario PPGR3 '!$F350))</f>
        <v/>
      </c>
      <c r="C350" s="692" t="str">
        <f>IF('Formulario PPGR3 '!$G350="","",'[1]Formulario PPGR1'!#REF!)</f>
        <v/>
      </c>
      <c r="D350" s="692" t="str">
        <f>IF('Formulario PPGR3 '!$G350="","",'[1]Formulario PPGR1'!#REF!)</f>
        <v/>
      </c>
      <c r="E350" s="692" t="str">
        <f>IF('Formulario PPGR3 '!$G350="","",'[1]Formulario PPGR1'!#REF!)</f>
        <v/>
      </c>
      <c r="F350" s="692" t="str">
        <f>IF('Formulario PPGR3 '!$G350="","",'[1]Formulario PPGR1'!#REF!)</f>
        <v/>
      </c>
      <c r="G350" s="693"/>
      <c r="H350" s="694" t="str">
        <f>IF(Tabla112[[#This Row],[Código_Actividad]]="","",_xlfn.XLOOKUP(Tabla112[[#This Row],[Código_Actividad]],[1]!Tabla2[Código],[1]!Tabla2[Actividades Programables Presupuestables],"",0))</f>
        <v/>
      </c>
      <c r="I350" s="695" t="str">
        <f>IFERROR(VLOOKUP('Formulario PPGR3 '!$G350,'[1]Formulario PPGR2'!$H$9:$V$272,15,FALSE),"")</f>
        <v/>
      </c>
      <c r="J350" s="702" t="s">
        <v>1954</v>
      </c>
      <c r="K350" s="696" t="e">
        <f>IF(Tabla112[[#This Row],[Insumos]]="","",_xlfn.XLOOKUP(Tabla112[[#This Row],[Insumos]],[1]!Tabla10[Insumo],[1]!Tabla10[InsumoAbrev],"",0))</f>
        <v>#REF!</v>
      </c>
      <c r="L350" s="697" t="s">
        <v>2044</v>
      </c>
      <c r="M350" s="698" t="e">
        <f>IF(Tabla112[[#This Row],[Descripción]]="","",_xlfn.XLOOKUP(Tabla112[[#This Row],[Descripción]],[1]!Tabla10[Descripción],[1]!Tabla10[Unidad de Medida],"",0))</f>
        <v>#REF!</v>
      </c>
      <c r="N350" s="699">
        <v>1</v>
      </c>
      <c r="O350" s="700" t="e">
        <f>IF(Tabla112[[#This Row],[Descripción]]="","",_xlfn.XLOOKUP(Tabla112[[#This Row],[Descripción]],[1]!Tabla10[Descripción],[1]!Tabla10[Precio Unitario],0))</f>
        <v>#REF!</v>
      </c>
      <c r="P350" s="700" t="e">
        <f>IF(Tabla112[[#This Row],[Cantidad de Insumos]]="","",Tabla112[[#This Row],[Precio Unitario]]*Tabla112[[#This Row],[Cantidad de Insumos]])</f>
        <v>#REF!</v>
      </c>
      <c r="Q350" s="700" t="e">
        <f>IF(Tabla112[[#This Row],[Descripción]]="","",_xlfn.XLOOKUP(Tabla112[[#This Row],[Descripción]],[1]!Tabla10[Descripción],[1]!Tabla10[CODIGO PRESUPUESTARIO],0))</f>
        <v>#REF!</v>
      </c>
      <c r="R350" s="696"/>
      <c r="S350" s="696"/>
    </row>
    <row r="351" spans="2:19" ht="51" customHeight="1" x14ac:dyDescent="0.3">
      <c r="B351" s="692" t="e">
        <f>IF('Formulario PPGR3 '!$G351="","",CONCATENATE('Formulario PPGR3 '!$C351,".",'Formulario PPGR3 '!$D351,".",'Formulario PPGR3 '!$E351,".",'Formulario PPGR3 '!$F351))</f>
        <v>#REF!</v>
      </c>
      <c r="C351" s="692" t="e">
        <f>IF('Formulario PPGR3 '!$G351="","",'[1]Formulario PPGR1'!#REF!)</f>
        <v>#REF!</v>
      </c>
      <c r="D351" s="692" t="e">
        <f>IF('Formulario PPGR3 '!$G351="","",'[1]Formulario PPGR1'!#REF!)</f>
        <v>#REF!</v>
      </c>
      <c r="E351" s="692" t="e">
        <f>IF('Formulario PPGR3 '!$G351="","",'[1]Formulario PPGR1'!#REF!)</f>
        <v>#REF!</v>
      </c>
      <c r="F351" s="692" t="e">
        <f>IF('Formulario PPGR3 '!$G351="","",'[1]Formulario PPGR1'!#REF!)</f>
        <v>#REF!</v>
      </c>
      <c r="G351" s="693" t="s">
        <v>705</v>
      </c>
      <c r="H351" s="694" t="e">
        <f>IF(Tabla112[[#This Row],[Código_Actividad]]="","",_xlfn.XLOOKUP(Tabla112[[#This Row],[Código_Actividad]],[1]!Tabla2[Código],[1]!Tabla2[Actividades Programables Presupuestables],"",0))</f>
        <v>#REF!</v>
      </c>
      <c r="I351" s="695">
        <f>IFERROR(VLOOKUP('Formulario PPGR3 '!$G351,'[1]Formulario PPGR2'!$H$9:$V$272,15,FALSE),"")</f>
        <v>12</v>
      </c>
      <c r="J351" s="702" t="s">
        <v>1050</v>
      </c>
      <c r="K351" s="696" t="e">
        <f>IF(Tabla112[[#This Row],[Insumos]]="","",_xlfn.XLOOKUP(Tabla112[[#This Row],[Insumos]],[1]!Tabla10[Insumo],[1]!Tabla10[InsumoAbrev],"",0))</f>
        <v>#REF!</v>
      </c>
      <c r="L351" s="697" t="s">
        <v>1858</v>
      </c>
      <c r="M351" s="698" t="e">
        <f>IF(Tabla112[[#This Row],[Descripción]]="","",_xlfn.XLOOKUP(Tabla112[[#This Row],[Descripción]],[1]!Tabla10[Descripción],[1]!Tabla10[Unidad de Medida],"",0))</f>
        <v>#REF!</v>
      </c>
      <c r="N351" s="699">
        <v>1</v>
      </c>
      <c r="O351" s="700" t="e">
        <f>IF(Tabla112[[#This Row],[Descripción]]="","",_xlfn.XLOOKUP(Tabla112[[#This Row],[Descripción]],[1]!Tabla10[Descripción],[1]!Tabla10[Precio Unitario],0))</f>
        <v>#REF!</v>
      </c>
      <c r="P351" s="700" t="e">
        <f>IF(Tabla112[[#This Row],[Cantidad de Insumos]]="","",Tabla112[[#This Row],[Precio Unitario]]*Tabla112[[#This Row],[Cantidad de Insumos]])</f>
        <v>#REF!</v>
      </c>
      <c r="Q351" s="700" t="e">
        <f>IF(Tabla112[[#This Row],[Descripción]]="","",_xlfn.XLOOKUP(Tabla112[[#This Row],[Descripción]],[1]!Tabla10[Descripción],[1]!Tabla10[CODIGO PRESUPUESTARIO],0))</f>
        <v>#REF!</v>
      </c>
      <c r="R351" s="696"/>
      <c r="S351" s="696"/>
    </row>
    <row r="352" spans="2:19" ht="27.6" x14ac:dyDescent="0.3">
      <c r="B352" s="692" t="str">
        <f>IF('Formulario PPGR3 '!$G352="","",CONCATENATE('Formulario PPGR3 '!$C352,".",'Formulario PPGR3 '!$D352,".",'Formulario PPGR3 '!$E352,".",'Formulario PPGR3 '!$F352))</f>
        <v/>
      </c>
      <c r="C352" s="692" t="str">
        <f>IF('Formulario PPGR3 '!$G352="","",'[1]Formulario PPGR1'!#REF!)</f>
        <v/>
      </c>
      <c r="D352" s="692" t="str">
        <f>IF('Formulario PPGR3 '!$G352="","",'[1]Formulario PPGR1'!#REF!)</f>
        <v/>
      </c>
      <c r="E352" s="692" t="str">
        <f>IF('Formulario PPGR3 '!$G352="","",'[1]Formulario PPGR1'!#REF!)</f>
        <v/>
      </c>
      <c r="F352" s="692" t="str">
        <f>IF('Formulario PPGR3 '!$G352="","",'[1]Formulario PPGR1'!#REF!)</f>
        <v/>
      </c>
      <c r="G352" s="693"/>
      <c r="H352" s="694" t="str">
        <f>IF(Tabla112[[#This Row],[Código_Actividad]]="","",_xlfn.XLOOKUP(Tabla112[[#This Row],[Código_Actividad]],[1]!Tabla2[Código],[1]!Tabla2[Actividades Programables Presupuestables],"",0))</f>
        <v/>
      </c>
      <c r="I352" s="695" t="str">
        <f>IFERROR(VLOOKUP('Formulario PPGR3 '!$G352,'[1]Formulario PPGR2'!$H$9:$V$272,15,FALSE),"")</f>
        <v/>
      </c>
      <c r="J352" s="702" t="s">
        <v>1954</v>
      </c>
      <c r="K352" s="696" t="e">
        <f>IF(Tabla112[[#This Row],[Insumos]]="","",_xlfn.XLOOKUP(Tabla112[[#This Row],[Insumos]],[1]!Tabla10[Insumo],[1]!Tabla10[InsumoAbrev],"",0))</f>
        <v>#REF!</v>
      </c>
      <c r="L352" s="697" t="s">
        <v>2076</v>
      </c>
      <c r="M352" s="698" t="e">
        <f>IF(Tabla112[[#This Row],[Descripción]]="","",_xlfn.XLOOKUP(Tabla112[[#This Row],[Descripción]],[1]!Tabla10[Descripción],[1]!Tabla10[Unidad de Medida],"",0))</f>
        <v>#REF!</v>
      </c>
      <c r="N352" s="699">
        <v>1</v>
      </c>
      <c r="O352" s="700" t="e">
        <f>IF(Tabla112[[#This Row],[Descripción]]="","",_xlfn.XLOOKUP(Tabla112[[#This Row],[Descripción]],[1]!Tabla10[Descripción],[1]!Tabla10[Precio Unitario],0))</f>
        <v>#REF!</v>
      </c>
      <c r="P352" s="700" t="e">
        <f>IF(Tabla112[[#This Row],[Cantidad de Insumos]]="","",Tabla112[[#This Row],[Precio Unitario]]*Tabla112[[#This Row],[Cantidad de Insumos]])</f>
        <v>#REF!</v>
      </c>
      <c r="Q352" s="700" t="e">
        <f>IF(Tabla112[[#This Row],[Descripción]]="","",_xlfn.XLOOKUP(Tabla112[[#This Row],[Descripción]],[1]!Tabla10[Descripción],[1]!Tabla10[CODIGO PRESUPUESTARIO],0))</f>
        <v>#REF!</v>
      </c>
      <c r="R352" s="696"/>
      <c r="S352" s="696"/>
    </row>
    <row r="353" spans="2:19" ht="49.2" customHeight="1" x14ac:dyDescent="0.3">
      <c r="B353" s="692" t="e">
        <f>IF('Formulario PPGR3 '!$G353="","",CONCATENATE('Formulario PPGR3 '!$C353,".",'Formulario PPGR3 '!$D353,".",'Formulario PPGR3 '!$E353,".",'Formulario PPGR3 '!$F353))</f>
        <v>#REF!</v>
      </c>
      <c r="C353" s="692" t="e">
        <f>IF('Formulario PPGR3 '!$G353="","",'[1]Formulario PPGR1'!#REF!)</f>
        <v>#REF!</v>
      </c>
      <c r="D353" s="692" t="e">
        <f>IF('Formulario PPGR3 '!$G353="","",'[1]Formulario PPGR1'!#REF!)</f>
        <v>#REF!</v>
      </c>
      <c r="E353" s="692" t="e">
        <f>IF('Formulario PPGR3 '!$G353="","",'[1]Formulario PPGR1'!#REF!)</f>
        <v>#REF!</v>
      </c>
      <c r="F353" s="692" t="e">
        <f>IF('Formulario PPGR3 '!$G353="","",'[1]Formulario PPGR1'!#REF!)</f>
        <v>#REF!</v>
      </c>
      <c r="G353" s="693" t="s">
        <v>707</v>
      </c>
      <c r="H353" s="694" t="e">
        <f>IF(Tabla112[[#This Row],[Código_Actividad]]="","",_xlfn.XLOOKUP(Tabla112[[#This Row],[Código_Actividad]],[1]!Tabla2[Código],[1]!Tabla2[Actividades Programables Presupuestables],"",0))</f>
        <v>#REF!</v>
      </c>
      <c r="I353" s="695">
        <f>IFERROR(VLOOKUP('Formulario PPGR3 '!$G353,'[1]Formulario PPGR2'!$H$9:$V$272,15,FALSE),"")</f>
        <v>1</v>
      </c>
      <c r="J353" s="702" t="s">
        <v>1050</v>
      </c>
      <c r="K353" s="696" t="e">
        <f>IF(Tabla112[[#This Row],[Insumos]]="","",_xlfn.XLOOKUP(Tabla112[[#This Row],[Insumos]],[1]!Tabla10[Insumo],[1]!Tabla10[InsumoAbrev],"",0))</f>
        <v>#REF!</v>
      </c>
      <c r="L353" s="697" t="s">
        <v>1858</v>
      </c>
      <c r="M353" s="698" t="e">
        <f>IF(Tabla112[[#This Row],[Descripción]]="","",_xlfn.XLOOKUP(Tabla112[[#This Row],[Descripción]],[1]!Tabla10[Descripción],[1]!Tabla10[Unidad de Medida],"",0))</f>
        <v>#REF!</v>
      </c>
      <c r="N353" s="699">
        <v>1</v>
      </c>
      <c r="O353" s="700" t="e">
        <f>IF(Tabla112[[#This Row],[Descripción]]="","",_xlfn.XLOOKUP(Tabla112[[#This Row],[Descripción]],[1]!Tabla10[Descripción],[1]!Tabla10[Precio Unitario],0))</f>
        <v>#REF!</v>
      </c>
      <c r="P353" s="700" t="e">
        <f>IF(Tabla112[[#This Row],[Cantidad de Insumos]]="","",Tabla112[[#This Row],[Precio Unitario]]*Tabla112[[#This Row],[Cantidad de Insumos]])</f>
        <v>#REF!</v>
      </c>
      <c r="Q353" s="700" t="e">
        <f>IF(Tabla112[[#This Row],[Descripción]]="","",_xlfn.XLOOKUP(Tabla112[[#This Row],[Descripción]],[1]!Tabla10[Descripción],[1]!Tabla10[CODIGO PRESUPUESTARIO],0))</f>
        <v>#REF!</v>
      </c>
      <c r="R353" s="696"/>
      <c r="S353" s="696"/>
    </row>
    <row r="354" spans="2:19" ht="51" customHeight="1" x14ac:dyDescent="0.3">
      <c r="B354" s="692" t="e">
        <f>IF('Formulario PPGR3 '!$G354="","",CONCATENATE('Formulario PPGR3 '!$C354,".",'Formulario PPGR3 '!$D354,".",'Formulario PPGR3 '!$E354,".",'Formulario PPGR3 '!$F354))</f>
        <v>#REF!</v>
      </c>
      <c r="C354" s="692" t="e">
        <f>IF('Formulario PPGR3 '!$G354="","",'[1]Formulario PPGR1'!#REF!)</f>
        <v>#REF!</v>
      </c>
      <c r="D354" s="692" t="e">
        <f>IF('Formulario PPGR3 '!$G354="","",'[1]Formulario PPGR1'!#REF!)</f>
        <v>#REF!</v>
      </c>
      <c r="E354" s="692" t="e">
        <f>IF('Formulario PPGR3 '!$G354="","",'[1]Formulario PPGR1'!#REF!)</f>
        <v>#REF!</v>
      </c>
      <c r="F354" s="692" t="e">
        <f>IF('Formulario PPGR3 '!$G354="","",'[1]Formulario PPGR1'!#REF!)</f>
        <v>#REF!</v>
      </c>
      <c r="G354" s="693" t="s">
        <v>709</v>
      </c>
      <c r="H354" s="694" t="e">
        <f>IF(Tabla112[[#This Row],[Código_Actividad]]="","",_xlfn.XLOOKUP(Tabla112[[#This Row],[Código_Actividad]],[1]!Tabla2[Código],[1]!Tabla2[Actividades Programables Presupuestables],"",0))</f>
        <v>#REF!</v>
      </c>
      <c r="I354" s="695">
        <f>IFERROR(VLOOKUP('Formulario PPGR3 '!$G354,'[1]Formulario PPGR2'!$H$9:$V$272,15,FALSE),"")</f>
        <v>4</v>
      </c>
      <c r="J354" s="702" t="s">
        <v>1050</v>
      </c>
      <c r="K354" s="696" t="e">
        <f>IF(Tabla112[[#This Row],[Insumos]]="","",_xlfn.XLOOKUP(Tabla112[[#This Row],[Insumos]],[1]!Tabla10[Insumo],[1]!Tabla10[InsumoAbrev],"",0))</f>
        <v>#REF!</v>
      </c>
      <c r="L354" s="697" t="s">
        <v>1858</v>
      </c>
      <c r="M354" s="698" t="e">
        <f>IF(Tabla112[[#This Row],[Descripción]]="","",_xlfn.XLOOKUP(Tabla112[[#This Row],[Descripción]],[1]!Tabla10[Descripción],[1]!Tabla10[Unidad de Medida],"",0))</f>
        <v>#REF!</v>
      </c>
      <c r="N354" s="699">
        <v>1</v>
      </c>
      <c r="O354" s="700" t="e">
        <f>IF(Tabla112[[#This Row],[Descripción]]="","",_xlfn.XLOOKUP(Tabla112[[#This Row],[Descripción]],[1]!Tabla10[Descripción],[1]!Tabla10[Precio Unitario],0))</f>
        <v>#REF!</v>
      </c>
      <c r="P354" s="700" t="e">
        <f>IF(Tabla112[[#This Row],[Cantidad de Insumos]]="","",Tabla112[[#This Row],[Precio Unitario]]*Tabla112[[#This Row],[Cantidad de Insumos]])</f>
        <v>#REF!</v>
      </c>
      <c r="Q354" s="700" t="e">
        <f>IF(Tabla112[[#This Row],[Descripción]]="","",_xlfn.XLOOKUP(Tabla112[[#This Row],[Descripción]],[1]!Tabla10[Descripción],[1]!Tabla10[CODIGO PRESUPUESTARIO],0))</f>
        <v>#REF!</v>
      </c>
      <c r="R354" s="696"/>
      <c r="S354" s="696"/>
    </row>
    <row r="355" spans="2:19" ht="27.6" customHeight="1" x14ac:dyDescent="0.3">
      <c r="B355" s="692" t="str">
        <f>IF('Formulario PPGR3 '!$G355="","",CONCATENATE('Formulario PPGR3 '!$C355,".",'Formulario PPGR3 '!$D355,".",'Formulario PPGR3 '!$E355,".",'Formulario PPGR3 '!$F355))</f>
        <v/>
      </c>
      <c r="C355" s="692" t="str">
        <f>IF('Formulario PPGR3 '!$G355="","",'[1]Formulario PPGR1'!#REF!)</f>
        <v/>
      </c>
      <c r="D355" s="692" t="str">
        <f>IF('Formulario PPGR3 '!$G355="","",'[1]Formulario PPGR1'!#REF!)</f>
        <v/>
      </c>
      <c r="E355" s="692" t="str">
        <f>IF('Formulario PPGR3 '!$G355="","",'[1]Formulario PPGR1'!#REF!)</f>
        <v/>
      </c>
      <c r="F355" s="692" t="str">
        <f>IF('Formulario PPGR3 '!$G355="","",'[1]Formulario PPGR1'!#REF!)</f>
        <v/>
      </c>
      <c r="G355" s="693"/>
      <c r="H355" s="694" t="str">
        <f>IF(Tabla112[[#This Row],[Código_Actividad]]="","",_xlfn.XLOOKUP(Tabla112[[#This Row],[Código_Actividad]],[1]!Tabla2[Código],[1]!Tabla2[Actividades Programables Presupuestables],"",0))</f>
        <v/>
      </c>
      <c r="I355" s="695" t="str">
        <f>IFERROR(VLOOKUP('Formulario PPGR3 '!$G355,'[1]Formulario PPGR2'!$H$9:$V$272,15,FALSE),"")</f>
        <v/>
      </c>
      <c r="J355" s="702" t="s">
        <v>974</v>
      </c>
      <c r="K355" s="696" t="e">
        <f>IF(Tabla112[[#This Row],[Insumos]]="","",_xlfn.XLOOKUP(Tabla112[[#This Row],[Insumos]],[1]!Tabla10[Insumo],[1]!Tabla10[InsumoAbrev],"",0))</f>
        <v>#REF!</v>
      </c>
      <c r="L355" s="697" t="s">
        <v>2129</v>
      </c>
      <c r="M355" s="698" t="e">
        <f>IF(Tabla112[[#This Row],[Descripción]]="","",_xlfn.XLOOKUP(Tabla112[[#This Row],[Descripción]],[1]!Tabla10[Descripción],[1]!Tabla10[Unidad de Medida],"",0))</f>
        <v>#REF!</v>
      </c>
      <c r="N355" s="699">
        <v>12</v>
      </c>
      <c r="O355" s="700" t="e">
        <f>IF(Tabla112[[#This Row],[Descripción]]="","",_xlfn.XLOOKUP(Tabla112[[#This Row],[Descripción]],[1]!Tabla10[Descripción],[1]!Tabla10[Precio Unitario],0))</f>
        <v>#REF!</v>
      </c>
      <c r="P355" s="700" t="e">
        <f>IF(Tabla112[[#This Row],[Cantidad de Insumos]]="","",Tabla112[[#This Row],[Precio Unitario]]*Tabla112[[#This Row],[Cantidad de Insumos]])</f>
        <v>#REF!</v>
      </c>
      <c r="Q355" s="700" t="e">
        <f>IF(Tabla112[[#This Row],[Descripción]]="","",_xlfn.XLOOKUP(Tabla112[[#This Row],[Descripción]],[1]!Tabla10[Descripción],[1]!Tabla10[CODIGO PRESUPUESTARIO],0))</f>
        <v>#REF!</v>
      </c>
      <c r="R355" s="696"/>
      <c r="S355" s="696"/>
    </row>
    <row r="356" spans="2:19" x14ac:dyDescent="0.3">
      <c r="B356" s="692" t="str">
        <f>IF('Formulario PPGR3 '!$G356="","",CONCATENATE('Formulario PPGR3 '!$C356,".",'Formulario PPGR3 '!$D356,".",'Formulario PPGR3 '!$E356,".",'Formulario PPGR3 '!$F356))</f>
        <v/>
      </c>
      <c r="C356" s="692" t="str">
        <f>IF('Formulario PPGR3 '!$G356="","",'[1]Formulario PPGR1'!#REF!)</f>
        <v/>
      </c>
      <c r="D356" s="692" t="str">
        <f>IF('Formulario PPGR3 '!$G356="","",'[1]Formulario PPGR1'!#REF!)</f>
        <v/>
      </c>
      <c r="E356" s="692" t="str">
        <f>IF('Formulario PPGR3 '!$G356="","",'[1]Formulario PPGR1'!#REF!)</f>
        <v/>
      </c>
      <c r="F356" s="692" t="str">
        <f>IF('Formulario PPGR3 '!$G356="","",'[1]Formulario PPGR1'!#REF!)</f>
        <v/>
      </c>
      <c r="G356" s="693"/>
      <c r="H356" s="694" t="str">
        <f>IF(Tabla112[[#This Row],[Código_Actividad]]="","",_xlfn.XLOOKUP(Tabla112[[#This Row],[Código_Actividad]],[1]!Tabla2[Código],[1]!Tabla2[Actividades Programables Presupuestables],"",0))</f>
        <v/>
      </c>
      <c r="I356" s="695" t="str">
        <f>IFERROR(VLOOKUP('Formulario PPGR3 '!$G356,'[1]Formulario PPGR2'!$H$9:$V$272,15,FALSE),"")</f>
        <v/>
      </c>
      <c r="J356" s="702" t="s">
        <v>974</v>
      </c>
      <c r="K356" s="696" t="e">
        <f>IF(Tabla112[[#This Row],[Insumos]]="","",_xlfn.XLOOKUP(Tabla112[[#This Row],[Insumos]],[1]!Tabla10[Insumo],[1]!Tabla10[InsumoAbrev],"",0))</f>
        <v>#REF!</v>
      </c>
      <c r="L356" s="697" t="s">
        <v>2133</v>
      </c>
      <c r="M356" s="698" t="e">
        <f>IF(Tabla112[[#This Row],[Descripción]]="","",_xlfn.XLOOKUP(Tabla112[[#This Row],[Descripción]],[1]!Tabla10[Descripción],[1]!Tabla10[Unidad de Medida],"",0))</f>
        <v>#REF!</v>
      </c>
      <c r="N356" s="699">
        <v>12</v>
      </c>
      <c r="O356" s="700" t="e">
        <f>IF(Tabla112[[#This Row],[Descripción]]="","",_xlfn.XLOOKUP(Tabla112[[#This Row],[Descripción]],[1]!Tabla10[Descripción],[1]!Tabla10[Precio Unitario],0))</f>
        <v>#REF!</v>
      </c>
      <c r="P356" s="700" t="e">
        <f>IF(Tabla112[[#This Row],[Cantidad de Insumos]]="","",Tabla112[[#This Row],[Precio Unitario]]*Tabla112[[#This Row],[Cantidad de Insumos]])</f>
        <v>#REF!</v>
      </c>
      <c r="Q356" s="700" t="e">
        <f>IF(Tabla112[[#This Row],[Descripción]]="","",_xlfn.XLOOKUP(Tabla112[[#This Row],[Descripción]],[1]!Tabla10[Descripción],[1]!Tabla10[CODIGO PRESUPUESTARIO],0))</f>
        <v>#REF!</v>
      </c>
      <c r="R356" s="696"/>
      <c r="S356" s="696"/>
    </row>
    <row r="357" spans="2:19" x14ac:dyDescent="0.3">
      <c r="B357" s="692" t="str">
        <f>IF('Formulario PPGR3 '!$G357="","",CONCATENATE('Formulario PPGR3 '!$C357,".",'Formulario PPGR3 '!$D357,".",'Formulario PPGR3 '!$E357,".",'Formulario PPGR3 '!$F357))</f>
        <v/>
      </c>
      <c r="C357" s="692" t="str">
        <f>IF('Formulario PPGR3 '!$G357="","",'[1]Formulario PPGR1'!#REF!)</f>
        <v/>
      </c>
      <c r="D357" s="692" t="str">
        <f>IF('Formulario PPGR3 '!$G357="","",'[1]Formulario PPGR1'!#REF!)</f>
        <v/>
      </c>
      <c r="E357" s="692" t="str">
        <f>IF('Formulario PPGR3 '!$G357="","",'[1]Formulario PPGR1'!#REF!)</f>
        <v/>
      </c>
      <c r="F357" s="692" t="str">
        <f>IF('Formulario PPGR3 '!$G357="","",'[1]Formulario PPGR1'!#REF!)</f>
        <v/>
      </c>
      <c r="G357" s="693"/>
      <c r="H357" s="694" t="str">
        <f>IF(Tabla112[[#This Row],[Código_Actividad]]="","",_xlfn.XLOOKUP(Tabla112[[#This Row],[Código_Actividad]],[1]!Tabla2[Código],[1]!Tabla2[Actividades Programables Presupuestables],"",0))</f>
        <v/>
      </c>
      <c r="I357" s="695" t="str">
        <f>IFERROR(VLOOKUP('Formulario PPGR3 '!$G357,'[1]Formulario PPGR2'!$H$9:$V$272,15,FALSE),"")</f>
        <v/>
      </c>
      <c r="J357" s="702" t="s">
        <v>974</v>
      </c>
      <c r="K357" s="696" t="e">
        <f>IF(Tabla112[[#This Row],[Insumos]]="","",_xlfn.XLOOKUP(Tabla112[[#This Row],[Insumos]],[1]!Tabla10[Insumo],[1]!Tabla10[InsumoAbrev],"",0))</f>
        <v>#REF!</v>
      </c>
      <c r="L357" s="697" t="s">
        <v>2133</v>
      </c>
      <c r="M357" s="698" t="e">
        <f>IF(Tabla112[[#This Row],[Descripción]]="","",_xlfn.XLOOKUP(Tabla112[[#This Row],[Descripción]],[1]!Tabla10[Descripción],[1]!Tabla10[Unidad de Medida],"",0))</f>
        <v>#REF!</v>
      </c>
      <c r="N357" s="699">
        <v>12</v>
      </c>
      <c r="O357" s="700" t="e">
        <f>IF(Tabla112[[#This Row],[Descripción]]="","",_xlfn.XLOOKUP(Tabla112[[#This Row],[Descripción]],[1]!Tabla10[Descripción],[1]!Tabla10[Precio Unitario],0))</f>
        <v>#REF!</v>
      </c>
      <c r="P357" s="700" t="e">
        <f>IF(Tabla112[[#This Row],[Cantidad de Insumos]]="","",Tabla112[[#This Row],[Precio Unitario]]*Tabla112[[#This Row],[Cantidad de Insumos]])</f>
        <v>#REF!</v>
      </c>
      <c r="Q357" s="700" t="e">
        <f>IF(Tabla112[[#This Row],[Descripción]]="","",_xlfn.XLOOKUP(Tabla112[[#This Row],[Descripción]],[1]!Tabla10[Descripción],[1]!Tabla10[CODIGO PRESUPUESTARIO],0))</f>
        <v>#REF!</v>
      </c>
      <c r="R357" s="696"/>
      <c r="S357" s="696"/>
    </row>
    <row r="358" spans="2:19" ht="27.6" x14ac:dyDescent="0.3">
      <c r="B358" s="692" t="str">
        <f>IF('Formulario PPGR3 '!$G358="","",CONCATENATE('Formulario PPGR3 '!$C358,".",'Formulario PPGR3 '!$D358,".",'Formulario PPGR3 '!$E358,".",'Formulario PPGR3 '!$F358))</f>
        <v/>
      </c>
      <c r="C358" s="692" t="str">
        <f>IF('Formulario PPGR3 '!$G358="","",'[1]Formulario PPGR1'!#REF!)</f>
        <v/>
      </c>
      <c r="D358" s="692" t="str">
        <f>IF('Formulario PPGR3 '!$G358="","",'[1]Formulario PPGR1'!#REF!)</f>
        <v/>
      </c>
      <c r="E358" s="692" t="str">
        <f>IF('Formulario PPGR3 '!$G358="","",'[1]Formulario PPGR1'!#REF!)</f>
        <v/>
      </c>
      <c r="F358" s="692" t="str">
        <f>IF('Formulario PPGR3 '!$G358="","",'[1]Formulario PPGR1'!#REF!)</f>
        <v/>
      </c>
      <c r="G358" s="693"/>
      <c r="H358" s="694" t="str">
        <f>IF(Tabla112[[#This Row],[Código_Actividad]]="","",_xlfn.XLOOKUP(Tabla112[[#This Row],[Código_Actividad]],[1]!Tabla2[Código],[1]!Tabla2[Actividades Programables Presupuestables],"",0))</f>
        <v/>
      </c>
      <c r="I358" s="695" t="str">
        <f>IFERROR(VLOOKUP('Formulario PPGR3 '!$G358,'[1]Formulario PPGR2'!$H$9:$V$272,15,FALSE),"")</f>
        <v/>
      </c>
      <c r="J358" s="702" t="s">
        <v>841</v>
      </c>
      <c r="K358" s="696" t="e">
        <f>IF(Tabla112[[#This Row],[Insumos]]="","",_xlfn.XLOOKUP(Tabla112[[#This Row],[Insumos]],[1]!Tabla10[Insumo],[1]!Tabla10[InsumoAbrev],"",0))</f>
        <v>#REF!</v>
      </c>
      <c r="L358" s="697" t="s">
        <v>1519</v>
      </c>
      <c r="M358" s="698" t="e">
        <f>IF(Tabla112[[#This Row],[Descripción]]="","",_xlfn.XLOOKUP(Tabla112[[#This Row],[Descripción]],[1]!Tabla10[Descripción],[1]!Tabla10[Unidad de Medida],"",0))</f>
        <v>#REF!</v>
      </c>
      <c r="N358" s="699">
        <v>1</v>
      </c>
      <c r="O358" s="700" t="e">
        <f>IF(Tabla112[[#This Row],[Descripción]]="","",_xlfn.XLOOKUP(Tabla112[[#This Row],[Descripción]],[1]!Tabla10[Descripción],[1]!Tabla10[Precio Unitario],0))</f>
        <v>#REF!</v>
      </c>
      <c r="P358" s="700" t="e">
        <f>IF(Tabla112[[#This Row],[Cantidad de Insumos]]="","",Tabla112[[#This Row],[Precio Unitario]]*Tabla112[[#This Row],[Cantidad de Insumos]])</f>
        <v>#REF!</v>
      </c>
      <c r="Q358" s="700" t="e">
        <f>IF(Tabla112[[#This Row],[Descripción]]="","",_xlfn.XLOOKUP(Tabla112[[#This Row],[Descripción]],[1]!Tabla10[Descripción],[1]!Tabla10[CODIGO PRESUPUESTARIO],0))</f>
        <v>#REF!</v>
      </c>
      <c r="R358" s="696"/>
      <c r="S358" s="696"/>
    </row>
    <row r="359" spans="2:19" x14ac:dyDescent="0.3">
      <c r="B359" s="692" t="str">
        <f>IF('Formulario PPGR3 '!$G359="","",CONCATENATE('Formulario PPGR3 '!$C359,".",'Formulario PPGR3 '!$D359,".",'Formulario PPGR3 '!$E359,".",'Formulario PPGR3 '!$F359))</f>
        <v/>
      </c>
      <c r="C359" s="692" t="str">
        <f>IF('Formulario PPGR3 '!$G359="","",'[1]Formulario PPGR1'!#REF!)</f>
        <v/>
      </c>
      <c r="D359" s="692" t="str">
        <f>IF('Formulario PPGR3 '!$G359="","",'[1]Formulario PPGR1'!#REF!)</f>
        <v/>
      </c>
      <c r="E359" s="692" t="str">
        <f>IF('Formulario PPGR3 '!$G359="","",'[1]Formulario PPGR1'!#REF!)</f>
        <v/>
      </c>
      <c r="F359" s="692" t="str">
        <f>IF('Formulario PPGR3 '!$G359="","",'[1]Formulario PPGR1'!#REF!)</f>
        <v/>
      </c>
      <c r="G359" s="693"/>
      <c r="H359" s="694" t="str">
        <f>IF(Tabla112[[#This Row],[Código_Actividad]]="","",_xlfn.XLOOKUP(Tabla112[[#This Row],[Código_Actividad]],[1]!Tabla2[Código],[1]!Tabla2[Actividades Programables Presupuestables],"",0))</f>
        <v/>
      </c>
      <c r="I359" s="695" t="str">
        <f>IFERROR(VLOOKUP('Formulario PPGR3 '!$G359,'[1]Formulario PPGR2'!$H$9:$V$272,15,FALSE),"")</f>
        <v/>
      </c>
      <c r="J359" s="702" t="s">
        <v>1050</v>
      </c>
      <c r="K359" s="696" t="e">
        <f>IF(Tabla112[[#This Row],[Insumos]]="","",_xlfn.XLOOKUP(Tabla112[[#This Row],[Insumos]],[1]!Tabla10[Insumo],[1]!Tabla10[InsumoAbrev],"",0))</f>
        <v>#REF!</v>
      </c>
      <c r="L359" s="697" t="s">
        <v>1858</v>
      </c>
      <c r="M359" s="698" t="e">
        <f>IF(Tabla112[[#This Row],[Descripción]]="","",_xlfn.XLOOKUP(Tabla112[[#This Row],[Descripción]],[1]!Tabla10[Descripción],[1]!Tabla10[Unidad de Medida],"",0))</f>
        <v>#REF!</v>
      </c>
      <c r="N359" s="699">
        <v>40</v>
      </c>
      <c r="O359" s="700" t="e">
        <f>IF(Tabla112[[#This Row],[Descripción]]="","",_xlfn.XLOOKUP(Tabla112[[#This Row],[Descripción]],[1]!Tabla10[Descripción],[1]!Tabla10[Precio Unitario],0))</f>
        <v>#REF!</v>
      </c>
      <c r="P359" s="700" t="e">
        <f>IF(Tabla112[[#This Row],[Cantidad de Insumos]]="","",Tabla112[[#This Row],[Precio Unitario]]*Tabla112[[#This Row],[Cantidad de Insumos]])</f>
        <v>#REF!</v>
      </c>
      <c r="Q359" s="700" t="e">
        <f>IF(Tabla112[[#This Row],[Descripción]]="","",_xlfn.XLOOKUP(Tabla112[[#This Row],[Descripción]],[1]!Tabla10[Descripción],[1]!Tabla10[CODIGO PRESUPUESTARIO],0))</f>
        <v>#REF!</v>
      </c>
      <c r="R359" s="696"/>
      <c r="S359" s="696"/>
    </row>
    <row r="360" spans="2:19" x14ac:dyDescent="0.3">
      <c r="B360" s="692" t="str">
        <f>IF('Formulario PPGR3 '!$G360="","",CONCATENATE('Formulario PPGR3 '!$C360,".",'Formulario PPGR3 '!$D360,".",'Formulario PPGR3 '!$E360,".",'Formulario PPGR3 '!$F360))</f>
        <v/>
      </c>
      <c r="C360" s="692" t="str">
        <f>IF('Formulario PPGR3 '!$G360="","",'[1]Formulario PPGR1'!#REF!)</f>
        <v/>
      </c>
      <c r="D360" s="692" t="str">
        <f>IF('Formulario PPGR3 '!$G360="","",'[1]Formulario PPGR1'!#REF!)</f>
        <v/>
      </c>
      <c r="E360" s="692" t="str">
        <f>IF('Formulario PPGR3 '!$G360="","",'[1]Formulario PPGR1'!#REF!)</f>
        <v/>
      </c>
      <c r="F360" s="692" t="str">
        <f>IF('Formulario PPGR3 '!$G360="","",'[1]Formulario PPGR1'!#REF!)</f>
        <v/>
      </c>
      <c r="G360" s="693"/>
      <c r="H360" s="694" t="str">
        <f>IF(Tabla112[[#This Row],[Código_Actividad]]="","",_xlfn.XLOOKUP(Tabla112[[#This Row],[Código_Actividad]],[1]!Tabla2[Código],[1]!Tabla2[Actividades Programables Presupuestables],"",0))</f>
        <v/>
      </c>
      <c r="I360" s="695" t="str">
        <f>IFERROR(VLOOKUP('Formulario PPGR3 '!$G360,'[1]Formulario PPGR2'!$H$9:$V$272,15,FALSE),"")</f>
        <v/>
      </c>
      <c r="J360" s="702" t="s">
        <v>1050</v>
      </c>
      <c r="K360" s="696" t="e">
        <f>IF(Tabla112[[#This Row],[Insumos]]="","",_xlfn.XLOOKUP(Tabla112[[#This Row],[Insumos]],[1]!Tabla10[Insumo],[1]!Tabla10[InsumoAbrev],"",0))</f>
        <v>#REF!</v>
      </c>
      <c r="L360" s="697" t="s">
        <v>1858</v>
      </c>
      <c r="M360" s="698" t="e">
        <f>IF(Tabla112[[#This Row],[Descripción]]="","",_xlfn.XLOOKUP(Tabla112[[#This Row],[Descripción]],[1]!Tabla10[Descripción],[1]!Tabla10[Unidad de Medida],"",0))</f>
        <v>#REF!</v>
      </c>
      <c r="N360" s="699">
        <v>3</v>
      </c>
      <c r="O360" s="700" t="e">
        <f>IF(Tabla112[[#This Row],[Descripción]]="","",_xlfn.XLOOKUP(Tabla112[[#This Row],[Descripción]],[1]!Tabla10[Descripción],[1]!Tabla10[Precio Unitario],0))</f>
        <v>#REF!</v>
      </c>
      <c r="P360" s="700" t="e">
        <f>IF(Tabla112[[#This Row],[Cantidad de Insumos]]="","",Tabla112[[#This Row],[Precio Unitario]]*Tabla112[[#This Row],[Cantidad de Insumos]])</f>
        <v>#REF!</v>
      </c>
      <c r="Q360" s="700" t="e">
        <f>IF(Tabla112[[#This Row],[Descripción]]="","",_xlfn.XLOOKUP(Tabla112[[#This Row],[Descripción]],[1]!Tabla10[Descripción],[1]!Tabla10[CODIGO PRESUPUESTARIO],0))</f>
        <v>#REF!</v>
      </c>
      <c r="R360" s="696"/>
      <c r="S360" s="696"/>
    </row>
    <row r="361" spans="2:19" x14ac:dyDescent="0.3">
      <c r="B361" s="692" t="str">
        <f>IF('Formulario PPGR3 '!$G361="","",CONCATENATE('Formulario PPGR3 '!$C361,".",'Formulario PPGR3 '!$D361,".",'Formulario PPGR3 '!$E361,".",'Formulario PPGR3 '!$F361))</f>
        <v/>
      </c>
      <c r="C361" s="692" t="str">
        <f>IF('Formulario PPGR3 '!$G361="","",'[1]Formulario PPGR1'!#REF!)</f>
        <v/>
      </c>
      <c r="D361" s="692" t="str">
        <f>IF('Formulario PPGR3 '!$G361="","",'[1]Formulario PPGR1'!#REF!)</f>
        <v/>
      </c>
      <c r="E361" s="692" t="str">
        <f>IF('Formulario PPGR3 '!$G361="","",'[1]Formulario PPGR1'!#REF!)</f>
        <v/>
      </c>
      <c r="F361" s="692" t="str">
        <f>IF('Formulario PPGR3 '!$G361="","",'[1]Formulario PPGR1'!#REF!)</f>
        <v/>
      </c>
      <c r="G361" s="693"/>
      <c r="H361" s="694" t="str">
        <f>IF(Tabla112[[#This Row],[Código_Actividad]]="","",_xlfn.XLOOKUP(Tabla112[[#This Row],[Código_Actividad]],[1]!Tabla2[Código],[1]!Tabla2[Actividades Programables Presupuestables],"",0))</f>
        <v/>
      </c>
      <c r="I361" s="695" t="str">
        <f>IFERROR(VLOOKUP('Formulario PPGR3 '!$G361,'[1]Formulario PPGR2'!$H$9:$V$272,15,FALSE),"")</f>
        <v/>
      </c>
      <c r="J361" s="702" t="s">
        <v>1081</v>
      </c>
      <c r="K361" s="696" t="e">
        <f>IF(Tabla112[[#This Row],[Insumos]]="","",_xlfn.XLOOKUP(Tabla112[[#This Row],[Insumos]],[1]!Tabla10[Insumo],[1]!Tabla10[InsumoAbrev],"",0))</f>
        <v>#REF!</v>
      </c>
      <c r="L361" s="697" t="s">
        <v>1679</v>
      </c>
      <c r="M361" s="698" t="e">
        <f>IF(Tabla112[[#This Row],[Descripción]]="","",_xlfn.XLOOKUP(Tabla112[[#This Row],[Descripción]],[1]!Tabla10[Descripción],[1]!Tabla10[Unidad de Medida],"",0))</f>
        <v>#REF!</v>
      </c>
      <c r="N361" s="699">
        <v>130</v>
      </c>
      <c r="O361" s="700" t="e">
        <f>IF(Tabla112[[#This Row],[Descripción]]="","",_xlfn.XLOOKUP(Tabla112[[#This Row],[Descripción]],[1]!Tabla10[Descripción],[1]!Tabla10[Precio Unitario],0))</f>
        <v>#REF!</v>
      </c>
      <c r="P361" s="700" t="e">
        <f>IF(Tabla112[[#This Row],[Cantidad de Insumos]]="","",Tabla112[[#This Row],[Precio Unitario]]*Tabla112[[#This Row],[Cantidad de Insumos]])</f>
        <v>#REF!</v>
      </c>
      <c r="Q361" s="700" t="e">
        <f>IF(Tabla112[[#This Row],[Descripción]]="","",_xlfn.XLOOKUP(Tabla112[[#This Row],[Descripción]],[1]!Tabla10[Descripción],[1]!Tabla10[CODIGO PRESUPUESTARIO],0))</f>
        <v>#REF!</v>
      </c>
      <c r="R361" s="696"/>
      <c r="S361" s="696"/>
    </row>
    <row r="362" spans="2:19" ht="27.6" x14ac:dyDescent="0.3">
      <c r="B362" s="692" t="str">
        <f>IF('Formulario PPGR3 '!$G362="","",CONCATENATE('Formulario PPGR3 '!$C362,".",'Formulario PPGR3 '!$D362,".",'Formulario PPGR3 '!$E362,".",'Formulario PPGR3 '!$F362))</f>
        <v/>
      </c>
      <c r="C362" s="692" t="str">
        <f>IF('Formulario PPGR3 '!$G362="","",'[1]Formulario PPGR1'!#REF!)</f>
        <v/>
      </c>
      <c r="D362" s="692" t="str">
        <f>IF('Formulario PPGR3 '!$G362="","",'[1]Formulario PPGR1'!#REF!)</f>
        <v/>
      </c>
      <c r="E362" s="692" t="str">
        <f>IF('Formulario PPGR3 '!$G362="","",'[1]Formulario PPGR1'!#REF!)</f>
        <v/>
      </c>
      <c r="F362" s="692" t="str">
        <f>IF('Formulario PPGR3 '!$G362="","",'[1]Formulario PPGR1'!#REF!)</f>
        <v/>
      </c>
      <c r="G362" s="693"/>
      <c r="H362" s="694" t="str">
        <f>IF(Tabla112[[#This Row],[Código_Actividad]]="","",_xlfn.XLOOKUP(Tabla112[[#This Row],[Código_Actividad]],[1]!Tabla2[Código],[1]!Tabla2[Actividades Programables Presupuestables],"",0))</f>
        <v/>
      </c>
      <c r="I362" s="695" t="str">
        <f>IFERROR(VLOOKUP('Formulario PPGR3 '!$G362,'[1]Formulario PPGR2'!$H$9:$V$272,15,FALSE),"")</f>
        <v/>
      </c>
      <c r="J362" s="702" t="s">
        <v>841</v>
      </c>
      <c r="K362" s="696" t="e">
        <f>IF(Tabla112[[#This Row],[Insumos]]="","",_xlfn.XLOOKUP(Tabla112[[#This Row],[Insumos]],[1]!Tabla10[Insumo],[1]!Tabla10[InsumoAbrev],"",0))</f>
        <v>#REF!</v>
      </c>
      <c r="L362" s="697" t="s">
        <v>1517</v>
      </c>
      <c r="M362" s="698" t="e">
        <f>IF(Tabla112[[#This Row],[Descripción]]="","",_xlfn.XLOOKUP(Tabla112[[#This Row],[Descripción]],[1]!Tabla10[Descripción],[1]!Tabla10[Unidad de Medida],"",0))</f>
        <v>#REF!</v>
      </c>
      <c r="N362" s="699">
        <v>1</v>
      </c>
      <c r="O362" s="700" t="e">
        <f>IF(Tabla112[[#This Row],[Descripción]]="","",_xlfn.XLOOKUP(Tabla112[[#This Row],[Descripción]],[1]!Tabla10[Descripción],[1]!Tabla10[Precio Unitario],0))</f>
        <v>#REF!</v>
      </c>
      <c r="P362" s="700" t="e">
        <f>IF(Tabla112[[#This Row],[Cantidad de Insumos]]="","",Tabla112[[#This Row],[Precio Unitario]]*Tabla112[[#This Row],[Cantidad de Insumos]])</f>
        <v>#REF!</v>
      </c>
      <c r="Q362" s="700" t="e">
        <f>IF(Tabla112[[#This Row],[Descripción]]="","",_xlfn.XLOOKUP(Tabla112[[#This Row],[Descripción]],[1]!Tabla10[Descripción],[1]!Tabla10[CODIGO PRESUPUESTARIO],0))</f>
        <v>#REF!</v>
      </c>
      <c r="R362" s="696"/>
      <c r="S362" s="696"/>
    </row>
    <row r="363" spans="2:19" ht="49.2" customHeight="1" x14ac:dyDescent="0.3">
      <c r="B363" s="692" t="e">
        <f>IF('Formulario PPGR3 '!$G363="","",CONCATENATE('Formulario PPGR3 '!$C363,".",'Formulario PPGR3 '!$D363,".",'Formulario PPGR3 '!$E363,".",'Formulario PPGR3 '!$F363))</f>
        <v>#REF!</v>
      </c>
      <c r="C363" s="692" t="e">
        <f>IF('Formulario PPGR3 '!$G363="","",'[1]Formulario PPGR1'!#REF!)</f>
        <v>#REF!</v>
      </c>
      <c r="D363" s="692" t="e">
        <f>IF('Formulario PPGR3 '!$G363="","",'[1]Formulario PPGR1'!#REF!)</f>
        <v>#REF!</v>
      </c>
      <c r="E363" s="692" t="e">
        <f>IF('Formulario PPGR3 '!$G363="","",'[1]Formulario PPGR1'!#REF!)</f>
        <v>#REF!</v>
      </c>
      <c r="F363" s="692" t="e">
        <f>IF('Formulario PPGR3 '!$G363="","",'[1]Formulario PPGR1'!#REF!)</f>
        <v>#REF!</v>
      </c>
      <c r="G363" s="693" t="s">
        <v>362</v>
      </c>
      <c r="H363" s="694" t="e">
        <f>IF(Tabla112[[#This Row],[Código_Actividad]]="","",_xlfn.XLOOKUP(Tabla112[[#This Row],[Código_Actividad]],[1]!Tabla2[Código],[1]!Tabla2[Actividades Programables Presupuestables],"",0))</f>
        <v>#REF!</v>
      </c>
      <c r="I363" s="695">
        <f>IFERROR(VLOOKUP('Formulario PPGR3 '!$G363,'[1]Formulario PPGR2'!$H$9:$V$272,15,FALSE),"")</f>
        <v>12</v>
      </c>
      <c r="J363" s="702" t="s">
        <v>1081</v>
      </c>
      <c r="K363" s="696" t="e">
        <f>IF(Tabla112[[#This Row],[Insumos]]="","",_xlfn.XLOOKUP(Tabla112[[#This Row],[Insumos]],[1]!Tabla10[Insumo],[1]!Tabla10[InsumoAbrev],"",0))</f>
        <v>#REF!</v>
      </c>
      <c r="L363" s="697" t="s">
        <v>1679</v>
      </c>
      <c r="M363" s="698" t="e">
        <f>IF(Tabla112[[#This Row],[Descripción]]="","",_xlfn.XLOOKUP(Tabla112[[#This Row],[Descripción]],[1]!Tabla10[Descripción],[1]!Tabla10[Unidad de Medida],"",0))</f>
        <v>#REF!</v>
      </c>
      <c r="N363" s="699">
        <v>120</v>
      </c>
      <c r="O363" s="700" t="e">
        <f>IF(Tabla112[[#This Row],[Descripción]]="","",_xlfn.XLOOKUP(Tabla112[[#This Row],[Descripción]],[1]!Tabla10[Descripción],[1]!Tabla10[Precio Unitario],0))</f>
        <v>#REF!</v>
      </c>
      <c r="P363" s="700" t="e">
        <f>IF(Tabla112[[#This Row],[Cantidad de Insumos]]="","",Tabla112[[#This Row],[Precio Unitario]]*Tabla112[[#This Row],[Cantidad de Insumos]])</f>
        <v>#REF!</v>
      </c>
      <c r="Q363" s="700" t="e">
        <f>IF(Tabla112[[#This Row],[Descripción]]="","",_xlfn.XLOOKUP(Tabla112[[#This Row],[Descripción]],[1]!Tabla10[Descripción],[1]!Tabla10[CODIGO PRESUPUESTARIO],0))</f>
        <v>#REF!</v>
      </c>
      <c r="R363" s="696"/>
      <c r="S363" s="696"/>
    </row>
    <row r="364" spans="2:19" x14ac:dyDescent="0.3">
      <c r="B364" s="692" t="str">
        <f>IF('Formulario PPGR3 '!$G364="","",CONCATENATE('Formulario PPGR3 '!$C364,".",'Formulario PPGR3 '!$D364,".",'Formulario PPGR3 '!$E364,".",'Formulario PPGR3 '!$F364))</f>
        <v/>
      </c>
      <c r="C364" s="692" t="str">
        <f>IF('Formulario PPGR3 '!$G364="","",'[1]Formulario PPGR1'!#REF!)</f>
        <v/>
      </c>
      <c r="D364" s="692" t="str">
        <f>IF('Formulario PPGR3 '!$G364="","",'[1]Formulario PPGR1'!#REF!)</f>
        <v/>
      </c>
      <c r="E364" s="692" t="str">
        <f>IF('Formulario PPGR3 '!$G364="","",'[1]Formulario PPGR1'!#REF!)</f>
        <v/>
      </c>
      <c r="F364" s="692" t="str">
        <f>IF('Formulario PPGR3 '!$G364="","",'[1]Formulario PPGR1'!#REF!)</f>
        <v/>
      </c>
      <c r="G364" s="693"/>
      <c r="H364" s="694" t="str">
        <f>IF(Tabla112[[#This Row],[Código_Actividad]]="","",_xlfn.XLOOKUP(Tabla112[[#This Row],[Código_Actividad]],[1]!Tabla2[Código],[1]!Tabla2[Actividades Programables Presupuestables],"",0))</f>
        <v/>
      </c>
      <c r="I364" s="695" t="str">
        <f>IFERROR(VLOOKUP('Formulario PPGR3 '!$G364,'[1]Formulario PPGR2'!$H$9:$V$272,15,FALSE),"")</f>
        <v/>
      </c>
      <c r="J364" s="702" t="s">
        <v>974</v>
      </c>
      <c r="K364" s="696" t="e">
        <f>IF(Tabla112[[#This Row],[Insumos]]="","",_xlfn.XLOOKUP(Tabla112[[#This Row],[Insumos]],[1]!Tabla10[Insumo],[1]!Tabla10[InsumoAbrev],"",0))</f>
        <v>#REF!</v>
      </c>
      <c r="L364" s="697" t="s">
        <v>2130</v>
      </c>
      <c r="M364" s="698" t="e">
        <f>IF(Tabla112[[#This Row],[Descripción]]="","",_xlfn.XLOOKUP(Tabla112[[#This Row],[Descripción]],[1]!Tabla10[Descripción],[1]!Tabla10[Unidad de Medida],"",0))</f>
        <v>#REF!</v>
      </c>
      <c r="N364" s="699">
        <v>12</v>
      </c>
      <c r="O364" s="700" t="e">
        <f>IF(Tabla112[[#This Row],[Descripción]]="","",_xlfn.XLOOKUP(Tabla112[[#This Row],[Descripción]],[1]!Tabla10[Descripción],[1]!Tabla10[Precio Unitario],0))</f>
        <v>#REF!</v>
      </c>
      <c r="P364" s="700" t="e">
        <f>IF(Tabla112[[#This Row],[Cantidad de Insumos]]="","",Tabla112[[#This Row],[Precio Unitario]]*Tabla112[[#This Row],[Cantidad de Insumos]])</f>
        <v>#REF!</v>
      </c>
      <c r="Q364" s="700" t="e">
        <f>IF(Tabla112[[#This Row],[Descripción]]="","",_xlfn.XLOOKUP(Tabla112[[#This Row],[Descripción]],[1]!Tabla10[Descripción],[1]!Tabla10[CODIGO PRESUPUESTARIO],0))</f>
        <v>#REF!</v>
      </c>
      <c r="R364" s="696"/>
      <c r="S364" s="696"/>
    </row>
    <row r="365" spans="2:19" x14ac:dyDescent="0.3">
      <c r="B365" s="692" t="str">
        <f>IF('Formulario PPGR3 '!$G365="","",CONCATENATE('Formulario PPGR3 '!$C365,".",'Formulario PPGR3 '!$D365,".",'Formulario PPGR3 '!$E365,".",'Formulario PPGR3 '!$F365))</f>
        <v/>
      </c>
      <c r="C365" s="692" t="str">
        <f>IF('Formulario PPGR3 '!$G365="","",'[1]Formulario PPGR1'!#REF!)</f>
        <v/>
      </c>
      <c r="D365" s="692" t="str">
        <f>IF('Formulario PPGR3 '!$G365="","",'[1]Formulario PPGR1'!#REF!)</f>
        <v/>
      </c>
      <c r="E365" s="692" t="str">
        <f>IF('Formulario PPGR3 '!$G365="","",'[1]Formulario PPGR1'!#REF!)</f>
        <v/>
      </c>
      <c r="F365" s="692" t="str">
        <f>IF('Formulario PPGR3 '!$G365="","",'[1]Formulario PPGR1'!#REF!)</f>
        <v/>
      </c>
      <c r="G365" s="693"/>
      <c r="H365" s="694" t="str">
        <f>IF(Tabla112[[#This Row],[Código_Actividad]]="","",_xlfn.XLOOKUP(Tabla112[[#This Row],[Código_Actividad]],[1]!Tabla2[Código],[1]!Tabla2[Actividades Programables Presupuestables],"",0))</f>
        <v/>
      </c>
      <c r="I365" s="695" t="str">
        <f>IFERROR(VLOOKUP('Formulario PPGR3 '!$G365,'[1]Formulario PPGR2'!$H$9:$V$272,15,FALSE),"")</f>
        <v/>
      </c>
      <c r="J365" s="702" t="s">
        <v>974</v>
      </c>
      <c r="K365" s="696" t="e">
        <f>IF(Tabla112[[#This Row],[Insumos]]="","",_xlfn.XLOOKUP(Tabla112[[#This Row],[Insumos]],[1]!Tabla10[Insumo],[1]!Tabla10[InsumoAbrev],"",0))</f>
        <v>#REF!</v>
      </c>
      <c r="L365" s="697" t="s">
        <v>2129</v>
      </c>
      <c r="M365" s="698" t="e">
        <f>IF(Tabla112[[#This Row],[Descripción]]="","",_xlfn.XLOOKUP(Tabla112[[#This Row],[Descripción]],[1]!Tabla10[Descripción],[1]!Tabla10[Unidad de Medida],"",0))</f>
        <v>#REF!</v>
      </c>
      <c r="N365" s="699">
        <v>12</v>
      </c>
      <c r="O365" s="700" t="e">
        <f>IF(Tabla112[[#This Row],[Descripción]]="","",_xlfn.XLOOKUP(Tabla112[[#This Row],[Descripción]],[1]!Tabla10[Descripción],[1]!Tabla10[Precio Unitario],0))</f>
        <v>#REF!</v>
      </c>
      <c r="P365" s="700" t="e">
        <f>IF(Tabla112[[#This Row],[Cantidad de Insumos]]="","",Tabla112[[#This Row],[Precio Unitario]]*Tabla112[[#This Row],[Cantidad de Insumos]])</f>
        <v>#REF!</v>
      </c>
      <c r="Q365" s="700" t="e">
        <f>IF(Tabla112[[#This Row],[Descripción]]="","",_xlfn.XLOOKUP(Tabla112[[#This Row],[Descripción]],[1]!Tabla10[Descripción],[1]!Tabla10[CODIGO PRESUPUESTARIO],0))</f>
        <v>#REF!</v>
      </c>
      <c r="R365" s="696"/>
      <c r="S365" s="696"/>
    </row>
    <row r="366" spans="2:19" ht="67.95" customHeight="1" x14ac:dyDescent="0.3">
      <c r="B366" s="692" t="e">
        <f>IF('Formulario PPGR3 '!$G366="","",CONCATENATE('Formulario PPGR3 '!$C366,".",'Formulario PPGR3 '!$D366,".",'Formulario PPGR3 '!$E366,".",'Formulario PPGR3 '!$F366))</f>
        <v>#REF!</v>
      </c>
      <c r="C366" s="692" t="e">
        <f>IF('Formulario PPGR3 '!$G366="","",'[1]Formulario PPGR1'!#REF!)</f>
        <v>#REF!</v>
      </c>
      <c r="D366" s="692" t="e">
        <f>IF('Formulario PPGR3 '!$G366="","",'[1]Formulario PPGR1'!#REF!)</f>
        <v>#REF!</v>
      </c>
      <c r="E366" s="692" t="e">
        <f>IF('Formulario PPGR3 '!$G366="","",'[1]Formulario PPGR1'!#REF!)</f>
        <v>#REF!</v>
      </c>
      <c r="F366" s="692" t="e">
        <f>IF('Formulario PPGR3 '!$G366="","",'[1]Formulario PPGR1'!#REF!)</f>
        <v>#REF!</v>
      </c>
      <c r="G366" s="693" t="s">
        <v>365</v>
      </c>
      <c r="H366" s="694" t="e">
        <f>IF(Tabla112[[#This Row],[Código_Actividad]]="","",_xlfn.XLOOKUP(Tabla112[[#This Row],[Código_Actividad]],[1]!Tabla2[Código],[1]!Tabla2[Actividades Programables Presupuestables],"",0))</f>
        <v>#REF!</v>
      </c>
      <c r="I366" s="695">
        <f>IFERROR(VLOOKUP('Formulario PPGR3 '!$G366,'[1]Formulario PPGR2'!$H$9:$V$272,15,FALSE),"")</f>
        <v>4</v>
      </c>
      <c r="J366" s="702" t="s">
        <v>1081</v>
      </c>
      <c r="K366" s="696" t="e">
        <f>IF(Tabla112[[#This Row],[Insumos]]="","",_xlfn.XLOOKUP(Tabla112[[#This Row],[Insumos]],[1]!Tabla10[Insumo],[1]!Tabla10[InsumoAbrev],"",0))</f>
        <v>#REF!</v>
      </c>
      <c r="L366" s="697" t="s">
        <v>1679</v>
      </c>
      <c r="M366" s="698" t="e">
        <f>IF(Tabla112[[#This Row],[Descripción]]="","",_xlfn.XLOOKUP(Tabla112[[#This Row],[Descripción]],[1]!Tabla10[Descripción],[1]!Tabla10[Unidad de Medida],"",0))</f>
        <v>#REF!</v>
      </c>
      <c r="N366" s="699">
        <v>40</v>
      </c>
      <c r="O366" s="700" t="e">
        <f>IF(Tabla112[[#This Row],[Descripción]]="","",_xlfn.XLOOKUP(Tabla112[[#This Row],[Descripción]],[1]!Tabla10[Descripción],[1]!Tabla10[Precio Unitario],0))</f>
        <v>#REF!</v>
      </c>
      <c r="P366" s="700" t="e">
        <f>IF(Tabla112[[#This Row],[Cantidad de Insumos]]="","",Tabla112[[#This Row],[Precio Unitario]]*Tabla112[[#This Row],[Cantidad de Insumos]])</f>
        <v>#REF!</v>
      </c>
      <c r="Q366" s="700" t="e">
        <f>IF(Tabla112[[#This Row],[Descripción]]="","",_xlfn.XLOOKUP(Tabla112[[#This Row],[Descripción]],[1]!Tabla10[Descripción],[1]!Tabla10[CODIGO PRESUPUESTARIO],0))</f>
        <v>#REF!</v>
      </c>
      <c r="R366" s="696"/>
      <c r="S366" s="696"/>
    </row>
    <row r="367" spans="2:19" x14ac:dyDescent="0.3">
      <c r="B367" s="692" t="str">
        <f>IF('Formulario PPGR3 '!$G367="","",CONCATENATE('Formulario PPGR3 '!$C367,".",'Formulario PPGR3 '!$D367,".",'Formulario PPGR3 '!$E367,".",'Formulario PPGR3 '!$F367))</f>
        <v/>
      </c>
      <c r="C367" s="692" t="str">
        <f>IF('Formulario PPGR3 '!$G367="","",'[1]Formulario PPGR1'!#REF!)</f>
        <v/>
      </c>
      <c r="D367" s="692" t="str">
        <f>IF('Formulario PPGR3 '!$G367="","",'[1]Formulario PPGR1'!#REF!)</f>
        <v/>
      </c>
      <c r="E367" s="692" t="str">
        <f>IF('Formulario PPGR3 '!$G367="","",'[1]Formulario PPGR1'!#REF!)</f>
        <v/>
      </c>
      <c r="F367" s="692" t="str">
        <f>IF('Formulario PPGR3 '!$G367="","",'[1]Formulario PPGR1'!#REF!)</f>
        <v/>
      </c>
      <c r="G367" s="693"/>
      <c r="H367" s="694" t="str">
        <f>IF(Tabla112[[#This Row],[Código_Actividad]]="","",_xlfn.XLOOKUP(Tabla112[[#This Row],[Código_Actividad]],[1]!Tabla2[Código],[1]!Tabla2[Actividades Programables Presupuestables],"",0))</f>
        <v/>
      </c>
      <c r="I367" s="695" t="str">
        <f>IFERROR(VLOOKUP('Formulario PPGR3 '!$G367,'[1]Formulario PPGR2'!$H$9:$V$272,15,FALSE),"")</f>
        <v/>
      </c>
      <c r="J367" s="702" t="s">
        <v>974</v>
      </c>
      <c r="K367" s="696" t="e">
        <f>IF(Tabla112[[#This Row],[Insumos]]="","",_xlfn.XLOOKUP(Tabla112[[#This Row],[Insumos]],[1]!Tabla10[Insumo],[1]!Tabla10[InsumoAbrev],"",0))</f>
        <v>#REF!</v>
      </c>
      <c r="L367" s="697" t="s">
        <v>2129</v>
      </c>
      <c r="M367" s="698" t="e">
        <f>IF(Tabla112[[#This Row],[Descripción]]="","",_xlfn.XLOOKUP(Tabla112[[#This Row],[Descripción]],[1]!Tabla10[Descripción],[1]!Tabla10[Unidad de Medida],"",0))</f>
        <v>#REF!</v>
      </c>
      <c r="N367" s="699">
        <v>4</v>
      </c>
      <c r="O367" s="700" t="e">
        <f>IF(Tabla112[[#This Row],[Descripción]]="","",_xlfn.XLOOKUP(Tabla112[[#This Row],[Descripción]],[1]!Tabla10[Descripción],[1]!Tabla10[Precio Unitario],0))</f>
        <v>#REF!</v>
      </c>
      <c r="P367" s="700" t="e">
        <f>IF(Tabla112[[#This Row],[Cantidad de Insumos]]="","",Tabla112[[#This Row],[Precio Unitario]]*Tabla112[[#This Row],[Cantidad de Insumos]])</f>
        <v>#REF!</v>
      </c>
      <c r="Q367" s="700" t="e">
        <f>IF(Tabla112[[#This Row],[Descripción]]="","",_xlfn.XLOOKUP(Tabla112[[#This Row],[Descripción]],[1]!Tabla10[Descripción],[1]!Tabla10[CODIGO PRESUPUESTARIO],0))</f>
        <v>#REF!</v>
      </c>
      <c r="R367" s="696"/>
      <c r="S367" s="696"/>
    </row>
    <row r="368" spans="2:19" x14ac:dyDescent="0.3">
      <c r="B368" s="692" t="str">
        <f>IF('Formulario PPGR3 '!$G368="","",CONCATENATE('Formulario PPGR3 '!$C368,".",'Formulario PPGR3 '!$D368,".",'Formulario PPGR3 '!$E368,".",'Formulario PPGR3 '!$F368))</f>
        <v/>
      </c>
      <c r="C368" s="692" t="str">
        <f>IF('Formulario PPGR3 '!$G368="","",'[1]Formulario PPGR1'!#REF!)</f>
        <v/>
      </c>
      <c r="D368" s="692" t="str">
        <f>IF('Formulario PPGR3 '!$G368="","",'[1]Formulario PPGR1'!#REF!)</f>
        <v/>
      </c>
      <c r="E368" s="692" t="str">
        <f>IF('Formulario PPGR3 '!$G368="","",'[1]Formulario PPGR1'!#REF!)</f>
        <v/>
      </c>
      <c r="F368" s="692" t="str">
        <f>IF('Formulario PPGR3 '!$G368="","",'[1]Formulario PPGR1'!#REF!)</f>
        <v/>
      </c>
      <c r="G368" s="693"/>
      <c r="H368" s="694" t="str">
        <f>IF(Tabla112[[#This Row],[Código_Actividad]]="","",_xlfn.XLOOKUP(Tabla112[[#This Row],[Código_Actividad]],[1]!Tabla2[Código],[1]!Tabla2[Actividades Programables Presupuestables],"",0))</f>
        <v/>
      </c>
      <c r="I368" s="695" t="str">
        <f>IFERROR(VLOOKUP('Formulario PPGR3 '!$G368,'[1]Formulario PPGR2'!$H$9:$V$272,15,FALSE),"")</f>
        <v/>
      </c>
      <c r="J368" s="702" t="s">
        <v>974</v>
      </c>
      <c r="K368" s="696" t="e">
        <f>IF(Tabla112[[#This Row],[Insumos]]="","",_xlfn.XLOOKUP(Tabla112[[#This Row],[Insumos]],[1]!Tabla10[Insumo],[1]!Tabla10[InsumoAbrev],"",0))</f>
        <v>#REF!</v>
      </c>
      <c r="L368" s="697" t="s">
        <v>2131</v>
      </c>
      <c r="M368" s="698" t="e">
        <f>IF(Tabla112[[#This Row],[Descripción]]="","",_xlfn.XLOOKUP(Tabla112[[#This Row],[Descripción]],[1]!Tabla10[Descripción],[1]!Tabla10[Unidad de Medida],"",0))</f>
        <v>#REF!</v>
      </c>
      <c r="N368" s="699">
        <v>4</v>
      </c>
      <c r="O368" s="700" t="e">
        <f>IF(Tabla112[[#This Row],[Descripción]]="","",_xlfn.XLOOKUP(Tabla112[[#This Row],[Descripción]],[1]!Tabla10[Descripción],[1]!Tabla10[Precio Unitario],0))</f>
        <v>#REF!</v>
      </c>
      <c r="P368" s="700" t="e">
        <f>IF(Tabla112[[#This Row],[Cantidad de Insumos]]="","",Tabla112[[#This Row],[Precio Unitario]]*Tabla112[[#This Row],[Cantidad de Insumos]])</f>
        <v>#REF!</v>
      </c>
      <c r="Q368" s="700" t="e">
        <f>IF(Tabla112[[#This Row],[Descripción]]="","",_xlfn.XLOOKUP(Tabla112[[#This Row],[Descripción]],[1]!Tabla10[Descripción],[1]!Tabla10[CODIGO PRESUPUESTARIO],0))</f>
        <v>#REF!</v>
      </c>
      <c r="R368" s="696"/>
      <c r="S368" s="696"/>
    </row>
    <row r="369" spans="2:19" ht="50.4" customHeight="1" x14ac:dyDescent="0.3">
      <c r="B369" s="692" t="e">
        <f>IF('Formulario PPGR3 '!$G369="","",CONCATENATE('Formulario PPGR3 '!$C369,".",'Formulario PPGR3 '!$D369,".",'Formulario PPGR3 '!$E369,".",'Formulario PPGR3 '!$F369))</f>
        <v>#REF!</v>
      </c>
      <c r="C369" s="692" t="e">
        <f>IF('Formulario PPGR3 '!$G369="","",'[1]Formulario PPGR1'!#REF!)</f>
        <v>#REF!</v>
      </c>
      <c r="D369" s="692" t="e">
        <f>IF('Formulario PPGR3 '!$G369="","",'[1]Formulario PPGR1'!#REF!)</f>
        <v>#REF!</v>
      </c>
      <c r="E369" s="692" t="e">
        <f>IF('Formulario PPGR3 '!$G369="","",'[1]Formulario PPGR1'!#REF!)</f>
        <v>#REF!</v>
      </c>
      <c r="F369" s="692" t="e">
        <f>IF('Formulario PPGR3 '!$G369="","",'[1]Formulario PPGR1'!#REF!)</f>
        <v>#REF!</v>
      </c>
      <c r="G369" s="693" t="s">
        <v>367</v>
      </c>
      <c r="H369" s="694" t="e">
        <f>IF(Tabla112[[#This Row],[Código_Actividad]]="","",_xlfn.XLOOKUP(Tabla112[[#This Row],[Código_Actividad]],[1]!Tabla2[Código],[1]!Tabla2[Actividades Programables Presupuestables],"",0))</f>
        <v>#REF!</v>
      </c>
      <c r="I369" s="695">
        <f>IFERROR(VLOOKUP('Formulario PPGR3 '!$G369,'[1]Formulario PPGR2'!$H$9:$V$272,15,FALSE),"")</f>
        <v>4</v>
      </c>
      <c r="J369" s="702" t="s">
        <v>1081</v>
      </c>
      <c r="K369" s="696" t="e">
        <f>IF(Tabla112[[#This Row],[Insumos]]="","",_xlfn.XLOOKUP(Tabla112[[#This Row],[Insumos]],[1]!Tabla10[Insumo],[1]!Tabla10[InsumoAbrev],"",0))</f>
        <v>#REF!</v>
      </c>
      <c r="L369" s="697" t="s">
        <v>1679</v>
      </c>
      <c r="M369" s="698" t="e">
        <f>IF(Tabla112[[#This Row],[Descripción]]="","",_xlfn.XLOOKUP(Tabla112[[#This Row],[Descripción]],[1]!Tabla10[Descripción],[1]!Tabla10[Unidad de Medida],"",0))</f>
        <v>#REF!</v>
      </c>
      <c r="N369" s="699">
        <v>60</v>
      </c>
      <c r="O369" s="700" t="e">
        <f>IF(Tabla112[[#This Row],[Descripción]]="","",_xlfn.XLOOKUP(Tabla112[[#This Row],[Descripción]],[1]!Tabla10[Descripción],[1]!Tabla10[Precio Unitario],0))</f>
        <v>#REF!</v>
      </c>
      <c r="P369" s="700" t="e">
        <f>IF(Tabla112[[#This Row],[Cantidad de Insumos]]="","",Tabla112[[#This Row],[Precio Unitario]]*Tabla112[[#This Row],[Cantidad de Insumos]])</f>
        <v>#REF!</v>
      </c>
      <c r="Q369" s="700" t="e">
        <f>IF(Tabla112[[#This Row],[Descripción]]="","",_xlfn.XLOOKUP(Tabla112[[#This Row],[Descripción]],[1]!Tabla10[Descripción],[1]!Tabla10[CODIGO PRESUPUESTARIO],0))</f>
        <v>#REF!</v>
      </c>
      <c r="R369" s="696"/>
      <c r="S369" s="696"/>
    </row>
    <row r="370" spans="2:19" x14ac:dyDescent="0.3">
      <c r="B370" s="692" t="str">
        <f>IF('Formulario PPGR3 '!$G370="","",CONCATENATE('Formulario PPGR3 '!$C370,".",'Formulario PPGR3 '!$D370,".",'Formulario PPGR3 '!$E370,".",'Formulario PPGR3 '!$F370))</f>
        <v/>
      </c>
      <c r="C370" s="692" t="str">
        <f>IF('Formulario PPGR3 '!$G370="","",'[1]Formulario PPGR1'!#REF!)</f>
        <v/>
      </c>
      <c r="D370" s="692" t="str">
        <f>IF('Formulario PPGR3 '!$G370="","",'[1]Formulario PPGR1'!#REF!)</f>
        <v/>
      </c>
      <c r="E370" s="692" t="str">
        <f>IF('Formulario PPGR3 '!$G370="","",'[1]Formulario PPGR1'!#REF!)</f>
        <v/>
      </c>
      <c r="F370" s="692" t="str">
        <f>IF('Formulario PPGR3 '!$G370="","",'[1]Formulario PPGR1'!#REF!)</f>
        <v/>
      </c>
      <c r="G370" s="693"/>
      <c r="H370" s="694" t="str">
        <f>IF(Tabla112[[#This Row],[Código_Actividad]]="","",_xlfn.XLOOKUP(Tabla112[[#This Row],[Código_Actividad]],[1]!Tabla2[Código],[1]!Tabla2[Actividades Programables Presupuestables],"",0))</f>
        <v/>
      </c>
      <c r="I370" s="695" t="str">
        <f>IFERROR(VLOOKUP('Formulario PPGR3 '!$G370,'[1]Formulario PPGR2'!$H$9:$V$272,15,FALSE),"")</f>
        <v/>
      </c>
      <c r="J370" s="702" t="s">
        <v>974</v>
      </c>
      <c r="K370" s="696" t="e">
        <f>IF(Tabla112[[#This Row],[Insumos]]="","",_xlfn.XLOOKUP(Tabla112[[#This Row],[Insumos]],[1]!Tabla10[Insumo],[1]!Tabla10[InsumoAbrev],"",0))</f>
        <v>#REF!</v>
      </c>
      <c r="L370" s="697" t="s">
        <v>2129</v>
      </c>
      <c r="M370" s="698" t="e">
        <f>IF(Tabla112[[#This Row],[Descripción]]="","",_xlfn.XLOOKUP(Tabla112[[#This Row],[Descripción]],[1]!Tabla10[Descripción],[1]!Tabla10[Unidad de Medida],"",0))</f>
        <v>#REF!</v>
      </c>
      <c r="N370" s="699">
        <v>4</v>
      </c>
      <c r="O370" s="700" t="e">
        <f>IF(Tabla112[[#This Row],[Descripción]]="","",_xlfn.XLOOKUP(Tabla112[[#This Row],[Descripción]],[1]!Tabla10[Descripción],[1]!Tabla10[Precio Unitario],0))</f>
        <v>#REF!</v>
      </c>
      <c r="P370" s="700" t="e">
        <f>IF(Tabla112[[#This Row],[Cantidad de Insumos]]="","",Tabla112[[#This Row],[Precio Unitario]]*Tabla112[[#This Row],[Cantidad de Insumos]])</f>
        <v>#REF!</v>
      </c>
      <c r="Q370" s="700" t="e">
        <f>IF(Tabla112[[#This Row],[Descripción]]="","",_xlfn.XLOOKUP(Tabla112[[#This Row],[Descripción]],[1]!Tabla10[Descripción],[1]!Tabla10[CODIGO PRESUPUESTARIO],0))</f>
        <v>#REF!</v>
      </c>
      <c r="R370" s="696"/>
      <c r="S370" s="696"/>
    </row>
    <row r="371" spans="2:19" x14ac:dyDescent="0.3">
      <c r="B371" s="692" t="str">
        <f>IF('Formulario PPGR3 '!$G371="","",CONCATENATE('Formulario PPGR3 '!$C371,".",'Formulario PPGR3 '!$D371,".",'Formulario PPGR3 '!$E371,".",'Formulario PPGR3 '!$F371))</f>
        <v/>
      </c>
      <c r="C371" s="692" t="str">
        <f>IF('Formulario PPGR3 '!$G371="","",'[1]Formulario PPGR1'!#REF!)</f>
        <v/>
      </c>
      <c r="D371" s="692" t="str">
        <f>IF('Formulario PPGR3 '!$G371="","",'[1]Formulario PPGR1'!#REF!)</f>
        <v/>
      </c>
      <c r="E371" s="692" t="str">
        <f>IF('Formulario PPGR3 '!$G371="","",'[1]Formulario PPGR1'!#REF!)</f>
        <v/>
      </c>
      <c r="F371" s="692" t="str">
        <f>IF('Formulario PPGR3 '!$G371="","",'[1]Formulario PPGR1'!#REF!)</f>
        <v/>
      </c>
      <c r="G371" s="693"/>
      <c r="H371" s="694" t="str">
        <f>IF(Tabla112[[#This Row],[Código_Actividad]]="","",_xlfn.XLOOKUP(Tabla112[[#This Row],[Código_Actividad]],[1]!Tabla2[Código],[1]!Tabla2[Actividades Programables Presupuestables],"",0))</f>
        <v/>
      </c>
      <c r="I371" s="695" t="str">
        <f>IFERROR(VLOOKUP('Formulario PPGR3 '!$G371,'[1]Formulario PPGR2'!$H$9:$V$272,15,FALSE),"")</f>
        <v/>
      </c>
      <c r="J371" s="702" t="s">
        <v>974</v>
      </c>
      <c r="K371" s="696" t="e">
        <f>IF(Tabla112[[#This Row],[Insumos]]="","",_xlfn.XLOOKUP(Tabla112[[#This Row],[Insumos]],[1]!Tabla10[Insumo],[1]!Tabla10[InsumoAbrev],"",0))</f>
        <v>#REF!</v>
      </c>
      <c r="L371" s="697" t="s">
        <v>2131</v>
      </c>
      <c r="M371" s="698" t="e">
        <f>IF(Tabla112[[#This Row],[Descripción]]="","",_xlfn.XLOOKUP(Tabla112[[#This Row],[Descripción]],[1]!Tabla10[Descripción],[1]!Tabla10[Unidad de Medida],"",0))</f>
        <v>#REF!</v>
      </c>
      <c r="N371" s="699">
        <v>4</v>
      </c>
      <c r="O371" s="700" t="e">
        <f>IF(Tabla112[[#This Row],[Descripción]]="","",_xlfn.XLOOKUP(Tabla112[[#This Row],[Descripción]],[1]!Tabla10[Descripción],[1]!Tabla10[Precio Unitario],0))</f>
        <v>#REF!</v>
      </c>
      <c r="P371" s="700" t="e">
        <f>IF(Tabla112[[#This Row],[Cantidad de Insumos]]="","",Tabla112[[#This Row],[Precio Unitario]]*Tabla112[[#This Row],[Cantidad de Insumos]])</f>
        <v>#REF!</v>
      </c>
      <c r="Q371" s="700" t="e">
        <f>IF(Tabla112[[#This Row],[Descripción]]="","",_xlfn.XLOOKUP(Tabla112[[#This Row],[Descripción]],[1]!Tabla10[Descripción],[1]!Tabla10[CODIGO PRESUPUESTARIO],0))</f>
        <v>#REF!</v>
      </c>
      <c r="R371" s="696"/>
      <c r="S371" s="696"/>
    </row>
    <row r="372" spans="2:19" ht="56.4" customHeight="1" x14ac:dyDescent="0.3">
      <c r="B372" s="692" t="e">
        <f>IF('Formulario PPGR3 '!$G372="","",CONCATENATE('Formulario PPGR3 '!$C372,".",'Formulario PPGR3 '!$D372,".",'Formulario PPGR3 '!$E372,".",'Formulario PPGR3 '!$F372))</f>
        <v>#REF!</v>
      </c>
      <c r="C372" s="692" t="e">
        <f>IF('Formulario PPGR3 '!$G372="","",'[1]Formulario PPGR1'!#REF!)</f>
        <v>#REF!</v>
      </c>
      <c r="D372" s="692" t="e">
        <f>IF('Formulario PPGR3 '!$G372="","",'[1]Formulario PPGR1'!#REF!)</f>
        <v>#REF!</v>
      </c>
      <c r="E372" s="692" t="e">
        <f>IF('Formulario PPGR3 '!$G372="","",'[1]Formulario PPGR1'!#REF!)</f>
        <v>#REF!</v>
      </c>
      <c r="F372" s="692" t="e">
        <f>IF('Formulario PPGR3 '!$G372="","",'[1]Formulario PPGR1'!#REF!)</f>
        <v>#REF!</v>
      </c>
      <c r="G372" s="693" t="s">
        <v>370</v>
      </c>
      <c r="H372" s="694" t="e">
        <f>IF(Tabla112[[#This Row],[Código_Actividad]]="","",_xlfn.XLOOKUP(Tabla112[[#This Row],[Código_Actividad]],[1]!Tabla2[Código],[1]!Tabla2[Actividades Programables Presupuestables],"",0))</f>
        <v>#REF!</v>
      </c>
      <c r="I372" s="695">
        <f>IFERROR(VLOOKUP('Formulario PPGR3 '!$G372,'[1]Formulario PPGR2'!$H$9:$V$272,15,FALSE),"")</f>
        <v>6</v>
      </c>
      <c r="J372" s="702" t="s">
        <v>1081</v>
      </c>
      <c r="K372" s="696" t="e">
        <f>IF(Tabla112[[#This Row],[Insumos]]="","",_xlfn.XLOOKUP(Tabla112[[#This Row],[Insumos]],[1]!Tabla10[Insumo],[1]!Tabla10[InsumoAbrev],"",0))</f>
        <v>#REF!</v>
      </c>
      <c r="L372" s="697"/>
      <c r="M372" s="698" t="str">
        <f>IF(Tabla112[[#This Row],[Descripción]]="","",_xlfn.XLOOKUP(Tabla112[[#This Row],[Descripción]],[1]!Tabla10[Descripción],[1]!Tabla10[Unidad de Medida],"",0))</f>
        <v/>
      </c>
      <c r="N372" s="699">
        <v>90</v>
      </c>
      <c r="O372" s="700" t="str">
        <f>IF(Tabla112[[#This Row],[Descripción]]="","",_xlfn.XLOOKUP(Tabla112[[#This Row],[Descripción]],[1]!Tabla10[Descripción],[1]!Tabla10[Precio Unitario],0))</f>
        <v/>
      </c>
      <c r="P372" s="700" t="e">
        <f>IF(Tabla112[[#This Row],[Cantidad de Insumos]]="","",Tabla112[[#This Row],[Precio Unitario]]*Tabla112[[#This Row],[Cantidad de Insumos]])</f>
        <v>#VALUE!</v>
      </c>
      <c r="Q372" s="700" t="str">
        <f>IF(Tabla112[[#This Row],[Descripción]]="","",_xlfn.XLOOKUP(Tabla112[[#This Row],[Descripción]],[1]!Tabla10[Descripción],[1]!Tabla10[CODIGO PRESUPUESTARIO],0))</f>
        <v/>
      </c>
      <c r="R372" s="696"/>
      <c r="S372" s="696"/>
    </row>
    <row r="373" spans="2:19" ht="24" customHeight="1" x14ac:dyDescent="0.3">
      <c r="B373" s="692" t="str">
        <f>IF('Formulario PPGR3 '!$G373="","",CONCATENATE('Formulario PPGR3 '!$C373,".",'Formulario PPGR3 '!$D373,".",'Formulario PPGR3 '!$E373,".",'Formulario PPGR3 '!$F373))</f>
        <v/>
      </c>
      <c r="C373" s="692" t="str">
        <f>IF('Formulario PPGR3 '!$G373="","",'[1]Formulario PPGR1'!#REF!)</f>
        <v/>
      </c>
      <c r="D373" s="692" t="str">
        <f>IF('Formulario PPGR3 '!$G373="","",'[1]Formulario PPGR1'!#REF!)</f>
        <v/>
      </c>
      <c r="E373" s="692" t="str">
        <f>IF('Formulario PPGR3 '!$G373="","",'[1]Formulario PPGR1'!#REF!)</f>
        <v/>
      </c>
      <c r="F373" s="692" t="str">
        <f>IF('Formulario PPGR3 '!$G373="","",'[1]Formulario PPGR1'!#REF!)</f>
        <v/>
      </c>
      <c r="G373" s="693"/>
      <c r="H373" s="694" t="str">
        <f>IF(Tabla112[[#This Row],[Código_Actividad]]="","",_xlfn.XLOOKUP(Tabla112[[#This Row],[Código_Actividad]],[1]!Tabla2[Código],[1]!Tabla2[Actividades Programables Presupuestables],"",0))</f>
        <v/>
      </c>
      <c r="I373" s="695" t="str">
        <f>IFERROR(VLOOKUP('Formulario PPGR3 '!$G373,'[1]Formulario PPGR2'!$H$9:$V$272,15,FALSE),"")</f>
        <v/>
      </c>
      <c r="J373" s="702" t="s">
        <v>974</v>
      </c>
      <c r="K373" s="696" t="e">
        <f>IF(Tabla112[[#This Row],[Insumos]]="","",_xlfn.XLOOKUP(Tabla112[[#This Row],[Insumos]],[1]!Tabla10[Insumo],[1]!Tabla10[InsumoAbrev],"",0))</f>
        <v>#REF!</v>
      </c>
      <c r="L373" s="697" t="s">
        <v>2129</v>
      </c>
      <c r="M373" s="698" t="e">
        <f>IF(Tabla112[[#This Row],[Descripción]]="","",_xlfn.XLOOKUP(Tabla112[[#This Row],[Descripción]],[1]!Tabla10[Descripción],[1]!Tabla10[Unidad de Medida],"",0))</f>
        <v>#REF!</v>
      </c>
      <c r="N373" s="699">
        <v>6</v>
      </c>
      <c r="O373" s="700" t="e">
        <f>IF(Tabla112[[#This Row],[Descripción]]="","",_xlfn.XLOOKUP(Tabla112[[#This Row],[Descripción]],[1]!Tabla10[Descripción],[1]!Tabla10[Precio Unitario],0))</f>
        <v>#REF!</v>
      </c>
      <c r="P373" s="700" t="e">
        <f>IF(Tabla112[[#This Row],[Cantidad de Insumos]]="","",Tabla112[[#This Row],[Precio Unitario]]*Tabla112[[#This Row],[Cantidad de Insumos]])</f>
        <v>#REF!</v>
      </c>
      <c r="Q373" s="700" t="e">
        <f>IF(Tabla112[[#This Row],[Descripción]]="","",_xlfn.XLOOKUP(Tabla112[[#This Row],[Descripción]],[1]!Tabla10[Descripción],[1]!Tabla10[CODIGO PRESUPUESTARIO],0))</f>
        <v>#REF!</v>
      </c>
      <c r="R373" s="696"/>
      <c r="S373" s="696"/>
    </row>
    <row r="374" spans="2:19" x14ac:dyDescent="0.3">
      <c r="B374" s="692" t="str">
        <f>IF('Formulario PPGR3 '!$G374="","",CONCATENATE('Formulario PPGR3 '!$C374,".",'Formulario PPGR3 '!$D374,".",'Formulario PPGR3 '!$E374,".",'Formulario PPGR3 '!$F374))</f>
        <v/>
      </c>
      <c r="C374" s="692" t="str">
        <f>IF('Formulario PPGR3 '!$G374="","",'[1]Formulario PPGR1'!#REF!)</f>
        <v/>
      </c>
      <c r="D374" s="692" t="str">
        <f>IF('Formulario PPGR3 '!$G374="","",'[1]Formulario PPGR1'!#REF!)</f>
        <v/>
      </c>
      <c r="E374" s="692" t="str">
        <f>IF('Formulario PPGR3 '!$G374="","",'[1]Formulario PPGR1'!#REF!)</f>
        <v/>
      </c>
      <c r="F374" s="692" t="str">
        <f>IF('Formulario PPGR3 '!$G374="","",'[1]Formulario PPGR1'!#REF!)</f>
        <v/>
      </c>
      <c r="G374" s="693"/>
      <c r="H374" s="694" t="str">
        <f>IF(Tabla112[[#This Row],[Código_Actividad]]="","",_xlfn.XLOOKUP(Tabla112[[#This Row],[Código_Actividad]],[1]!Tabla2[Código],[1]!Tabla2[Actividades Programables Presupuestables],"",0))</f>
        <v/>
      </c>
      <c r="I374" s="695" t="str">
        <f>IFERROR(VLOOKUP('Formulario PPGR3 '!$G374,'[1]Formulario PPGR2'!$H$9:$V$272,15,FALSE),"")</f>
        <v/>
      </c>
      <c r="J374" s="702" t="s">
        <v>974</v>
      </c>
      <c r="K374" s="696" t="e">
        <f>IF(Tabla112[[#This Row],[Insumos]]="","",_xlfn.XLOOKUP(Tabla112[[#This Row],[Insumos]],[1]!Tabla10[Insumo],[1]!Tabla10[InsumoAbrev],"",0))</f>
        <v>#REF!</v>
      </c>
      <c r="L374" s="697" t="s">
        <v>2131</v>
      </c>
      <c r="M374" s="698" t="e">
        <f>IF(Tabla112[[#This Row],[Descripción]]="","",_xlfn.XLOOKUP(Tabla112[[#This Row],[Descripción]],[1]!Tabla10[Descripción],[1]!Tabla10[Unidad de Medida],"",0))</f>
        <v>#REF!</v>
      </c>
      <c r="N374" s="699">
        <v>6</v>
      </c>
      <c r="O374" s="700" t="e">
        <f>IF(Tabla112[[#This Row],[Descripción]]="","",_xlfn.XLOOKUP(Tabla112[[#This Row],[Descripción]],[1]!Tabla10[Descripción],[1]!Tabla10[Precio Unitario],0))</f>
        <v>#REF!</v>
      </c>
      <c r="P374" s="700" t="e">
        <f>IF(Tabla112[[#This Row],[Cantidad de Insumos]]="","",Tabla112[[#This Row],[Precio Unitario]]*Tabla112[[#This Row],[Cantidad de Insumos]])</f>
        <v>#REF!</v>
      </c>
      <c r="Q374" s="700" t="e">
        <f>IF(Tabla112[[#This Row],[Descripción]]="","",_xlfn.XLOOKUP(Tabla112[[#This Row],[Descripción]],[1]!Tabla10[Descripción],[1]!Tabla10[CODIGO PRESUPUESTARIO],0))</f>
        <v>#REF!</v>
      </c>
      <c r="R374" s="696"/>
      <c r="S374" s="696"/>
    </row>
    <row r="375" spans="2:19" ht="45" customHeight="1" x14ac:dyDescent="0.3">
      <c r="B375" s="692" t="e">
        <f>IF('Formulario PPGR3 '!$G375="","",CONCATENATE('Formulario PPGR3 '!$C375,".",'Formulario PPGR3 '!$D375,".",'Formulario PPGR3 '!$E375,".",'Formulario PPGR3 '!$F375))</f>
        <v>#REF!</v>
      </c>
      <c r="C375" s="692" t="e">
        <f>IF('Formulario PPGR3 '!$G375="","",'[1]Formulario PPGR1'!#REF!)</f>
        <v>#REF!</v>
      </c>
      <c r="D375" s="692" t="e">
        <f>IF('Formulario PPGR3 '!$G375="","",'[1]Formulario PPGR1'!#REF!)</f>
        <v>#REF!</v>
      </c>
      <c r="E375" s="692" t="e">
        <f>IF('Formulario PPGR3 '!$G375="","",'[1]Formulario PPGR1'!#REF!)</f>
        <v>#REF!</v>
      </c>
      <c r="F375" s="692" t="e">
        <f>IF('Formulario PPGR3 '!$G375="","",'[1]Formulario PPGR1'!#REF!)</f>
        <v>#REF!</v>
      </c>
      <c r="G375" s="693" t="s">
        <v>372</v>
      </c>
      <c r="H375" s="694" t="e">
        <f>IF(Tabla112[[#This Row],[Código_Actividad]]="","",_xlfn.XLOOKUP(Tabla112[[#This Row],[Código_Actividad]],[1]!Tabla2[Código],[1]!Tabla2[Actividades Programables Presupuestables],"",0))</f>
        <v>#REF!</v>
      </c>
      <c r="I375" s="695">
        <f>IFERROR(VLOOKUP('Formulario PPGR3 '!$G375,'[1]Formulario PPGR2'!$H$9:$V$272,15,FALSE),"")</f>
        <v>4</v>
      </c>
      <c r="J375" s="702" t="s">
        <v>1081</v>
      </c>
      <c r="K375" s="696" t="e">
        <f>IF(Tabla112[[#This Row],[Insumos]]="","",_xlfn.XLOOKUP(Tabla112[[#This Row],[Insumos]],[1]!Tabla10[Insumo],[1]!Tabla10[InsumoAbrev],"",0))</f>
        <v>#REF!</v>
      </c>
      <c r="L375" s="697" t="s">
        <v>1679</v>
      </c>
      <c r="M375" s="698" t="e">
        <f>IF(Tabla112[[#This Row],[Descripción]]="","",_xlfn.XLOOKUP(Tabla112[[#This Row],[Descripción]],[1]!Tabla10[Descripción],[1]!Tabla10[Unidad de Medida],"",0))</f>
        <v>#REF!</v>
      </c>
      <c r="N375" s="699">
        <v>60</v>
      </c>
      <c r="O375" s="700" t="e">
        <f>IF(Tabla112[[#This Row],[Descripción]]="","",_xlfn.XLOOKUP(Tabla112[[#This Row],[Descripción]],[1]!Tabla10[Descripción],[1]!Tabla10[Precio Unitario],0))</f>
        <v>#REF!</v>
      </c>
      <c r="P375" s="700" t="e">
        <f>IF(Tabla112[[#This Row],[Cantidad de Insumos]]="","",Tabla112[[#This Row],[Precio Unitario]]*Tabla112[[#This Row],[Cantidad de Insumos]])</f>
        <v>#REF!</v>
      </c>
      <c r="Q375" s="700" t="e">
        <f>IF(Tabla112[[#This Row],[Descripción]]="","",_xlfn.XLOOKUP(Tabla112[[#This Row],[Descripción]],[1]!Tabla10[Descripción],[1]!Tabla10[CODIGO PRESUPUESTARIO],0))</f>
        <v>#REF!</v>
      </c>
      <c r="R375" s="696"/>
      <c r="S375" s="696"/>
    </row>
    <row r="376" spans="2:19" x14ac:dyDescent="0.3">
      <c r="B376" s="692" t="str">
        <f>IF('Formulario PPGR3 '!$G376="","",CONCATENATE('Formulario PPGR3 '!$C376,".",'Formulario PPGR3 '!$D376,".",'Formulario PPGR3 '!$E376,".",'Formulario PPGR3 '!$F376))</f>
        <v/>
      </c>
      <c r="C376" s="692" t="str">
        <f>IF('Formulario PPGR3 '!$G376="","",'[1]Formulario PPGR1'!#REF!)</f>
        <v/>
      </c>
      <c r="D376" s="692" t="str">
        <f>IF('Formulario PPGR3 '!$G376="","",'[1]Formulario PPGR1'!#REF!)</f>
        <v/>
      </c>
      <c r="E376" s="692" t="str">
        <f>IF('Formulario PPGR3 '!$G376="","",'[1]Formulario PPGR1'!#REF!)</f>
        <v/>
      </c>
      <c r="F376" s="692" t="str">
        <f>IF('Formulario PPGR3 '!$G376="","",'[1]Formulario PPGR1'!#REF!)</f>
        <v/>
      </c>
      <c r="G376" s="693"/>
      <c r="H376" s="694" t="str">
        <f>IF(Tabla112[[#This Row],[Código_Actividad]]="","",_xlfn.XLOOKUP(Tabla112[[#This Row],[Código_Actividad]],[1]!Tabla2[Código],[1]!Tabla2[Actividades Programables Presupuestables],"",0))</f>
        <v/>
      </c>
      <c r="I376" s="695" t="str">
        <f>IFERROR(VLOOKUP('Formulario PPGR3 '!$G376,'[1]Formulario PPGR2'!$H$9:$V$272,15,FALSE),"")</f>
        <v/>
      </c>
      <c r="J376" s="702" t="s">
        <v>974</v>
      </c>
      <c r="K376" s="696" t="e">
        <f>IF(Tabla112[[#This Row],[Insumos]]="","",_xlfn.XLOOKUP(Tabla112[[#This Row],[Insumos]],[1]!Tabla10[Insumo],[1]!Tabla10[InsumoAbrev],"",0))</f>
        <v>#REF!</v>
      </c>
      <c r="L376" s="697" t="s">
        <v>2129</v>
      </c>
      <c r="M376" s="698" t="e">
        <f>IF(Tabla112[[#This Row],[Descripción]]="","",_xlfn.XLOOKUP(Tabla112[[#This Row],[Descripción]],[1]!Tabla10[Descripción],[1]!Tabla10[Unidad de Medida],"",0))</f>
        <v>#REF!</v>
      </c>
      <c r="N376" s="699">
        <v>4</v>
      </c>
      <c r="O376" s="700" t="e">
        <f>IF(Tabla112[[#This Row],[Descripción]]="","",_xlfn.XLOOKUP(Tabla112[[#This Row],[Descripción]],[1]!Tabla10[Descripción],[1]!Tabla10[Precio Unitario],0))</f>
        <v>#REF!</v>
      </c>
      <c r="P376" s="700" t="e">
        <f>IF(Tabla112[[#This Row],[Cantidad de Insumos]]="","",Tabla112[[#This Row],[Precio Unitario]]*Tabla112[[#This Row],[Cantidad de Insumos]])</f>
        <v>#REF!</v>
      </c>
      <c r="Q376" s="700" t="e">
        <f>IF(Tabla112[[#This Row],[Descripción]]="","",_xlfn.XLOOKUP(Tabla112[[#This Row],[Descripción]],[1]!Tabla10[Descripción],[1]!Tabla10[CODIGO PRESUPUESTARIO],0))</f>
        <v>#REF!</v>
      </c>
      <c r="R376" s="696"/>
      <c r="S376" s="696"/>
    </row>
    <row r="377" spans="2:19" x14ac:dyDescent="0.3">
      <c r="B377" s="692" t="str">
        <f>IF('Formulario PPGR3 '!$G377="","",CONCATENATE('Formulario PPGR3 '!$C377,".",'Formulario PPGR3 '!$D377,".",'Formulario PPGR3 '!$E377,".",'Formulario PPGR3 '!$F377))</f>
        <v/>
      </c>
      <c r="C377" s="692" t="str">
        <f>IF('Formulario PPGR3 '!$G377="","",'[1]Formulario PPGR1'!#REF!)</f>
        <v/>
      </c>
      <c r="D377" s="692" t="str">
        <f>IF('Formulario PPGR3 '!$G377="","",'[1]Formulario PPGR1'!#REF!)</f>
        <v/>
      </c>
      <c r="E377" s="692" t="str">
        <f>IF('Formulario PPGR3 '!$G377="","",'[1]Formulario PPGR1'!#REF!)</f>
        <v/>
      </c>
      <c r="F377" s="692" t="str">
        <f>IF('Formulario PPGR3 '!$G377="","",'[1]Formulario PPGR1'!#REF!)</f>
        <v/>
      </c>
      <c r="G377" s="693"/>
      <c r="H377" s="694" t="str">
        <f>IF(Tabla112[[#This Row],[Código_Actividad]]="","",_xlfn.XLOOKUP(Tabla112[[#This Row],[Código_Actividad]],[1]!Tabla2[Código],[1]!Tabla2[Actividades Programables Presupuestables],"",0))</f>
        <v/>
      </c>
      <c r="I377" s="695" t="str">
        <f>IFERROR(VLOOKUP('Formulario PPGR3 '!$G377,'[1]Formulario PPGR2'!$H$9:$V$272,15,FALSE),"")</f>
        <v/>
      </c>
      <c r="J377" s="702" t="s">
        <v>974</v>
      </c>
      <c r="K377" s="696" t="e">
        <f>IF(Tabla112[[#This Row],[Insumos]]="","",_xlfn.XLOOKUP(Tabla112[[#This Row],[Insumos]],[1]!Tabla10[Insumo],[1]!Tabla10[InsumoAbrev],"",0))</f>
        <v>#REF!</v>
      </c>
      <c r="L377" s="697" t="s">
        <v>2131</v>
      </c>
      <c r="M377" s="698" t="e">
        <f>IF(Tabla112[[#This Row],[Descripción]]="","",_xlfn.XLOOKUP(Tabla112[[#This Row],[Descripción]],[1]!Tabla10[Descripción],[1]!Tabla10[Unidad de Medida],"",0))</f>
        <v>#REF!</v>
      </c>
      <c r="N377" s="699">
        <v>4</v>
      </c>
      <c r="O377" s="700" t="e">
        <f>IF(Tabla112[[#This Row],[Descripción]]="","",_xlfn.XLOOKUP(Tabla112[[#This Row],[Descripción]],[1]!Tabla10[Descripción],[1]!Tabla10[Precio Unitario],0))</f>
        <v>#REF!</v>
      </c>
      <c r="P377" s="700" t="e">
        <f>IF(Tabla112[[#This Row],[Cantidad de Insumos]]="","",Tabla112[[#This Row],[Precio Unitario]]*Tabla112[[#This Row],[Cantidad de Insumos]])</f>
        <v>#REF!</v>
      </c>
      <c r="Q377" s="700" t="e">
        <f>IF(Tabla112[[#This Row],[Descripción]]="","",_xlfn.XLOOKUP(Tabla112[[#This Row],[Descripción]],[1]!Tabla10[Descripción],[1]!Tabla10[CODIGO PRESUPUESTARIO],0))</f>
        <v>#REF!</v>
      </c>
      <c r="R377" s="696"/>
      <c r="S377" s="696"/>
    </row>
    <row r="378" spans="2:19" ht="62.4" customHeight="1" x14ac:dyDescent="0.3">
      <c r="B378" s="692" t="e">
        <f>IF('Formulario PPGR3 '!$G378="","",CONCATENATE('Formulario PPGR3 '!$C378,".",'Formulario PPGR3 '!$D378,".",'Formulario PPGR3 '!$E378,".",'Formulario PPGR3 '!$F378))</f>
        <v>#REF!</v>
      </c>
      <c r="C378" s="692" t="e">
        <f>IF('Formulario PPGR3 '!$G378="","",'[1]Formulario PPGR1'!#REF!)</f>
        <v>#REF!</v>
      </c>
      <c r="D378" s="692" t="e">
        <f>IF('Formulario PPGR3 '!$G378="","",'[1]Formulario PPGR1'!#REF!)</f>
        <v>#REF!</v>
      </c>
      <c r="E378" s="692" t="e">
        <f>IF('Formulario PPGR3 '!$G378="","",'[1]Formulario PPGR1'!#REF!)</f>
        <v>#REF!</v>
      </c>
      <c r="F378" s="692" t="e">
        <f>IF('Formulario PPGR3 '!$G378="","",'[1]Formulario PPGR1'!#REF!)</f>
        <v>#REF!</v>
      </c>
      <c r="G378" s="693" t="s">
        <v>374</v>
      </c>
      <c r="H378" s="694" t="e">
        <f>IF(Tabla112[[#This Row],[Código_Actividad]]="","",_xlfn.XLOOKUP(Tabla112[[#This Row],[Código_Actividad]],[1]!Tabla2[Código],[1]!Tabla2[Actividades Programables Presupuestables],"",0))</f>
        <v>#REF!</v>
      </c>
      <c r="I378" s="695">
        <f>IFERROR(VLOOKUP('Formulario PPGR3 '!$G378,'[1]Formulario PPGR2'!$H$9:$V$272,15,FALSE),"")</f>
        <v>4</v>
      </c>
      <c r="J378" s="702" t="s">
        <v>841</v>
      </c>
      <c r="K378" s="696" t="e">
        <f>IF(Tabla112[[#This Row],[Insumos]]="","",_xlfn.XLOOKUP(Tabla112[[#This Row],[Insumos]],[1]!Tabla10[Insumo],[1]!Tabla10[InsumoAbrev],"",0))</f>
        <v>#REF!</v>
      </c>
      <c r="L378" s="697" t="s">
        <v>1519</v>
      </c>
      <c r="M378" s="698" t="e">
        <f>IF(Tabla112[[#This Row],[Descripción]]="","",_xlfn.XLOOKUP(Tabla112[[#This Row],[Descripción]],[1]!Tabla10[Descripción],[1]!Tabla10[Unidad de Medida],"",0))</f>
        <v>#REF!</v>
      </c>
      <c r="N378" s="699">
        <v>4</v>
      </c>
      <c r="O378" s="700" t="e">
        <f>IF(Tabla112[[#This Row],[Descripción]]="","",_xlfn.XLOOKUP(Tabla112[[#This Row],[Descripción]],[1]!Tabla10[Descripción],[1]!Tabla10[Precio Unitario],0))</f>
        <v>#REF!</v>
      </c>
      <c r="P378" s="700" t="e">
        <f>IF(Tabla112[[#This Row],[Cantidad de Insumos]]="","",Tabla112[[#This Row],[Precio Unitario]]*Tabla112[[#This Row],[Cantidad de Insumos]])</f>
        <v>#REF!</v>
      </c>
      <c r="Q378" s="700" t="e">
        <f>IF(Tabla112[[#This Row],[Descripción]]="","",_xlfn.XLOOKUP(Tabla112[[#This Row],[Descripción]],[1]!Tabla10[Descripción],[1]!Tabla10[CODIGO PRESUPUESTARIO],0))</f>
        <v>#REF!</v>
      </c>
      <c r="R378" s="696"/>
      <c r="S378" s="696"/>
    </row>
    <row r="379" spans="2:19" ht="51.6" customHeight="1" x14ac:dyDescent="0.3">
      <c r="B379" s="692" t="str">
        <f>IF('Formulario PPGR3 '!$G379="","",CONCATENATE('Formulario PPGR3 '!$C379,".",'Formulario PPGR3 '!$D379,".",'Formulario PPGR3 '!$E379,".",'Formulario PPGR3 '!$F379))</f>
        <v/>
      </c>
      <c r="C379" s="692" t="str">
        <f>IF('Formulario PPGR3 '!$G379="","",'[1]Formulario PPGR1'!#REF!)</f>
        <v/>
      </c>
      <c r="D379" s="692" t="str">
        <f>IF('Formulario PPGR3 '!$G379="","",'[1]Formulario PPGR1'!#REF!)</f>
        <v/>
      </c>
      <c r="E379" s="692" t="str">
        <f>IF('Formulario PPGR3 '!$G379="","",'[1]Formulario PPGR1'!#REF!)</f>
        <v/>
      </c>
      <c r="F379" s="692" t="str">
        <f>IF('Formulario PPGR3 '!$G379="","",'[1]Formulario PPGR1'!#REF!)</f>
        <v/>
      </c>
      <c r="G379" s="693"/>
      <c r="H379" s="694" t="str">
        <f>IF(Tabla112[[#This Row],[Código_Actividad]]="","",_xlfn.XLOOKUP(Tabla112[[#This Row],[Código_Actividad]],[1]!Tabla2[Código],[1]!Tabla2[Actividades Programables Presupuestables],"",0))</f>
        <v/>
      </c>
      <c r="I379" s="695" t="str">
        <f>IFERROR(VLOOKUP('Formulario PPGR3 '!$G379,'[1]Formulario PPGR2'!$H$9:$V$272,15,FALSE),"")</f>
        <v/>
      </c>
      <c r="J379" s="702" t="s">
        <v>1954</v>
      </c>
      <c r="K379" s="696" t="e">
        <f>IF(Tabla112[[#This Row],[Insumos]]="","",_xlfn.XLOOKUP(Tabla112[[#This Row],[Insumos]],[1]!Tabla10[Insumo],[1]!Tabla10[InsumoAbrev],"",0))</f>
        <v>#REF!</v>
      </c>
      <c r="L379" s="697" t="s">
        <v>2023</v>
      </c>
      <c r="M379" s="698" t="e">
        <f>IF(Tabla112[[#This Row],[Descripción]]="","",_xlfn.XLOOKUP(Tabla112[[#This Row],[Descripción]],[1]!Tabla10[Descripción],[1]!Tabla10[Unidad de Medida],"",0))</f>
        <v>#REF!</v>
      </c>
      <c r="N379" s="699">
        <v>40</v>
      </c>
      <c r="O379" s="700" t="e">
        <f>IF(Tabla112[[#This Row],[Descripción]]="","",_xlfn.XLOOKUP(Tabla112[[#This Row],[Descripción]],[1]!Tabla10[Descripción],[1]!Tabla10[Precio Unitario],0))</f>
        <v>#REF!</v>
      </c>
      <c r="P379" s="700" t="e">
        <f>IF(Tabla112[[#This Row],[Cantidad de Insumos]]="","",Tabla112[[#This Row],[Precio Unitario]]*Tabla112[[#This Row],[Cantidad de Insumos]])</f>
        <v>#REF!</v>
      </c>
      <c r="Q379" s="700" t="e">
        <f>IF(Tabla112[[#This Row],[Descripción]]="","",_xlfn.XLOOKUP(Tabla112[[#This Row],[Descripción]],[1]!Tabla10[Descripción],[1]!Tabla10[CODIGO PRESUPUESTARIO],0))</f>
        <v>#REF!</v>
      </c>
      <c r="R379" s="696"/>
      <c r="S379" s="696"/>
    </row>
    <row r="380" spans="2:19" x14ac:dyDescent="0.3">
      <c r="B380" s="692" t="str">
        <f>IF('Formulario PPGR3 '!$G380="","",CONCATENATE('Formulario PPGR3 '!$C380,".",'Formulario PPGR3 '!$D380,".",'Formulario PPGR3 '!$E380,".",'Formulario PPGR3 '!$F380))</f>
        <v/>
      </c>
      <c r="C380" s="692" t="str">
        <f>IF('Formulario PPGR3 '!$G380="","",'[1]Formulario PPGR1'!#REF!)</f>
        <v/>
      </c>
      <c r="D380" s="692" t="str">
        <f>IF('Formulario PPGR3 '!$G380="","",'[1]Formulario PPGR1'!#REF!)</f>
        <v/>
      </c>
      <c r="E380" s="692" t="str">
        <f>IF('Formulario PPGR3 '!$G380="","",'[1]Formulario PPGR1'!#REF!)</f>
        <v/>
      </c>
      <c r="F380" s="692" t="str">
        <f>IF('Formulario PPGR3 '!$G380="","",'[1]Formulario PPGR1'!#REF!)</f>
        <v/>
      </c>
      <c r="G380" s="693"/>
      <c r="H380" s="694" t="str">
        <f>IF(Tabla112[[#This Row],[Código_Actividad]]="","",_xlfn.XLOOKUP(Tabla112[[#This Row],[Código_Actividad]],[1]!Tabla2[Código],[1]!Tabla2[Actividades Programables Presupuestables],"",0))</f>
        <v/>
      </c>
      <c r="I380" s="695" t="str">
        <f>IFERROR(VLOOKUP('Formulario PPGR3 '!$G380,'[1]Formulario PPGR2'!$H$9:$V$272,15,FALSE),"")</f>
        <v/>
      </c>
      <c r="J380" s="702" t="s">
        <v>1050</v>
      </c>
      <c r="K380" s="696" t="e">
        <f>IF(Tabla112[[#This Row],[Insumos]]="","",_xlfn.XLOOKUP(Tabla112[[#This Row],[Insumos]],[1]!Tabla10[Insumo],[1]!Tabla10[InsumoAbrev],"",0))</f>
        <v>#REF!</v>
      </c>
      <c r="L380" s="697" t="s">
        <v>1854</v>
      </c>
      <c r="M380" s="698" t="e">
        <f>IF(Tabla112[[#This Row],[Descripción]]="","",_xlfn.XLOOKUP(Tabla112[[#This Row],[Descripción]],[1]!Tabla10[Descripción],[1]!Tabla10[Unidad de Medida],"",0))</f>
        <v>#REF!</v>
      </c>
      <c r="N380" s="699">
        <v>16</v>
      </c>
      <c r="O380" s="700" t="e">
        <f>IF(Tabla112[[#This Row],[Descripción]]="","",_xlfn.XLOOKUP(Tabla112[[#This Row],[Descripción]],[1]!Tabla10[Descripción],[1]!Tabla10[Precio Unitario],0))</f>
        <v>#REF!</v>
      </c>
      <c r="P380" s="700" t="e">
        <f>IF(Tabla112[[#This Row],[Cantidad de Insumos]]="","",Tabla112[[#This Row],[Precio Unitario]]*Tabla112[[#This Row],[Cantidad de Insumos]])</f>
        <v>#REF!</v>
      </c>
      <c r="Q380" s="700" t="e">
        <f>IF(Tabla112[[#This Row],[Descripción]]="","",_xlfn.XLOOKUP(Tabla112[[#This Row],[Descripción]],[1]!Tabla10[Descripción],[1]!Tabla10[CODIGO PRESUPUESTARIO],0))</f>
        <v>#REF!</v>
      </c>
      <c r="R380" s="696"/>
      <c r="S380" s="696"/>
    </row>
    <row r="381" spans="2:19" ht="42.6" customHeight="1" x14ac:dyDescent="0.3">
      <c r="B381" s="692" t="e">
        <f>IF('Formulario PPGR3 '!$G381="","",CONCATENATE('Formulario PPGR3 '!$C381,".",'Formulario PPGR3 '!$D381,".",'Formulario PPGR3 '!$E381,".",'Formulario PPGR3 '!$F381))</f>
        <v>#REF!</v>
      </c>
      <c r="C381" s="692" t="e">
        <f>IF('Formulario PPGR3 '!$G381="","",'[1]Formulario PPGR1'!#REF!)</f>
        <v>#REF!</v>
      </c>
      <c r="D381" s="692" t="e">
        <f>IF('Formulario PPGR3 '!$G381="","",'[1]Formulario PPGR1'!#REF!)</f>
        <v>#REF!</v>
      </c>
      <c r="E381" s="692" t="e">
        <f>IF('Formulario PPGR3 '!$G381="","",'[1]Formulario PPGR1'!#REF!)</f>
        <v>#REF!</v>
      </c>
      <c r="F381" s="692" t="e">
        <f>IF('Formulario PPGR3 '!$G381="","",'[1]Formulario PPGR1'!#REF!)</f>
        <v>#REF!</v>
      </c>
      <c r="G381" s="693" t="s">
        <v>376</v>
      </c>
      <c r="H381" s="694" t="e">
        <f>IF(Tabla112[[#This Row],[Código_Actividad]]="","",_xlfn.XLOOKUP(Tabla112[[#This Row],[Código_Actividad]],[1]!Tabla2[Código],[1]!Tabla2[Actividades Programables Presupuestables],"",0))</f>
        <v>#REF!</v>
      </c>
      <c r="I381" s="695">
        <f>IFERROR(VLOOKUP('Formulario PPGR3 '!$G381,'[1]Formulario PPGR2'!$H$9:$V$272,15,FALSE),"")</f>
        <v>4</v>
      </c>
      <c r="J381" s="702" t="s">
        <v>841</v>
      </c>
      <c r="K381" s="696" t="e">
        <f>IF(Tabla112[[#This Row],[Insumos]]="","",_xlfn.XLOOKUP(Tabla112[[#This Row],[Insumos]],[1]!Tabla10[Insumo],[1]!Tabla10[InsumoAbrev],"",0))</f>
        <v>#REF!</v>
      </c>
      <c r="L381" s="697" t="s">
        <v>1519</v>
      </c>
      <c r="M381" s="698" t="e">
        <f>IF(Tabla112[[#This Row],[Descripción]]="","",_xlfn.XLOOKUP(Tabla112[[#This Row],[Descripción]],[1]!Tabla10[Descripción],[1]!Tabla10[Unidad de Medida],"",0))</f>
        <v>#REF!</v>
      </c>
      <c r="N381" s="699">
        <v>5</v>
      </c>
      <c r="O381" s="700" t="e">
        <f>IF(Tabla112[[#This Row],[Descripción]]="","",_xlfn.XLOOKUP(Tabla112[[#This Row],[Descripción]],[1]!Tabla10[Descripción],[1]!Tabla10[Precio Unitario],0))</f>
        <v>#REF!</v>
      </c>
      <c r="P381" s="700" t="e">
        <f>IF(Tabla112[[#This Row],[Cantidad de Insumos]]="","",Tabla112[[#This Row],[Precio Unitario]]*Tabla112[[#This Row],[Cantidad de Insumos]])</f>
        <v>#REF!</v>
      </c>
      <c r="Q381" s="700" t="e">
        <f>IF(Tabla112[[#This Row],[Descripción]]="","",_xlfn.XLOOKUP(Tabla112[[#This Row],[Descripción]],[1]!Tabla10[Descripción],[1]!Tabla10[CODIGO PRESUPUESTARIO],0))</f>
        <v>#REF!</v>
      </c>
      <c r="R381" s="696"/>
      <c r="S381" s="696"/>
    </row>
    <row r="382" spans="2:19" x14ac:dyDescent="0.3">
      <c r="B382" s="692" t="str">
        <f>IF('Formulario PPGR3 '!$G382="","",CONCATENATE('Formulario PPGR3 '!$C382,".",'Formulario PPGR3 '!$D382,".",'Formulario PPGR3 '!$E382,".",'Formulario PPGR3 '!$F382))</f>
        <v/>
      </c>
      <c r="C382" s="692" t="str">
        <f>IF('Formulario PPGR3 '!$G382="","",'[1]Formulario PPGR1'!#REF!)</f>
        <v/>
      </c>
      <c r="D382" s="692" t="str">
        <f>IF('Formulario PPGR3 '!$G382="","",'[1]Formulario PPGR1'!#REF!)</f>
        <v/>
      </c>
      <c r="E382" s="692" t="str">
        <f>IF('Formulario PPGR3 '!$G382="","",'[1]Formulario PPGR1'!#REF!)</f>
        <v/>
      </c>
      <c r="F382" s="692" t="str">
        <f>IF('Formulario PPGR3 '!$G382="","",'[1]Formulario PPGR1'!#REF!)</f>
        <v/>
      </c>
      <c r="G382" s="693"/>
      <c r="H382" s="694" t="str">
        <f>IF(Tabla112[[#This Row],[Código_Actividad]]="","",_xlfn.XLOOKUP(Tabla112[[#This Row],[Código_Actividad]],[1]!Tabla2[Código],[1]!Tabla2[Actividades Programables Presupuestables],"",0))</f>
        <v/>
      </c>
      <c r="I382" s="695" t="str">
        <f>IFERROR(VLOOKUP('Formulario PPGR3 '!$G382,'[1]Formulario PPGR2'!$H$9:$V$272,15,FALSE),"")</f>
        <v/>
      </c>
      <c r="J382" s="702" t="s">
        <v>1954</v>
      </c>
      <c r="K382" s="696" t="e">
        <f>IF(Tabla112[[#This Row],[Insumos]]="","",_xlfn.XLOOKUP(Tabla112[[#This Row],[Insumos]],[1]!Tabla10[Insumo],[1]!Tabla10[InsumoAbrev],"",0))</f>
        <v>#REF!</v>
      </c>
      <c r="L382" s="697" t="s">
        <v>2023</v>
      </c>
      <c r="M382" s="698" t="e">
        <f>IF(Tabla112[[#This Row],[Descripción]]="","",_xlfn.XLOOKUP(Tabla112[[#This Row],[Descripción]],[1]!Tabla10[Descripción],[1]!Tabla10[Unidad de Medida],"",0))</f>
        <v>#REF!</v>
      </c>
      <c r="N382" s="699">
        <v>20</v>
      </c>
      <c r="O382" s="700" t="e">
        <f>IF(Tabla112[[#This Row],[Descripción]]="","",_xlfn.XLOOKUP(Tabla112[[#This Row],[Descripción]],[1]!Tabla10[Descripción],[1]!Tabla10[Precio Unitario],0))</f>
        <v>#REF!</v>
      </c>
      <c r="P382" s="700" t="e">
        <f>IF(Tabla112[[#This Row],[Cantidad de Insumos]]="","",Tabla112[[#This Row],[Precio Unitario]]*Tabla112[[#This Row],[Cantidad de Insumos]])</f>
        <v>#REF!</v>
      </c>
      <c r="Q382" s="700" t="e">
        <f>IF(Tabla112[[#This Row],[Descripción]]="","",_xlfn.XLOOKUP(Tabla112[[#This Row],[Descripción]],[1]!Tabla10[Descripción],[1]!Tabla10[CODIGO PRESUPUESTARIO],0))</f>
        <v>#REF!</v>
      </c>
      <c r="R382" s="696"/>
      <c r="S382" s="696"/>
    </row>
    <row r="383" spans="2:19" x14ac:dyDescent="0.3">
      <c r="B383" s="692" t="str">
        <f>IF('Formulario PPGR3 '!$G383="","",CONCATENATE('Formulario PPGR3 '!$C383,".",'Formulario PPGR3 '!$D383,".",'Formulario PPGR3 '!$E383,".",'Formulario PPGR3 '!$F383))</f>
        <v/>
      </c>
      <c r="C383" s="692" t="str">
        <f>IF('Formulario PPGR3 '!$G383="","",'[1]Formulario PPGR1'!#REF!)</f>
        <v/>
      </c>
      <c r="D383" s="692" t="str">
        <f>IF('Formulario PPGR3 '!$G383="","",'[1]Formulario PPGR1'!#REF!)</f>
        <v/>
      </c>
      <c r="E383" s="692" t="str">
        <f>IF('Formulario PPGR3 '!$G383="","",'[1]Formulario PPGR1'!#REF!)</f>
        <v/>
      </c>
      <c r="F383" s="692" t="str">
        <f>IF('Formulario PPGR3 '!$G383="","",'[1]Formulario PPGR1'!#REF!)</f>
        <v/>
      </c>
      <c r="G383" s="693"/>
      <c r="H383" s="694" t="str">
        <f>IF(Tabla112[[#This Row],[Código_Actividad]]="","",_xlfn.XLOOKUP(Tabla112[[#This Row],[Código_Actividad]],[1]!Tabla2[Código],[1]!Tabla2[Actividades Programables Presupuestables],"",0))</f>
        <v/>
      </c>
      <c r="I383" s="695" t="str">
        <f>IFERROR(VLOOKUP('Formulario PPGR3 '!$G383,'[1]Formulario PPGR2'!$H$9:$V$272,15,FALSE),"")</f>
        <v/>
      </c>
      <c r="J383" s="702" t="s">
        <v>1050</v>
      </c>
      <c r="K383" s="696" t="e">
        <f>IF(Tabla112[[#This Row],[Insumos]]="","",_xlfn.XLOOKUP(Tabla112[[#This Row],[Insumos]],[1]!Tabla10[Insumo],[1]!Tabla10[InsumoAbrev],"",0))</f>
        <v>#REF!</v>
      </c>
      <c r="L383" s="697" t="s">
        <v>1854</v>
      </c>
      <c r="M383" s="698" t="e">
        <f>IF(Tabla112[[#This Row],[Descripción]]="","",_xlfn.XLOOKUP(Tabla112[[#This Row],[Descripción]],[1]!Tabla10[Descripción],[1]!Tabla10[Unidad de Medida],"",0))</f>
        <v>#REF!</v>
      </c>
      <c r="N383" s="699">
        <v>16</v>
      </c>
      <c r="O383" s="700" t="e">
        <f>IF(Tabla112[[#This Row],[Descripción]]="","",_xlfn.XLOOKUP(Tabla112[[#This Row],[Descripción]],[1]!Tabla10[Descripción],[1]!Tabla10[Precio Unitario],0))</f>
        <v>#REF!</v>
      </c>
      <c r="P383" s="700" t="e">
        <f>IF(Tabla112[[#This Row],[Cantidad de Insumos]]="","",Tabla112[[#This Row],[Precio Unitario]]*Tabla112[[#This Row],[Cantidad de Insumos]])</f>
        <v>#REF!</v>
      </c>
      <c r="Q383" s="700" t="e">
        <f>IF(Tabla112[[#This Row],[Descripción]]="","",_xlfn.XLOOKUP(Tabla112[[#This Row],[Descripción]],[1]!Tabla10[Descripción],[1]!Tabla10[CODIGO PRESUPUESTARIO],0))</f>
        <v>#REF!</v>
      </c>
      <c r="R383" s="696"/>
      <c r="S383" s="696"/>
    </row>
    <row r="384" spans="2:19" ht="61.95" customHeight="1" x14ac:dyDescent="0.3">
      <c r="B384" s="692" t="e">
        <f>IF('Formulario PPGR3 '!$G384="","",CONCATENATE('Formulario PPGR3 '!$C384,".",'Formulario PPGR3 '!$D384,".",'Formulario PPGR3 '!$E384,".",'Formulario PPGR3 '!$F384))</f>
        <v>#REF!</v>
      </c>
      <c r="C384" s="692" t="e">
        <f>IF('Formulario PPGR3 '!$G384="","",'[1]Formulario PPGR1'!#REF!)</f>
        <v>#REF!</v>
      </c>
      <c r="D384" s="692" t="e">
        <f>IF('Formulario PPGR3 '!$G384="","",'[1]Formulario PPGR1'!#REF!)</f>
        <v>#REF!</v>
      </c>
      <c r="E384" s="692" t="e">
        <f>IF('Formulario PPGR3 '!$G384="","",'[1]Formulario PPGR1'!#REF!)</f>
        <v>#REF!</v>
      </c>
      <c r="F384" s="692" t="e">
        <f>IF('Formulario PPGR3 '!$G384="","",'[1]Formulario PPGR1'!#REF!)</f>
        <v>#REF!</v>
      </c>
      <c r="G384" s="693" t="s">
        <v>378</v>
      </c>
      <c r="H384" s="694" t="e">
        <f>IF(Tabla112[[#This Row],[Código_Actividad]]="","",_xlfn.XLOOKUP(Tabla112[[#This Row],[Código_Actividad]],[1]!Tabla2[Código],[1]!Tabla2[Actividades Programables Presupuestables],"",0))</f>
        <v>#REF!</v>
      </c>
      <c r="I384" s="695">
        <f>IFERROR(VLOOKUP('Formulario PPGR3 '!$G384,'[1]Formulario PPGR2'!$H$9:$V$272,15,FALSE),"")</f>
        <v>4</v>
      </c>
      <c r="J384" s="702" t="s">
        <v>1081</v>
      </c>
      <c r="K384" s="696" t="e">
        <f>IF(Tabla112[[#This Row],[Insumos]]="","",_xlfn.XLOOKUP(Tabla112[[#This Row],[Insumos]],[1]!Tabla10[Insumo],[1]!Tabla10[InsumoAbrev],"",0))</f>
        <v>#REF!</v>
      </c>
      <c r="L384" s="697" t="s">
        <v>1679</v>
      </c>
      <c r="M384" s="698" t="e">
        <f>IF(Tabla112[[#This Row],[Descripción]]="","",_xlfn.XLOOKUP(Tabla112[[#This Row],[Descripción]],[1]!Tabla10[Descripción],[1]!Tabla10[Unidad de Medida],"",0))</f>
        <v>#REF!</v>
      </c>
      <c r="N384" s="699">
        <v>40</v>
      </c>
      <c r="O384" s="700" t="e">
        <f>IF(Tabla112[[#This Row],[Descripción]]="","",_xlfn.XLOOKUP(Tabla112[[#This Row],[Descripción]],[1]!Tabla10[Descripción],[1]!Tabla10[Precio Unitario],0))</f>
        <v>#REF!</v>
      </c>
      <c r="P384" s="700" t="e">
        <f>IF(Tabla112[[#This Row],[Cantidad de Insumos]]="","",Tabla112[[#This Row],[Precio Unitario]]*Tabla112[[#This Row],[Cantidad de Insumos]])</f>
        <v>#REF!</v>
      </c>
      <c r="Q384" s="700" t="e">
        <f>IF(Tabla112[[#This Row],[Descripción]]="","",_xlfn.XLOOKUP(Tabla112[[#This Row],[Descripción]],[1]!Tabla10[Descripción],[1]!Tabla10[CODIGO PRESUPUESTARIO],0))</f>
        <v>#REF!</v>
      </c>
      <c r="R384" s="696"/>
      <c r="S384" s="696"/>
    </row>
    <row r="385" spans="2:19" x14ac:dyDescent="0.3">
      <c r="B385" s="692" t="str">
        <f>IF('Formulario PPGR3 '!$G385="","",CONCATENATE('Formulario PPGR3 '!$C385,".",'Formulario PPGR3 '!$D385,".",'Formulario PPGR3 '!$E385,".",'Formulario PPGR3 '!$F385))</f>
        <v/>
      </c>
      <c r="C385" s="692" t="str">
        <f>IF('Formulario PPGR3 '!$G385="","",'[1]Formulario PPGR1'!#REF!)</f>
        <v/>
      </c>
      <c r="D385" s="692" t="str">
        <f>IF('Formulario PPGR3 '!$G385="","",'[1]Formulario PPGR1'!#REF!)</f>
        <v/>
      </c>
      <c r="E385" s="692" t="str">
        <f>IF('Formulario PPGR3 '!$G385="","",'[1]Formulario PPGR1'!#REF!)</f>
        <v/>
      </c>
      <c r="F385" s="692" t="str">
        <f>IF('Formulario PPGR3 '!$G385="","",'[1]Formulario PPGR1'!#REF!)</f>
        <v/>
      </c>
      <c r="G385" s="693"/>
      <c r="H385" s="694" t="str">
        <f>IF(Tabla112[[#This Row],[Código_Actividad]]="","",_xlfn.XLOOKUP(Tabla112[[#This Row],[Código_Actividad]],[1]!Tabla2[Código],[1]!Tabla2[Actividades Programables Presupuestables],"",0))</f>
        <v/>
      </c>
      <c r="I385" s="695" t="str">
        <f>IFERROR(VLOOKUP('Formulario PPGR3 '!$G385,'[1]Formulario PPGR2'!$H$9:$V$272,15,FALSE),"")</f>
        <v/>
      </c>
      <c r="J385" s="702" t="s">
        <v>974</v>
      </c>
      <c r="K385" s="696" t="e">
        <f>IF(Tabla112[[#This Row],[Insumos]]="","",_xlfn.XLOOKUP(Tabla112[[#This Row],[Insumos]],[1]!Tabla10[Insumo],[1]!Tabla10[InsumoAbrev],"",0))</f>
        <v>#REF!</v>
      </c>
      <c r="L385" s="697" t="s">
        <v>2129</v>
      </c>
      <c r="M385" s="698" t="e">
        <f>IF(Tabla112[[#This Row],[Descripción]]="","",_xlfn.XLOOKUP(Tabla112[[#This Row],[Descripción]],[1]!Tabla10[Descripción],[1]!Tabla10[Unidad de Medida],"",0))</f>
        <v>#REF!</v>
      </c>
      <c r="N385" s="699">
        <v>4</v>
      </c>
      <c r="O385" s="700" t="e">
        <f>IF(Tabla112[[#This Row],[Descripción]]="","",_xlfn.XLOOKUP(Tabla112[[#This Row],[Descripción]],[1]!Tabla10[Descripción],[1]!Tabla10[Precio Unitario],0))</f>
        <v>#REF!</v>
      </c>
      <c r="P385" s="700" t="e">
        <f>IF(Tabla112[[#This Row],[Cantidad de Insumos]]="","",Tabla112[[#This Row],[Precio Unitario]]*Tabla112[[#This Row],[Cantidad de Insumos]])</f>
        <v>#REF!</v>
      </c>
      <c r="Q385" s="700" t="e">
        <f>IF(Tabla112[[#This Row],[Descripción]]="","",_xlfn.XLOOKUP(Tabla112[[#This Row],[Descripción]],[1]!Tabla10[Descripción],[1]!Tabla10[CODIGO PRESUPUESTARIO],0))</f>
        <v>#REF!</v>
      </c>
      <c r="R385" s="696"/>
      <c r="S385" s="696"/>
    </row>
    <row r="386" spans="2:19" x14ac:dyDescent="0.3">
      <c r="B386" s="692" t="str">
        <f>IF('Formulario PPGR3 '!$G386="","",CONCATENATE('Formulario PPGR3 '!$C386,".",'Formulario PPGR3 '!$D386,".",'Formulario PPGR3 '!$E386,".",'Formulario PPGR3 '!$F386))</f>
        <v/>
      </c>
      <c r="C386" s="692" t="str">
        <f>IF('Formulario PPGR3 '!$G386="","",'[1]Formulario PPGR1'!#REF!)</f>
        <v/>
      </c>
      <c r="D386" s="692" t="str">
        <f>IF('Formulario PPGR3 '!$G386="","",'[1]Formulario PPGR1'!#REF!)</f>
        <v/>
      </c>
      <c r="E386" s="692" t="str">
        <f>IF('Formulario PPGR3 '!$G386="","",'[1]Formulario PPGR1'!#REF!)</f>
        <v/>
      </c>
      <c r="F386" s="692" t="str">
        <f>IF('Formulario PPGR3 '!$G386="","",'[1]Formulario PPGR1'!#REF!)</f>
        <v/>
      </c>
      <c r="G386" s="693"/>
      <c r="H386" s="694" t="str">
        <f>IF(Tabla112[[#This Row],[Código_Actividad]]="","",_xlfn.XLOOKUP(Tabla112[[#This Row],[Código_Actividad]],[1]!Tabla2[Código],[1]!Tabla2[Actividades Programables Presupuestables],"",0))</f>
        <v/>
      </c>
      <c r="I386" s="695" t="str">
        <f>IFERROR(VLOOKUP('Formulario PPGR3 '!$G386,'[1]Formulario PPGR2'!$H$9:$V$272,15,FALSE),"")</f>
        <v/>
      </c>
      <c r="J386" s="702" t="s">
        <v>974</v>
      </c>
      <c r="K386" s="696" t="e">
        <f>IF(Tabla112[[#This Row],[Insumos]]="","",_xlfn.XLOOKUP(Tabla112[[#This Row],[Insumos]],[1]!Tabla10[Insumo],[1]!Tabla10[InsumoAbrev],"",0))</f>
        <v>#REF!</v>
      </c>
      <c r="L386" s="697" t="s">
        <v>2129</v>
      </c>
      <c r="M386" s="698" t="e">
        <f>IF(Tabla112[[#This Row],[Descripción]]="","",_xlfn.XLOOKUP(Tabla112[[#This Row],[Descripción]],[1]!Tabla10[Descripción],[1]!Tabla10[Unidad de Medida],"",0))</f>
        <v>#REF!</v>
      </c>
      <c r="N386" s="699">
        <v>4</v>
      </c>
      <c r="O386" s="700" t="e">
        <f>IF(Tabla112[[#This Row],[Descripción]]="","",_xlfn.XLOOKUP(Tabla112[[#This Row],[Descripción]],[1]!Tabla10[Descripción],[1]!Tabla10[Precio Unitario],0))</f>
        <v>#REF!</v>
      </c>
      <c r="P386" s="700" t="e">
        <f>IF(Tabla112[[#This Row],[Cantidad de Insumos]]="","",Tabla112[[#This Row],[Precio Unitario]]*Tabla112[[#This Row],[Cantidad de Insumos]])</f>
        <v>#REF!</v>
      </c>
      <c r="Q386" s="700" t="e">
        <f>IF(Tabla112[[#This Row],[Descripción]]="","",_xlfn.XLOOKUP(Tabla112[[#This Row],[Descripción]],[1]!Tabla10[Descripción],[1]!Tabla10[CODIGO PRESUPUESTARIO],0))</f>
        <v>#REF!</v>
      </c>
      <c r="R386" s="696"/>
      <c r="S386" s="696"/>
    </row>
    <row r="387" spans="2:19" ht="40.200000000000003" customHeight="1" x14ac:dyDescent="0.3">
      <c r="B387" s="692" t="e">
        <f>IF('Formulario PPGR3 '!$G387="","",CONCATENATE('Formulario PPGR3 '!$C387,".",'Formulario PPGR3 '!$D387,".",'Formulario PPGR3 '!$E387,".",'Formulario PPGR3 '!$F387))</f>
        <v>#REF!</v>
      </c>
      <c r="C387" s="692" t="e">
        <f>IF('Formulario PPGR3 '!$G387="","",'[1]Formulario PPGR1'!#REF!)</f>
        <v>#REF!</v>
      </c>
      <c r="D387" s="692" t="e">
        <f>IF('Formulario PPGR3 '!$G387="","",'[1]Formulario PPGR1'!#REF!)</f>
        <v>#REF!</v>
      </c>
      <c r="E387" s="692" t="e">
        <f>IF('Formulario PPGR3 '!$G387="","",'[1]Formulario PPGR1'!#REF!)</f>
        <v>#REF!</v>
      </c>
      <c r="F387" s="692" t="e">
        <f>IF('Formulario PPGR3 '!$G387="","",'[1]Formulario PPGR1'!#REF!)</f>
        <v>#REF!</v>
      </c>
      <c r="G387" s="693" t="s">
        <v>380</v>
      </c>
      <c r="H387" s="694" t="e">
        <f>IF(Tabla112[[#This Row],[Código_Actividad]]="","",_xlfn.XLOOKUP(Tabla112[[#This Row],[Código_Actividad]],[1]!Tabla2[Código],[1]!Tabla2[Actividades Programables Presupuestables],"",0))</f>
        <v>#REF!</v>
      </c>
      <c r="I387" s="695">
        <f>IFERROR(VLOOKUP('Formulario PPGR3 '!$G387,'[1]Formulario PPGR2'!$H$9:$V$272,15,FALSE),"")</f>
        <v>5</v>
      </c>
      <c r="J387" s="702" t="s">
        <v>841</v>
      </c>
      <c r="K387" s="696" t="e">
        <f>IF(Tabla112[[#This Row],[Insumos]]="","",_xlfn.XLOOKUP(Tabla112[[#This Row],[Insumos]],[1]!Tabla10[Insumo],[1]!Tabla10[InsumoAbrev],"",0))</f>
        <v>#REF!</v>
      </c>
      <c r="L387" s="697" t="s">
        <v>1519</v>
      </c>
      <c r="M387" s="698" t="e">
        <f>IF(Tabla112[[#This Row],[Descripción]]="","",_xlfn.XLOOKUP(Tabla112[[#This Row],[Descripción]],[1]!Tabla10[Descripción],[1]!Tabla10[Unidad de Medida],"",0))</f>
        <v>#REF!</v>
      </c>
      <c r="N387" s="703">
        <v>6</v>
      </c>
      <c r="O387" s="700" t="e">
        <f>IF(Tabla112[[#This Row],[Descripción]]="","",_xlfn.XLOOKUP(Tabla112[[#This Row],[Descripción]],[1]!Tabla10[Descripción],[1]!Tabla10[Precio Unitario],0))</f>
        <v>#REF!</v>
      </c>
      <c r="P387" s="700" t="e">
        <f>IF(Tabla112[[#This Row],[Cantidad de Insumos]]="","",Tabla112[[#This Row],[Precio Unitario]]*Tabla112[[#This Row],[Cantidad de Insumos]])</f>
        <v>#REF!</v>
      </c>
      <c r="Q387" s="700" t="e">
        <f>IF(Tabla112[[#This Row],[Descripción]]="","",_xlfn.XLOOKUP(Tabla112[[#This Row],[Descripción]],[1]!Tabla10[Descripción],[1]!Tabla10[CODIGO PRESUPUESTARIO],0))</f>
        <v>#REF!</v>
      </c>
      <c r="R387" s="696"/>
      <c r="S387" s="696"/>
    </row>
    <row r="388" spans="2:19" x14ac:dyDescent="0.3">
      <c r="B388" s="692" t="str">
        <f>IF('Formulario PPGR3 '!$G388="","",CONCATENATE('Formulario PPGR3 '!$C388,".",'Formulario PPGR3 '!$D388,".",'Formulario PPGR3 '!$E388,".",'Formulario PPGR3 '!$F388))</f>
        <v/>
      </c>
      <c r="C388" s="692" t="str">
        <f>IF('Formulario PPGR3 '!$G388="","",'[1]Formulario PPGR1'!#REF!)</f>
        <v/>
      </c>
      <c r="D388" s="692" t="str">
        <f>IF('Formulario PPGR3 '!$G388="","",'[1]Formulario PPGR1'!#REF!)</f>
        <v/>
      </c>
      <c r="E388" s="692" t="str">
        <f>IF('Formulario PPGR3 '!$G388="","",'[1]Formulario PPGR1'!#REF!)</f>
        <v/>
      </c>
      <c r="F388" s="692" t="str">
        <f>IF('Formulario PPGR3 '!$G388="","",'[1]Formulario PPGR1'!#REF!)</f>
        <v/>
      </c>
      <c r="G388" s="693"/>
      <c r="H388" s="694" t="str">
        <f>IF(Tabla112[[#This Row],[Código_Actividad]]="","",_xlfn.XLOOKUP(Tabla112[[#This Row],[Código_Actividad]],[1]!Tabla2[Código],[1]!Tabla2[Actividades Programables Presupuestables],"",0))</f>
        <v/>
      </c>
      <c r="I388" s="695" t="str">
        <f>IFERROR(VLOOKUP('Formulario PPGR3 '!$G388,'[1]Formulario PPGR2'!$H$9:$V$272,15,FALSE),"")</f>
        <v/>
      </c>
      <c r="J388" s="702" t="s">
        <v>1954</v>
      </c>
      <c r="K388" s="696" t="e">
        <f>IF(Tabla112[[#This Row],[Insumos]]="","",_xlfn.XLOOKUP(Tabla112[[#This Row],[Insumos]],[1]!Tabla10[Insumo],[1]!Tabla10[InsumoAbrev],"",0))</f>
        <v>#REF!</v>
      </c>
      <c r="L388" s="697" t="s">
        <v>2023</v>
      </c>
      <c r="M388" s="698" t="e">
        <f>IF(Tabla112[[#This Row],[Descripción]]="","",_xlfn.XLOOKUP(Tabla112[[#This Row],[Descripción]],[1]!Tabla10[Descripción],[1]!Tabla10[Unidad de Medida],"",0))</f>
        <v>#REF!</v>
      </c>
      <c r="N388" s="699">
        <v>20</v>
      </c>
      <c r="O388" s="700" t="e">
        <f>IF(Tabla112[[#This Row],[Descripción]]="","",_xlfn.XLOOKUP(Tabla112[[#This Row],[Descripción]],[1]!Tabla10[Descripción],[1]!Tabla10[Precio Unitario],0))</f>
        <v>#REF!</v>
      </c>
      <c r="P388" s="700" t="e">
        <f>IF(Tabla112[[#This Row],[Cantidad de Insumos]]="","",Tabla112[[#This Row],[Precio Unitario]]*Tabla112[[#This Row],[Cantidad de Insumos]])</f>
        <v>#REF!</v>
      </c>
      <c r="Q388" s="700" t="e">
        <f>IF(Tabla112[[#This Row],[Descripción]]="","",_xlfn.XLOOKUP(Tabla112[[#This Row],[Descripción]],[1]!Tabla10[Descripción],[1]!Tabla10[CODIGO PRESUPUESTARIO],0))</f>
        <v>#REF!</v>
      </c>
      <c r="R388" s="696"/>
      <c r="S388" s="696"/>
    </row>
    <row r="389" spans="2:19" x14ac:dyDescent="0.3">
      <c r="B389" s="692" t="str">
        <f>IF('Formulario PPGR3 '!$G389="","",CONCATENATE('Formulario PPGR3 '!$C389,".",'Formulario PPGR3 '!$D389,".",'Formulario PPGR3 '!$E389,".",'Formulario PPGR3 '!$F389))</f>
        <v/>
      </c>
      <c r="C389" s="692" t="str">
        <f>IF('Formulario PPGR3 '!$G389="","",'[1]Formulario PPGR1'!#REF!)</f>
        <v/>
      </c>
      <c r="D389" s="692" t="str">
        <f>IF('Formulario PPGR3 '!$G389="","",'[1]Formulario PPGR1'!#REF!)</f>
        <v/>
      </c>
      <c r="E389" s="692" t="str">
        <f>IF('Formulario PPGR3 '!$G389="","",'[1]Formulario PPGR1'!#REF!)</f>
        <v/>
      </c>
      <c r="F389" s="692" t="str">
        <f>IF('Formulario PPGR3 '!$G389="","",'[1]Formulario PPGR1'!#REF!)</f>
        <v/>
      </c>
      <c r="G389" s="693"/>
      <c r="H389" s="694" t="str">
        <f>IF(Tabla112[[#This Row],[Código_Actividad]]="","",_xlfn.XLOOKUP(Tabla112[[#This Row],[Código_Actividad]],[1]!Tabla2[Código],[1]!Tabla2[Actividades Programables Presupuestables],"",0))</f>
        <v/>
      </c>
      <c r="I389" s="695" t="str">
        <f>IFERROR(VLOOKUP('Formulario PPGR3 '!$G389,'[1]Formulario PPGR2'!$H$9:$V$272,15,FALSE),"")</f>
        <v/>
      </c>
      <c r="J389" s="702" t="s">
        <v>1050</v>
      </c>
      <c r="K389" s="696" t="e">
        <f>IF(Tabla112[[#This Row],[Insumos]]="","",_xlfn.XLOOKUP(Tabla112[[#This Row],[Insumos]],[1]!Tabla10[Insumo],[1]!Tabla10[InsumoAbrev],"",0))</f>
        <v>#REF!</v>
      </c>
      <c r="L389" s="697" t="s">
        <v>1854</v>
      </c>
      <c r="M389" s="698" t="e">
        <f>IF(Tabla112[[#This Row],[Descripción]]="","",_xlfn.XLOOKUP(Tabla112[[#This Row],[Descripción]],[1]!Tabla10[Descripción],[1]!Tabla10[Unidad de Medida],"",0))</f>
        <v>#REF!</v>
      </c>
      <c r="N389" s="699">
        <v>16</v>
      </c>
      <c r="O389" s="700" t="e">
        <f>IF(Tabla112[[#This Row],[Descripción]]="","",_xlfn.XLOOKUP(Tabla112[[#This Row],[Descripción]],[1]!Tabla10[Descripción],[1]!Tabla10[Precio Unitario],0))</f>
        <v>#REF!</v>
      </c>
      <c r="P389" s="700" t="e">
        <f>IF(Tabla112[[#This Row],[Cantidad de Insumos]]="","",Tabla112[[#This Row],[Precio Unitario]]*Tabla112[[#This Row],[Cantidad de Insumos]])</f>
        <v>#REF!</v>
      </c>
      <c r="Q389" s="700" t="e">
        <f>IF(Tabla112[[#This Row],[Descripción]]="","",_xlfn.XLOOKUP(Tabla112[[#This Row],[Descripción]],[1]!Tabla10[Descripción],[1]!Tabla10[CODIGO PRESUPUESTARIO],0))</f>
        <v>#REF!</v>
      </c>
      <c r="R389" s="696"/>
      <c r="S389" s="696"/>
    </row>
    <row r="390" spans="2:19" ht="43.2" customHeight="1" x14ac:dyDescent="0.3">
      <c r="B390" s="692" t="e">
        <f>IF('Formulario PPGR3 '!$G390="","",CONCATENATE('Formulario PPGR3 '!$C390,".",'Formulario PPGR3 '!$D390,".",'Formulario PPGR3 '!$E390,".",'Formulario PPGR3 '!$F390))</f>
        <v>#REF!</v>
      </c>
      <c r="C390" s="692" t="e">
        <f>IF('Formulario PPGR3 '!$G390="","",'[1]Formulario PPGR1'!#REF!)</f>
        <v>#REF!</v>
      </c>
      <c r="D390" s="692" t="e">
        <f>IF('Formulario PPGR3 '!$G390="","",'[1]Formulario PPGR1'!#REF!)</f>
        <v>#REF!</v>
      </c>
      <c r="E390" s="692" t="e">
        <f>IF('Formulario PPGR3 '!$G390="","",'[1]Formulario PPGR1'!#REF!)</f>
        <v>#REF!</v>
      </c>
      <c r="F390" s="692" t="e">
        <f>IF('Formulario PPGR3 '!$G390="","",'[1]Formulario PPGR1'!#REF!)</f>
        <v>#REF!</v>
      </c>
      <c r="G390" s="693" t="s">
        <v>382</v>
      </c>
      <c r="H390" s="694" t="e">
        <f>IF(Tabla112[[#This Row],[Código_Actividad]]="","",_xlfn.XLOOKUP(Tabla112[[#This Row],[Código_Actividad]],[1]!Tabla2[Código],[1]!Tabla2[Actividades Programables Presupuestables],"",0))</f>
        <v>#REF!</v>
      </c>
      <c r="I390" s="695">
        <f>IFERROR(VLOOKUP('Formulario PPGR3 '!$G390,'[1]Formulario PPGR2'!$H$9:$V$272,15,FALSE),"")</f>
        <v>3</v>
      </c>
      <c r="J390" s="702" t="s">
        <v>1081</v>
      </c>
      <c r="K390" s="696" t="e">
        <f>IF(Tabla112[[#This Row],[Insumos]]="","",_xlfn.XLOOKUP(Tabla112[[#This Row],[Insumos]],[1]!Tabla10[Insumo],[1]!Tabla10[InsumoAbrev],"",0))</f>
        <v>#REF!</v>
      </c>
      <c r="L390" s="697" t="s">
        <v>1679</v>
      </c>
      <c r="M390" s="698" t="e">
        <f>IF(Tabla112[[#This Row],[Descripción]]="","",_xlfn.XLOOKUP(Tabla112[[#This Row],[Descripción]],[1]!Tabla10[Descripción],[1]!Tabla10[Unidad de Medida],"",0))</f>
        <v>#REF!</v>
      </c>
      <c r="N390" s="699">
        <v>30</v>
      </c>
      <c r="O390" s="700" t="e">
        <f>IF(Tabla112[[#This Row],[Descripción]]="","",_xlfn.XLOOKUP(Tabla112[[#This Row],[Descripción]],[1]!Tabla10[Descripción],[1]!Tabla10[Precio Unitario],0))</f>
        <v>#REF!</v>
      </c>
      <c r="P390" s="700" t="e">
        <f>IF(Tabla112[[#This Row],[Cantidad de Insumos]]="","",Tabla112[[#This Row],[Precio Unitario]]*Tabla112[[#This Row],[Cantidad de Insumos]])</f>
        <v>#REF!</v>
      </c>
      <c r="Q390" s="700" t="e">
        <f>IF(Tabla112[[#This Row],[Descripción]]="","",_xlfn.XLOOKUP(Tabla112[[#This Row],[Descripción]],[1]!Tabla10[Descripción],[1]!Tabla10[CODIGO PRESUPUESTARIO],0))</f>
        <v>#REF!</v>
      </c>
      <c r="R390" s="696"/>
      <c r="S390" s="696"/>
    </row>
    <row r="391" spans="2:19" x14ac:dyDescent="0.3">
      <c r="B391" s="692" t="str">
        <f>IF('Formulario PPGR3 '!$G391="","",CONCATENATE('Formulario PPGR3 '!$C391,".",'Formulario PPGR3 '!$D391,".",'Formulario PPGR3 '!$E391,".",'Formulario PPGR3 '!$F391))</f>
        <v/>
      </c>
      <c r="C391" s="692" t="str">
        <f>IF('Formulario PPGR3 '!$G391="","",'[1]Formulario PPGR1'!#REF!)</f>
        <v/>
      </c>
      <c r="D391" s="692" t="str">
        <f>IF('Formulario PPGR3 '!$G391="","",'[1]Formulario PPGR1'!#REF!)</f>
        <v/>
      </c>
      <c r="E391" s="692" t="str">
        <f>IF('Formulario PPGR3 '!$G391="","",'[1]Formulario PPGR1'!#REF!)</f>
        <v/>
      </c>
      <c r="F391" s="692" t="str">
        <f>IF('Formulario PPGR3 '!$G391="","",'[1]Formulario PPGR1'!#REF!)</f>
        <v/>
      </c>
      <c r="G391" s="693"/>
      <c r="H391" s="694" t="str">
        <f>IF(Tabla112[[#This Row],[Código_Actividad]]="","",_xlfn.XLOOKUP(Tabla112[[#This Row],[Código_Actividad]],[1]!Tabla2[Código],[1]!Tabla2[Actividades Programables Presupuestables],"",0))</f>
        <v/>
      </c>
      <c r="I391" s="695" t="str">
        <f>IFERROR(VLOOKUP('Formulario PPGR3 '!$G391,'[1]Formulario PPGR2'!$H$9:$V$272,15,FALSE),"")</f>
        <v/>
      </c>
      <c r="J391" s="702" t="s">
        <v>974</v>
      </c>
      <c r="K391" s="696" t="e">
        <f>IF(Tabla112[[#This Row],[Insumos]]="","",_xlfn.XLOOKUP(Tabla112[[#This Row],[Insumos]],[1]!Tabla10[Insumo],[1]!Tabla10[InsumoAbrev],"",0))</f>
        <v>#REF!</v>
      </c>
      <c r="L391" s="697" t="s">
        <v>2129</v>
      </c>
      <c r="M391" s="698" t="e">
        <f>IF(Tabla112[[#This Row],[Descripción]]="","",_xlfn.XLOOKUP(Tabla112[[#This Row],[Descripción]],[1]!Tabla10[Descripción],[1]!Tabla10[Unidad de Medida],"",0))</f>
        <v>#REF!</v>
      </c>
      <c r="N391" s="699">
        <v>3</v>
      </c>
      <c r="O391" s="700" t="e">
        <f>IF(Tabla112[[#This Row],[Descripción]]="","",_xlfn.XLOOKUP(Tabla112[[#This Row],[Descripción]],[1]!Tabla10[Descripción],[1]!Tabla10[Precio Unitario],0))</f>
        <v>#REF!</v>
      </c>
      <c r="P391" s="700" t="e">
        <f>IF(Tabla112[[#This Row],[Cantidad de Insumos]]="","",Tabla112[[#This Row],[Precio Unitario]]*Tabla112[[#This Row],[Cantidad de Insumos]])</f>
        <v>#REF!</v>
      </c>
      <c r="Q391" s="700" t="e">
        <f>IF(Tabla112[[#This Row],[Descripción]]="","",_xlfn.XLOOKUP(Tabla112[[#This Row],[Descripción]],[1]!Tabla10[Descripción],[1]!Tabla10[CODIGO PRESUPUESTARIO],0))</f>
        <v>#REF!</v>
      </c>
      <c r="R391" s="696"/>
      <c r="S391" s="696"/>
    </row>
    <row r="392" spans="2:19" x14ac:dyDescent="0.3">
      <c r="B392" s="692" t="str">
        <f>IF('Formulario PPGR3 '!$G392="","",CONCATENATE('Formulario PPGR3 '!$C392,".",'Formulario PPGR3 '!$D392,".",'Formulario PPGR3 '!$E392,".",'Formulario PPGR3 '!$F392))</f>
        <v/>
      </c>
      <c r="C392" s="692" t="str">
        <f>IF('Formulario PPGR3 '!$G392="","",'[1]Formulario PPGR1'!#REF!)</f>
        <v/>
      </c>
      <c r="D392" s="692" t="str">
        <f>IF('Formulario PPGR3 '!$G392="","",'[1]Formulario PPGR1'!#REF!)</f>
        <v/>
      </c>
      <c r="E392" s="692" t="str">
        <f>IF('Formulario PPGR3 '!$G392="","",'[1]Formulario PPGR1'!#REF!)</f>
        <v/>
      </c>
      <c r="F392" s="692" t="str">
        <f>IF('Formulario PPGR3 '!$G392="","",'[1]Formulario PPGR1'!#REF!)</f>
        <v/>
      </c>
      <c r="G392" s="693"/>
      <c r="H392" s="694" t="str">
        <f>IF(Tabla112[[#This Row],[Código_Actividad]]="","",_xlfn.XLOOKUP(Tabla112[[#This Row],[Código_Actividad]],[1]!Tabla2[Código],[1]!Tabla2[Actividades Programables Presupuestables],"",0))</f>
        <v/>
      </c>
      <c r="I392" s="695" t="str">
        <f>IFERROR(VLOOKUP('Formulario PPGR3 '!$G392,'[1]Formulario PPGR2'!$H$9:$V$272,15,FALSE),"")</f>
        <v/>
      </c>
      <c r="J392" s="702" t="s">
        <v>974</v>
      </c>
      <c r="K392" s="696" t="e">
        <f>IF(Tabla112[[#This Row],[Insumos]]="","",_xlfn.XLOOKUP(Tabla112[[#This Row],[Insumos]],[1]!Tabla10[Insumo],[1]!Tabla10[InsumoAbrev],"",0))</f>
        <v>#REF!</v>
      </c>
      <c r="L392" s="697" t="s">
        <v>2131</v>
      </c>
      <c r="M392" s="698" t="e">
        <f>IF(Tabla112[[#This Row],[Descripción]]="","",_xlfn.XLOOKUP(Tabla112[[#This Row],[Descripción]],[1]!Tabla10[Descripción],[1]!Tabla10[Unidad de Medida],"",0))</f>
        <v>#REF!</v>
      </c>
      <c r="N392" s="699">
        <v>3</v>
      </c>
      <c r="O392" s="700" t="e">
        <f>IF(Tabla112[[#This Row],[Descripción]]="","",_xlfn.XLOOKUP(Tabla112[[#This Row],[Descripción]],[1]!Tabla10[Descripción],[1]!Tabla10[Precio Unitario],0))</f>
        <v>#REF!</v>
      </c>
      <c r="P392" s="700" t="e">
        <f>IF(Tabla112[[#This Row],[Cantidad de Insumos]]="","",Tabla112[[#This Row],[Precio Unitario]]*Tabla112[[#This Row],[Cantidad de Insumos]])</f>
        <v>#REF!</v>
      </c>
      <c r="Q392" s="700" t="e">
        <f>IF(Tabla112[[#This Row],[Descripción]]="","",_xlfn.XLOOKUP(Tabla112[[#This Row],[Descripción]],[1]!Tabla10[Descripción],[1]!Tabla10[CODIGO PRESUPUESTARIO],0))</f>
        <v>#REF!</v>
      </c>
      <c r="R392" s="696"/>
      <c r="S392" s="696"/>
    </row>
    <row r="393" spans="2:19" x14ac:dyDescent="0.3">
      <c r="B393" s="692" t="str">
        <f>IF('Formulario PPGR3 '!$G393="","",CONCATENATE('Formulario PPGR3 '!$C393,".",'Formulario PPGR3 '!$D393,".",'Formulario PPGR3 '!$E393,".",'Formulario PPGR3 '!$F393))</f>
        <v/>
      </c>
      <c r="C393" s="692" t="str">
        <f>IF('Formulario PPGR3 '!$G393="","",'[1]Formulario PPGR1'!#REF!)</f>
        <v/>
      </c>
      <c r="D393" s="692" t="str">
        <f>IF('Formulario PPGR3 '!$G393="","",'[1]Formulario PPGR1'!#REF!)</f>
        <v/>
      </c>
      <c r="E393" s="692" t="str">
        <f>IF('Formulario PPGR3 '!$G393="","",'[1]Formulario PPGR1'!#REF!)</f>
        <v/>
      </c>
      <c r="F393" s="692" t="str">
        <f>IF('Formulario PPGR3 '!$G393="","",'[1]Formulario PPGR1'!#REF!)</f>
        <v/>
      </c>
      <c r="G393" s="693"/>
      <c r="H393" s="694" t="str">
        <f>IF(Tabla112[[#This Row],[Código_Actividad]]="","",_xlfn.XLOOKUP(Tabla112[[#This Row],[Código_Actividad]],[1]!Tabla2[Código],[1]!Tabla2[Actividades Programables Presupuestables],"",0))</f>
        <v/>
      </c>
      <c r="I393" s="695" t="str">
        <f>IFERROR(VLOOKUP('Formulario PPGR3 '!$G393,'[1]Formulario PPGR2'!$H$9:$V$272,15,FALSE),"")</f>
        <v/>
      </c>
      <c r="J393" s="702" t="s">
        <v>974</v>
      </c>
      <c r="K393" s="696" t="e">
        <f>IF(Tabla112[[#This Row],[Insumos]]="","",_xlfn.XLOOKUP(Tabla112[[#This Row],[Insumos]],[1]!Tabla10[Insumo],[1]!Tabla10[InsumoAbrev],"",0))</f>
        <v>#REF!</v>
      </c>
      <c r="L393" s="697" t="s">
        <v>2131</v>
      </c>
      <c r="M393" s="698" t="e">
        <f>IF(Tabla112[[#This Row],[Descripción]]="","",_xlfn.XLOOKUP(Tabla112[[#This Row],[Descripción]],[1]!Tabla10[Descripción],[1]!Tabla10[Unidad de Medida],"",0))</f>
        <v>#REF!</v>
      </c>
      <c r="N393" s="699">
        <v>3</v>
      </c>
      <c r="O393" s="700" t="e">
        <f>IF(Tabla112[[#This Row],[Descripción]]="","",_xlfn.XLOOKUP(Tabla112[[#This Row],[Descripción]],[1]!Tabla10[Descripción],[1]!Tabla10[Precio Unitario],0))</f>
        <v>#REF!</v>
      </c>
      <c r="P393" s="700" t="e">
        <f>IF(Tabla112[[#This Row],[Cantidad de Insumos]]="","",Tabla112[[#This Row],[Precio Unitario]]*Tabla112[[#This Row],[Cantidad de Insumos]])</f>
        <v>#REF!</v>
      </c>
      <c r="Q393" s="700" t="e">
        <f>IF(Tabla112[[#This Row],[Descripción]]="","",_xlfn.XLOOKUP(Tabla112[[#This Row],[Descripción]],[1]!Tabla10[Descripción],[1]!Tabla10[CODIGO PRESUPUESTARIO],0))</f>
        <v>#REF!</v>
      </c>
      <c r="R393" s="696"/>
      <c r="S393" s="696"/>
    </row>
    <row r="394" spans="2:19" ht="35.4" customHeight="1" x14ac:dyDescent="0.3">
      <c r="B394" s="692" t="e">
        <f>IF('Formulario PPGR3 '!$G394="","",CONCATENATE('Formulario PPGR3 '!$C394,".",'Formulario PPGR3 '!$D394,".",'Formulario PPGR3 '!$E394,".",'Formulario PPGR3 '!$F394))</f>
        <v>#REF!</v>
      </c>
      <c r="C394" s="692" t="e">
        <f>IF('Formulario PPGR3 '!$G394="","",'[1]Formulario PPGR1'!#REF!)</f>
        <v>#REF!</v>
      </c>
      <c r="D394" s="692" t="e">
        <f>IF('Formulario PPGR3 '!$G394="","",'[1]Formulario PPGR1'!#REF!)</f>
        <v>#REF!</v>
      </c>
      <c r="E394" s="692" t="e">
        <f>IF('Formulario PPGR3 '!$G394="","",'[1]Formulario PPGR1'!#REF!)</f>
        <v>#REF!</v>
      </c>
      <c r="F394" s="692" t="e">
        <f>IF('Formulario PPGR3 '!$G394="","",'[1]Formulario PPGR1'!#REF!)</f>
        <v>#REF!</v>
      </c>
      <c r="G394" s="693" t="s">
        <v>384</v>
      </c>
      <c r="H394" s="694" t="e">
        <f>IF(Tabla112[[#This Row],[Código_Actividad]]="","",_xlfn.XLOOKUP(Tabla112[[#This Row],[Código_Actividad]],[1]!Tabla2[Código],[1]!Tabla2[Actividades Programables Presupuestables],"",0))</f>
        <v>#REF!</v>
      </c>
      <c r="I394" s="695">
        <f>IFERROR(VLOOKUP('Formulario PPGR3 '!$G394,'[1]Formulario PPGR2'!$H$9:$V$272,15,FALSE),"")</f>
        <v>12</v>
      </c>
      <c r="J394" s="702" t="s">
        <v>1081</v>
      </c>
      <c r="K394" s="696" t="e">
        <f>IF(Tabla112[[#This Row],[Insumos]]="","",_xlfn.XLOOKUP(Tabla112[[#This Row],[Insumos]],[1]!Tabla10[Insumo],[1]!Tabla10[InsumoAbrev],"",0))</f>
        <v>#REF!</v>
      </c>
      <c r="L394" s="697" t="s">
        <v>1679</v>
      </c>
      <c r="M394" s="698" t="e">
        <f>IF(Tabla112[[#This Row],[Descripción]]="","",_xlfn.XLOOKUP(Tabla112[[#This Row],[Descripción]],[1]!Tabla10[Descripción],[1]!Tabla10[Unidad de Medida],"",0))</f>
        <v>#REF!</v>
      </c>
      <c r="N394" s="699">
        <v>120</v>
      </c>
      <c r="O394" s="700" t="e">
        <f>IF(Tabla112[[#This Row],[Descripción]]="","",_xlfn.XLOOKUP(Tabla112[[#This Row],[Descripción]],[1]!Tabla10[Descripción],[1]!Tabla10[Precio Unitario],0))</f>
        <v>#REF!</v>
      </c>
      <c r="P394" s="700" t="e">
        <f>IF(Tabla112[[#This Row],[Cantidad de Insumos]]="","",Tabla112[[#This Row],[Precio Unitario]]*Tabla112[[#This Row],[Cantidad de Insumos]])</f>
        <v>#REF!</v>
      </c>
      <c r="Q394" s="700" t="e">
        <f>IF(Tabla112[[#This Row],[Descripción]]="","",_xlfn.XLOOKUP(Tabla112[[#This Row],[Descripción]],[1]!Tabla10[Descripción],[1]!Tabla10[CODIGO PRESUPUESTARIO],0))</f>
        <v>#REF!</v>
      </c>
      <c r="R394" s="696"/>
      <c r="S394" s="696"/>
    </row>
    <row r="395" spans="2:19" x14ac:dyDescent="0.3">
      <c r="B395" s="692" t="str">
        <f>IF('Formulario PPGR3 '!$G395="","",CONCATENATE('Formulario PPGR3 '!$C395,".",'Formulario PPGR3 '!$D395,".",'Formulario PPGR3 '!$E395,".",'Formulario PPGR3 '!$F395))</f>
        <v/>
      </c>
      <c r="C395" s="692" t="str">
        <f>IF('Formulario PPGR3 '!$G395="","",'[1]Formulario PPGR1'!#REF!)</f>
        <v/>
      </c>
      <c r="D395" s="692" t="str">
        <f>IF('Formulario PPGR3 '!$G395="","",'[1]Formulario PPGR1'!#REF!)</f>
        <v/>
      </c>
      <c r="E395" s="692" t="str">
        <f>IF('Formulario PPGR3 '!$G395="","",'[1]Formulario PPGR1'!#REF!)</f>
        <v/>
      </c>
      <c r="F395" s="692" t="str">
        <f>IF('Formulario PPGR3 '!$G395="","",'[1]Formulario PPGR1'!#REF!)</f>
        <v/>
      </c>
      <c r="G395" s="693"/>
      <c r="H395" s="694" t="str">
        <f>IF(Tabla112[[#This Row],[Código_Actividad]]="","",_xlfn.XLOOKUP(Tabla112[[#This Row],[Código_Actividad]],[1]!Tabla2[Código],[1]!Tabla2[Actividades Programables Presupuestables],"",0))</f>
        <v/>
      </c>
      <c r="I395" s="695" t="str">
        <f>IFERROR(VLOOKUP('Formulario PPGR3 '!$G395,'[1]Formulario PPGR2'!$H$9:$V$272,15,FALSE),"")</f>
        <v/>
      </c>
      <c r="J395" s="702" t="s">
        <v>974</v>
      </c>
      <c r="K395" s="696" t="e">
        <f>IF(Tabla112[[#This Row],[Insumos]]="","",_xlfn.XLOOKUP(Tabla112[[#This Row],[Insumos]],[1]!Tabla10[Insumo],[1]!Tabla10[InsumoAbrev],"",0))</f>
        <v>#REF!</v>
      </c>
      <c r="L395" s="697" t="s">
        <v>2129</v>
      </c>
      <c r="M395" s="698" t="e">
        <f>IF(Tabla112[[#This Row],[Descripción]]="","",_xlfn.XLOOKUP(Tabla112[[#This Row],[Descripción]],[1]!Tabla10[Descripción],[1]!Tabla10[Unidad de Medida],"",0))</f>
        <v>#REF!</v>
      </c>
      <c r="N395" s="699">
        <v>12</v>
      </c>
      <c r="O395" s="700" t="e">
        <f>IF(Tabla112[[#This Row],[Descripción]]="","",_xlfn.XLOOKUP(Tabla112[[#This Row],[Descripción]],[1]!Tabla10[Descripción],[1]!Tabla10[Precio Unitario],0))</f>
        <v>#REF!</v>
      </c>
      <c r="P395" s="700" t="e">
        <f>IF(Tabla112[[#This Row],[Cantidad de Insumos]]="","",Tabla112[[#This Row],[Precio Unitario]]*Tabla112[[#This Row],[Cantidad de Insumos]])</f>
        <v>#REF!</v>
      </c>
      <c r="Q395" s="700" t="e">
        <f>IF(Tabla112[[#This Row],[Descripción]]="","",_xlfn.XLOOKUP(Tabla112[[#This Row],[Descripción]],[1]!Tabla10[Descripción],[1]!Tabla10[CODIGO PRESUPUESTARIO],0))</f>
        <v>#REF!</v>
      </c>
      <c r="R395" s="696"/>
      <c r="S395" s="696"/>
    </row>
    <row r="396" spans="2:19" x14ac:dyDescent="0.3">
      <c r="B396" s="692" t="str">
        <f>IF('Formulario PPGR3 '!$G396="","",CONCATENATE('Formulario PPGR3 '!$C396,".",'Formulario PPGR3 '!$D396,".",'Formulario PPGR3 '!$E396,".",'Formulario PPGR3 '!$F396))</f>
        <v/>
      </c>
      <c r="C396" s="692" t="str">
        <f>IF('Formulario PPGR3 '!$G396="","",'[1]Formulario PPGR1'!#REF!)</f>
        <v/>
      </c>
      <c r="D396" s="692" t="str">
        <f>IF('Formulario PPGR3 '!$G396="","",'[1]Formulario PPGR1'!#REF!)</f>
        <v/>
      </c>
      <c r="E396" s="692" t="str">
        <f>IF('Formulario PPGR3 '!$G396="","",'[1]Formulario PPGR1'!#REF!)</f>
        <v/>
      </c>
      <c r="F396" s="692" t="str">
        <f>IF('Formulario PPGR3 '!$G396="","",'[1]Formulario PPGR1'!#REF!)</f>
        <v/>
      </c>
      <c r="G396" s="693"/>
      <c r="H396" s="694" t="str">
        <f>IF(Tabla112[[#This Row],[Código_Actividad]]="","",_xlfn.XLOOKUP(Tabla112[[#This Row],[Código_Actividad]],[1]!Tabla2[Código],[1]!Tabla2[Actividades Programables Presupuestables],"",0))</f>
        <v/>
      </c>
      <c r="I396" s="695" t="str">
        <f>IFERROR(VLOOKUP('Formulario PPGR3 '!$G396,'[1]Formulario PPGR2'!$H$9:$V$272,15,FALSE),"")</f>
        <v/>
      </c>
      <c r="J396" s="702" t="s">
        <v>974</v>
      </c>
      <c r="K396" s="696" t="e">
        <f>IF(Tabla112[[#This Row],[Insumos]]="","",_xlfn.XLOOKUP(Tabla112[[#This Row],[Insumos]],[1]!Tabla10[Insumo],[1]!Tabla10[InsumoAbrev],"",0))</f>
        <v>#REF!</v>
      </c>
      <c r="L396" s="697" t="s">
        <v>2131</v>
      </c>
      <c r="M396" s="698" t="e">
        <f>IF(Tabla112[[#This Row],[Descripción]]="","",_xlfn.XLOOKUP(Tabla112[[#This Row],[Descripción]],[1]!Tabla10[Descripción],[1]!Tabla10[Unidad de Medida],"",0))</f>
        <v>#REF!</v>
      </c>
      <c r="N396" s="699">
        <v>12</v>
      </c>
      <c r="O396" s="700" t="e">
        <f>IF(Tabla112[[#This Row],[Descripción]]="","",_xlfn.XLOOKUP(Tabla112[[#This Row],[Descripción]],[1]!Tabla10[Descripción],[1]!Tabla10[Precio Unitario],0))</f>
        <v>#REF!</v>
      </c>
      <c r="P396" s="700" t="e">
        <f>IF(Tabla112[[#This Row],[Cantidad de Insumos]]="","",Tabla112[[#This Row],[Precio Unitario]]*Tabla112[[#This Row],[Cantidad de Insumos]])</f>
        <v>#REF!</v>
      </c>
      <c r="Q396" s="700" t="e">
        <f>IF(Tabla112[[#This Row],[Descripción]]="","",_xlfn.XLOOKUP(Tabla112[[#This Row],[Descripción]],[1]!Tabla10[Descripción],[1]!Tabla10[CODIGO PRESUPUESTARIO],0))</f>
        <v>#REF!</v>
      </c>
      <c r="R396" s="696"/>
      <c r="S396" s="696"/>
    </row>
    <row r="397" spans="2:19" x14ac:dyDescent="0.3">
      <c r="B397" s="692" t="str">
        <f>IF('Formulario PPGR3 '!$G397="","",CONCATENATE('Formulario PPGR3 '!$C397,".",'Formulario PPGR3 '!$D397,".",'Formulario PPGR3 '!$E397,".",'Formulario PPGR3 '!$F397))</f>
        <v/>
      </c>
      <c r="C397" s="692" t="str">
        <f>IF('Formulario PPGR3 '!$G397="","",'[1]Formulario PPGR1'!#REF!)</f>
        <v/>
      </c>
      <c r="D397" s="692" t="str">
        <f>IF('Formulario PPGR3 '!$G397="","",'[1]Formulario PPGR1'!#REF!)</f>
        <v/>
      </c>
      <c r="E397" s="692" t="str">
        <f>IF('Formulario PPGR3 '!$G397="","",'[1]Formulario PPGR1'!#REF!)</f>
        <v/>
      </c>
      <c r="F397" s="692" t="str">
        <f>IF('Formulario PPGR3 '!$G397="","",'[1]Formulario PPGR1'!#REF!)</f>
        <v/>
      </c>
      <c r="G397" s="693"/>
      <c r="H397" s="694" t="str">
        <f>IF(Tabla112[[#This Row],[Código_Actividad]]="","",_xlfn.XLOOKUP(Tabla112[[#This Row],[Código_Actividad]],[1]!Tabla2[Código],[1]!Tabla2[Actividades Programables Presupuestables],"",0))</f>
        <v/>
      </c>
      <c r="I397" s="695" t="str">
        <f>IFERROR(VLOOKUP('Formulario PPGR3 '!$G397,'[1]Formulario PPGR2'!$H$9:$V$272,15,FALSE),"")</f>
        <v/>
      </c>
      <c r="J397" s="702" t="s">
        <v>974</v>
      </c>
      <c r="K397" s="696" t="e">
        <f>IF(Tabla112[[#This Row],[Insumos]]="","",_xlfn.XLOOKUP(Tabla112[[#This Row],[Insumos]],[1]!Tabla10[Insumo],[1]!Tabla10[InsumoAbrev],"",0))</f>
        <v>#REF!</v>
      </c>
      <c r="L397" s="697" t="s">
        <v>2131</v>
      </c>
      <c r="M397" s="698" t="e">
        <f>IF(Tabla112[[#This Row],[Descripción]]="","",_xlfn.XLOOKUP(Tabla112[[#This Row],[Descripción]],[1]!Tabla10[Descripción],[1]!Tabla10[Unidad de Medida],"",0))</f>
        <v>#REF!</v>
      </c>
      <c r="N397" s="699">
        <v>12</v>
      </c>
      <c r="O397" s="700" t="e">
        <f>IF(Tabla112[[#This Row],[Descripción]]="","",_xlfn.XLOOKUP(Tabla112[[#This Row],[Descripción]],[1]!Tabla10[Descripción],[1]!Tabla10[Precio Unitario],0))</f>
        <v>#REF!</v>
      </c>
      <c r="P397" s="700" t="e">
        <f>IF(Tabla112[[#This Row],[Cantidad de Insumos]]="","",Tabla112[[#This Row],[Precio Unitario]]*Tabla112[[#This Row],[Cantidad de Insumos]])</f>
        <v>#REF!</v>
      </c>
      <c r="Q397" s="700" t="e">
        <f>IF(Tabla112[[#This Row],[Descripción]]="","",_xlfn.XLOOKUP(Tabla112[[#This Row],[Descripción]],[1]!Tabla10[Descripción],[1]!Tabla10[CODIGO PRESUPUESTARIO],0))</f>
        <v>#REF!</v>
      </c>
      <c r="R397" s="696"/>
      <c r="S397" s="696"/>
    </row>
    <row r="398" spans="2:19" x14ac:dyDescent="0.3">
      <c r="B398" s="692" t="str">
        <f>IF('Formulario PPGR3 '!$G398="","",CONCATENATE('Formulario PPGR3 '!$C398,".",'Formulario PPGR3 '!$D398,".",'Formulario PPGR3 '!$E398,".",'Formulario PPGR3 '!$F398))</f>
        <v/>
      </c>
      <c r="C398" s="692" t="str">
        <f>IF('Formulario PPGR3 '!$G398="","",'[1]Formulario PPGR1'!#REF!)</f>
        <v/>
      </c>
      <c r="D398" s="692" t="str">
        <f>IF('Formulario PPGR3 '!$G398="","",'[1]Formulario PPGR1'!#REF!)</f>
        <v/>
      </c>
      <c r="E398" s="692" t="str">
        <f>IF('Formulario PPGR3 '!$G398="","",'[1]Formulario PPGR1'!#REF!)</f>
        <v/>
      </c>
      <c r="F398" s="692" t="str">
        <f>IF('Formulario PPGR3 '!$G398="","",'[1]Formulario PPGR1'!#REF!)</f>
        <v/>
      </c>
      <c r="G398" s="693"/>
      <c r="H398" s="694" t="str">
        <f>IF(Tabla112[[#This Row],[Código_Actividad]]="","",_xlfn.XLOOKUP(Tabla112[[#This Row],[Código_Actividad]],[1]!Tabla2[Código],[1]!Tabla2[Actividades Programables Presupuestables],"",0))</f>
        <v/>
      </c>
      <c r="I398" s="695" t="str">
        <f>IFERROR(VLOOKUP('Formulario PPGR3 '!$G398,'[1]Formulario PPGR2'!$H$9:$V$272,15,FALSE),"")</f>
        <v/>
      </c>
      <c r="J398" s="702" t="s">
        <v>974</v>
      </c>
      <c r="K398" s="696" t="e">
        <f>IF(Tabla112[[#This Row],[Insumos]]="","",_xlfn.XLOOKUP(Tabla112[[#This Row],[Insumos]],[1]!Tabla10[Insumo],[1]!Tabla10[InsumoAbrev],"",0))</f>
        <v>#REF!</v>
      </c>
      <c r="L398" s="697" t="s">
        <v>2131</v>
      </c>
      <c r="M398" s="698" t="e">
        <f>IF(Tabla112[[#This Row],[Descripción]]="","",_xlfn.XLOOKUP(Tabla112[[#This Row],[Descripción]],[1]!Tabla10[Descripción],[1]!Tabla10[Unidad de Medida],"",0))</f>
        <v>#REF!</v>
      </c>
      <c r="N398" s="699">
        <v>12</v>
      </c>
      <c r="O398" s="700" t="e">
        <f>IF(Tabla112[[#This Row],[Descripción]]="","",_xlfn.XLOOKUP(Tabla112[[#This Row],[Descripción]],[1]!Tabla10[Descripción],[1]!Tabla10[Precio Unitario],0))</f>
        <v>#REF!</v>
      </c>
      <c r="P398" s="700" t="e">
        <f>IF(Tabla112[[#This Row],[Cantidad de Insumos]]="","",Tabla112[[#This Row],[Precio Unitario]]*Tabla112[[#This Row],[Cantidad de Insumos]])</f>
        <v>#REF!</v>
      </c>
      <c r="Q398" s="700" t="e">
        <f>IF(Tabla112[[#This Row],[Descripción]]="","",_xlfn.XLOOKUP(Tabla112[[#This Row],[Descripción]],[1]!Tabla10[Descripción],[1]!Tabla10[CODIGO PRESUPUESTARIO],0))</f>
        <v>#REF!</v>
      </c>
      <c r="R398" s="696"/>
      <c r="S398" s="696"/>
    </row>
    <row r="399" spans="2:19" ht="40.950000000000003" customHeight="1" x14ac:dyDescent="0.3">
      <c r="B399" s="692" t="e">
        <f>IF('Formulario PPGR3 '!$G399="","",CONCATENATE('Formulario PPGR3 '!$C399,".",'Formulario PPGR3 '!$D399,".",'Formulario PPGR3 '!$E399,".",'Formulario PPGR3 '!$F399))</f>
        <v>#REF!</v>
      </c>
      <c r="C399" s="692" t="e">
        <f>IF('Formulario PPGR3 '!$G399="","",'[1]Formulario PPGR1'!#REF!)</f>
        <v>#REF!</v>
      </c>
      <c r="D399" s="692" t="e">
        <f>IF('Formulario PPGR3 '!$G399="","",'[1]Formulario PPGR1'!#REF!)</f>
        <v>#REF!</v>
      </c>
      <c r="E399" s="692" t="e">
        <f>IF('Formulario PPGR3 '!$G399="","",'[1]Formulario PPGR1'!#REF!)</f>
        <v>#REF!</v>
      </c>
      <c r="F399" s="692" t="e">
        <f>IF('Formulario PPGR3 '!$G399="","",'[1]Formulario PPGR1'!#REF!)</f>
        <v>#REF!</v>
      </c>
      <c r="G399" s="693" t="s">
        <v>386</v>
      </c>
      <c r="H399" s="694" t="e">
        <f>IF(Tabla112[[#This Row],[Código_Actividad]]="","",_xlfn.XLOOKUP(Tabla112[[#This Row],[Código_Actividad]],[1]!Tabla2[Código],[1]!Tabla2[Actividades Programables Presupuestables],"",0))</f>
        <v>#REF!</v>
      </c>
      <c r="I399" s="695">
        <f>IFERROR(VLOOKUP('Formulario PPGR3 '!$G399,'[1]Formulario PPGR2'!$H$9:$V$272,15,FALSE),"")</f>
        <v>12</v>
      </c>
      <c r="J399" s="702" t="s">
        <v>1081</v>
      </c>
      <c r="K399" s="696" t="e">
        <f>IF(Tabla112[[#This Row],[Insumos]]="","",_xlfn.XLOOKUP(Tabla112[[#This Row],[Insumos]],[1]!Tabla10[Insumo],[1]!Tabla10[InsumoAbrev],"",0))</f>
        <v>#REF!</v>
      </c>
      <c r="L399" s="697" t="s">
        <v>1679</v>
      </c>
      <c r="M399" s="698" t="e">
        <f>IF(Tabla112[[#This Row],[Descripción]]="","",_xlfn.XLOOKUP(Tabla112[[#This Row],[Descripción]],[1]!Tabla10[Descripción],[1]!Tabla10[Unidad de Medida],"",0))</f>
        <v>#REF!</v>
      </c>
      <c r="N399" s="699">
        <v>120</v>
      </c>
      <c r="O399" s="700" t="e">
        <f>IF(Tabla112[[#This Row],[Descripción]]="","",_xlfn.XLOOKUP(Tabla112[[#This Row],[Descripción]],[1]!Tabla10[Descripción],[1]!Tabla10[Precio Unitario],0))</f>
        <v>#REF!</v>
      </c>
      <c r="P399" s="700" t="e">
        <f>IF(Tabla112[[#This Row],[Cantidad de Insumos]]="","",Tabla112[[#This Row],[Precio Unitario]]*Tabla112[[#This Row],[Cantidad de Insumos]])</f>
        <v>#REF!</v>
      </c>
      <c r="Q399" s="700" t="e">
        <f>IF(Tabla112[[#This Row],[Descripción]]="","",_xlfn.XLOOKUP(Tabla112[[#This Row],[Descripción]],[1]!Tabla10[Descripción],[1]!Tabla10[CODIGO PRESUPUESTARIO],0))</f>
        <v>#REF!</v>
      </c>
      <c r="R399" s="696"/>
      <c r="S399" s="696"/>
    </row>
    <row r="400" spans="2:19" x14ac:dyDescent="0.3">
      <c r="B400" s="692" t="str">
        <f>IF('Formulario PPGR3 '!$G400="","",CONCATENATE('Formulario PPGR3 '!$C400,".",'Formulario PPGR3 '!$D400,".",'Formulario PPGR3 '!$E400,".",'Formulario PPGR3 '!$F400))</f>
        <v/>
      </c>
      <c r="C400" s="692" t="str">
        <f>IF('Formulario PPGR3 '!$G400="","",'[1]Formulario PPGR1'!#REF!)</f>
        <v/>
      </c>
      <c r="D400" s="692" t="str">
        <f>IF('Formulario PPGR3 '!$G400="","",'[1]Formulario PPGR1'!#REF!)</f>
        <v/>
      </c>
      <c r="E400" s="692" t="str">
        <f>IF('Formulario PPGR3 '!$G400="","",'[1]Formulario PPGR1'!#REF!)</f>
        <v/>
      </c>
      <c r="F400" s="692" t="str">
        <f>IF('Formulario PPGR3 '!$G400="","",'[1]Formulario PPGR1'!#REF!)</f>
        <v/>
      </c>
      <c r="G400" s="693"/>
      <c r="H400" s="694" t="str">
        <f>IF(Tabla112[[#This Row],[Código_Actividad]]="","",_xlfn.XLOOKUP(Tabla112[[#This Row],[Código_Actividad]],[1]!Tabla2[Código],[1]!Tabla2[Actividades Programables Presupuestables],"",0))</f>
        <v/>
      </c>
      <c r="I400" s="695" t="str">
        <f>IFERROR(VLOOKUP('Formulario PPGR3 '!$G400,'[1]Formulario PPGR2'!$H$9:$V$272,15,FALSE),"")</f>
        <v/>
      </c>
      <c r="J400" s="702" t="s">
        <v>974</v>
      </c>
      <c r="K400" s="696" t="e">
        <f>IF(Tabla112[[#This Row],[Insumos]]="","",_xlfn.XLOOKUP(Tabla112[[#This Row],[Insumos]],[1]!Tabla10[Insumo],[1]!Tabla10[InsumoAbrev],"",0))</f>
        <v>#REF!</v>
      </c>
      <c r="L400" s="697" t="s">
        <v>2129</v>
      </c>
      <c r="M400" s="698" t="e">
        <f>IF(Tabla112[[#This Row],[Descripción]]="","",_xlfn.XLOOKUP(Tabla112[[#This Row],[Descripción]],[1]!Tabla10[Descripción],[1]!Tabla10[Unidad de Medida],"",0))</f>
        <v>#REF!</v>
      </c>
      <c r="N400" s="699">
        <v>12</v>
      </c>
      <c r="O400" s="700" t="e">
        <f>IF(Tabla112[[#This Row],[Descripción]]="","",_xlfn.XLOOKUP(Tabla112[[#This Row],[Descripción]],[1]!Tabla10[Descripción],[1]!Tabla10[Precio Unitario],0))</f>
        <v>#REF!</v>
      </c>
      <c r="P400" s="700" t="e">
        <f>IF(Tabla112[[#This Row],[Cantidad de Insumos]]="","",Tabla112[[#This Row],[Precio Unitario]]*Tabla112[[#This Row],[Cantidad de Insumos]])</f>
        <v>#REF!</v>
      </c>
      <c r="Q400" s="700" t="e">
        <f>IF(Tabla112[[#This Row],[Descripción]]="","",_xlfn.XLOOKUP(Tabla112[[#This Row],[Descripción]],[1]!Tabla10[Descripción],[1]!Tabla10[CODIGO PRESUPUESTARIO],0))</f>
        <v>#REF!</v>
      </c>
      <c r="R400" s="696"/>
      <c r="S400" s="696"/>
    </row>
    <row r="401" spans="2:19" x14ac:dyDescent="0.3">
      <c r="B401" s="692" t="str">
        <f>IF('Formulario PPGR3 '!$G401="","",CONCATENATE('Formulario PPGR3 '!$C401,".",'Formulario PPGR3 '!$D401,".",'Formulario PPGR3 '!$E401,".",'Formulario PPGR3 '!$F401))</f>
        <v/>
      </c>
      <c r="C401" s="692" t="str">
        <f>IF('Formulario PPGR3 '!$G401="","",'[1]Formulario PPGR1'!#REF!)</f>
        <v/>
      </c>
      <c r="D401" s="692" t="str">
        <f>IF('Formulario PPGR3 '!$G401="","",'[1]Formulario PPGR1'!#REF!)</f>
        <v/>
      </c>
      <c r="E401" s="692" t="str">
        <f>IF('Formulario PPGR3 '!$G401="","",'[1]Formulario PPGR1'!#REF!)</f>
        <v/>
      </c>
      <c r="F401" s="692" t="str">
        <f>IF('Formulario PPGR3 '!$G401="","",'[1]Formulario PPGR1'!#REF!)</f>
        <v/>
      </c>
      <c r="G401" s="693"/>
      <c r="H401" s="694" t="str">
        <f>IF(Tabla112[[#This Row],[Código_Actividad]]="","",_xlfn.XLOOKUP(Tabla112[[#This Row],[Código_Actividad]],[1]!Tabla2[Código],[1]!Tabla2[Actividades Programables Presupuestables],"",0))</f>
        <v/>
      </c>
      <c r="I401" s="695" t="str">
        <f>IFERROR(VLOOKUP('Formulario PPGR3 '!$G401,'[1]Formulario PPGR2'!$H$9:$V$272,15,FALSE),"")</f>
        <v/>
      </c>
      <c r="J401" s="702" t="s">
        <v>974</v>
      </c>
      <c r="K401" s="696" t="e">
        <f>IF(Tabla112[[#This Row],[Insumos]]="","",_xlfn.XLOOKUP(Tabla112[[#This Row],[Insumos]],[1]!Tabla10[Insumo],[1]!Tabla10[InsumoAbrev],"",0))</f>
        <v>#REF!</v>
      </c>
      <c r="L401" s="697" t="s">
        <v>2131</v>
      </c>
      <c r="M401" s="698" t="e">
        <f>IF(Tabla112[[#This Row],[Descripción]]="","",_xlfn.XLOOKUP(Tabla112[[#This Row],[Descripción]],[1]!Tabla10[Descripción],[1]!Tabla10[Unidad de Medida],"",0))</f>
        <v>#REF!</v>
      </c>
      <c r="N401" s="699">
        <v>12</v>
      </c>
      <c r="O401" s="700" t="e">
        <f>IF(Tabla112[[#This Row],[Descripción]]="","",_xlfn.XLOOKUP(Tabla112[[#This Row],[Descripción]],[1]!Tabla10[Descripción],[1]!Tabla10[Precio Unitario],0))</f>
        <v>#REF!</v>
      </c>
      <c r="P401" s="700" t="e">
        <f>IF(Tabla112[[#This Row],[Cantidad de Insumos]]="","",Tabla112[[#This Row],[Precio Unitario]]*Tabla112[[#This Row],[Cantidad de Insumos]])</f>
        <v>#REF!</v>
      </c>
      <c r="Q401" s="700" t="e">
        <f>IF(Tabla112[[#This Row],[Descripción]]="","",_xlfn.XLOOKUP(Tabla112[[#This Row],[Descripción]],[1]!Tabla10[Descripción],[1]!Tabla10[CODIGO PRESUPUESTARIO],0))</f>
        <v>#REF!</v>
      </c>
      <c r="R401" s="696"/>
      <c r="S401" s="696"/>
    </row>
    <row r="402" spans="2:19" x14ac:dyDescent="0.3">
      <c r="B402" s="692" t="str">
        <f>IF('Formulario PPGR3 '!$G402="","",CONCATENATE('Formulario PPGR3 '!$C402,".",'Formulario PPGR3 '!$D402,".",'Formulario PPGR3 '!$E402,".",'Formulario PPGR3 '!$F402))</f>
        <v/>
      </c>
      <c r="C402" s="692" t="str">
        <f>IF('Formulario PPGR3 '!$G402="","",'[1]Formulario PPGR1'!#REF!)</f>
        <v/>
      </c>
      <c r="D402" s="692" t="str">
        <f>IF('Formulario PPGR3 '!$G402="","",'[1]Formulario PPGR1'!#REF!)</f>
        <v/>
      </c>
      <c r="E402" s="692" t="str">
        <f>IF('Formulario PPGR3 '!$G402="","",'[1]Formulario PPGR1'!#REF!)</f>
        <v/>
      </c>
      <c r="F402" s="692" t="str">
        <f>IF('Formulario PPGR3 '!$G402="","",'[1]Formulario PPGR1'!#REF!)</f>
        <v/>
      </c>
      <c r="G402" s="693"/>
      <c r="H402" s="694" t="str">
        <f>IF(Tabla112[[#This Row],[Código_Actividad]]="","",_xlfn.XLOOKUP(Tabla112[[#This Row],[Código_Actividad]],[1]!Tabla2[Código],[1]!Tabla2[Actividades Programables Presupuestables],"",0))</f>
        <v/>
      </c>
      <c r="I402" s="695" t="str">
        <f>IFERROR(VLOOKUP('Formulario PPGR3 '!$G402,'[1]Formulario PPGR2'!$H$9:$V$272,15,FALSE),"")</f>
        <v/>
      </c>
      <c r="J402" s="702" t="s">
        <v>974</v>
      </c>
      <c r="K402" s="696" t="e">
        <f>IF(Tabla112[[#This Row],[Insumos]]="","",_xlfn.XLOOKUP(Tabla112[[#This Row],[Insumos]],[1]!Tabla10[Insumo],[1]!Tabla10[InsumoAbrev],"",0))</f>
        <v>#REF!</v>
      </c>
      <c r="L402" s="697" t="s">
        <v>2131</v>
      </c>
      <c r="M402" s="698" t="e">
        <f>IF(Tabla112[[#This Row],[Descripción]]="","",_xlfn.XLOOKUP(Tabla112[[#This Row],[Descripción]],[1]!Tabla10[Descripción],[1]!Tabla10[Unidad de Medida],"",0))</f>
        <v>#REF!</v>
      </c>
      <c r="N402" s="699">
        <v>12</v>
      </c>
      <c r="O402" s="700" t="e">
        <f>IF(Tabla112[[#This Row],[Descripción]]="","",_xlfn.XLOOKUP(Tabla112[[#This Row],[Descripción]],[1]!Tabla10[Descripción],[1]!Tabla10[Precio Unitario],0))</f>
        <v>#REF!</v>
      </c>
      <c r="P402" s="700" t="e">
        <f>IF(Tabla112[[#This Row],[Cantidad de Insumos]]="","",Tabla112[[#This Row],[Precio Unitario]]*Tabla112[[#This Row],[Cantidad de Insumos]])</f>
        <v>#REF!</v>
      </c>
      <c r="Q402" s="700" t="e">
        <f>IF(Tabla112[[#This Row],[Descripción]]="","",_xlfn.XLOOKUP(Tabla112[[#This Row],[Descripción]],[1]!Tabla10[Descripción],[1]!Tabla10[CODIGO PRESUPUESTARIO],0))</f>
        <v>#REF!</v>
      </c>
      <c r="R402" s="696"/>
      <c r="S402" s="696"/>
    </row>
    <row r="403" spans="2:19" x14ac:dyDescent="0.3">
      <c r="B403" s="692" t="str">
        <f>IF('Formulario PPGR3 '!$G403="","",CONCATENATE('Formulario PPGR3 '!$C403,".",'Formulario PPGR3 '!$D403,".",'Formulario PPGR3 '!$E403,".",'Formulario PPGR3 '!$F403))</f>
        <v/>
      </c>
      <c r="C403" s="692" t="str">
        <f>IF('Formulario PPGR3 '!$G403="","",'[1]Formulario PPGR1'!#REF!)</f>
        <v/>
      </c>
      <c r="D403" s="692" t="str">
        <f>IF('Formulario PPGR3 '!$G403="","",'[1]Formulario PPGR1'!#REF!)</f>
        <v/>
      </c>
      <c r="E403" s="692" t="str">
        <f>IF('Formulario PPGR3 '!$G403="","",'[1]Formulario PPGR1'!#REF!)</f>
        <v/>
      </c>
      <c r="F403" s="692" t="str">
        <f>IF('Formulario PPGR3 '!$G403="","",'[1]Formulario PPGR1'!#REF!)</f>
        <v/>
      </c>
      <c r="G403" s="693"/>
      <c r="H403" s="694" t="str">
        <f>IF(Tabla112[[#This Row],[Código_Actividad]]="","",_xlfn.XLOOKUP(Tabla112[[#This Row],[Código_Actividad]],[1]!Tabla2[Código],[1]!Tabla2[Actividades Programables Presupuestables],"",0))</f>
        <v/>
      </c>
      <c r="I403" s="695" t="str">
        <f>IFERROR(VLOOKUP('Formulario PPGR3 '!$G403,'[1]Formulario PPGR2'!$H$9:$V$272,15,FALSE),"")</f>
        <v/>
      </c>
      <c r="J403" s="702" t="s">
        <v>974</v>
      </c>
      <c r="K403" s="696" t="e">
        <f>IF(Tabla112[[#This Row],[Insumos]]="","",_xlfn.XLOOKUP(Tabla112[[#This Row],[Insumos]],[1]!Tabla10[Insumo],[1]!Tabla10[InsumoAbrev],"",0))</f>
        <v>#REF!</v>
      </c>
      <c r="L403" s="697" t="s">
        <v>2131</v>
      </c>
      <c r="M403" s="698" t="e">
        <f>IF(Tabla112[[#This Row],[Descripción]]="","",_xlfn.XLOOKUP(Tabla112[[#This Row],[Descripción]],[1]!Tabla10[Descripción],[1]!Tabla10[Unidad de Medida],"",0))</f>
        <v>#REF!</v>
      </c>
      <c r="N403" s="699"/>
      <c r="O403" s="700" t="e">
        <f>IF(Tabla112[[#This Row],[Descripción]]="","",_xlfn.XLOOKUP(Tabla112[[#This Row],[Descripción]],[1]!Tabla10[Descripción],[1]!Tabla10[Precio Unitario],0))</f>
        <v>#REF!</v>
      </c>
      <c r="P403" s="700" t="str">
        <f>IF(Tabla112[[#This Row],[Cantidad de Insumos]]="","",Tabla112[[#This Row],[Precio Unitario]]*Tabla112[[#This Row],[Cantidad de Insumos]])</f>
        <v/>
      </c>
      <c r="Q403" s="700" t="e">
        <f>IF(Tabla112[[#This Row],[Descripción]]="","",_xlfn.XLOOKUP(Tabla112[[#This Row],[Descripción]],[1]!Tabla10[Descripción],[1]!Tabla10[CODIGO PRESUPUESTARIO],0))</f>
        <v>#REF!</v>
      </c>
      <c r="R403" s="696"/>
      <c r="S403" s="696"/>
    </row>
    <row r="404" spans="2:19" ht="54.6" customHeight="1" x14ac:dyDescent="0.3">
      <c r="B404" s="692" t="e">
        <f>IF('Formulario PPGR3 '!$G404="","",CONCATENATE('Formulario PPGR3 '!$C404,".",'Formulario PPGR3 '!$D404,".",'Formulario PPGR3 '!$E404,".",'Formulario PPGR3 '!$F404))</f>
        <v>#REF!</v>
      </c>
      <c r="C404" s="692" t="e">
        <f>IF('Formulario PPGR3 '!$G404="","",'[1]Formulario PPGR1'!#REF!)</f>
        <v>#REF!</v>
      </c>
      <c r="D404" s="692" t="e">
        <f>IF('Formulario PPGR3 '!$G404="","",'[1]Formulario PPGR1'!#REF!)</f>
        <v>#REF!</v>
      </c>
      <c r="E404" s="692" t="e">
        <f>IF('Formulario PPGR3 '!$G404="","",'[1]Formulario PPGR1'!#REF!)</f>
        <v>#REF!</v>
      </c>
      <c r="F404" s="692" t="e">
        <f>IF('Formulario PPGR3 '!$G404="","",'[1]Formulario PPGR1'!#REF!)</f>
        <v>#REF!</v>
      </c>
      <c r="G404" s="693" t="s">
        <v>388</v>
      </c>
      <c r="H404" s="694" t="e">
        <f>IF(Tabla112[[#This Row],[Código_Actividad]]="","",_xlfn.XLOOKUP(Tabla112[[#This Row],[Código_Actividad]],[1]!Tabla2[Código],[1]!Tabla2[Actividades Programables Presupuestables],"",0))</f>
        <v>#REF!</v>
      </c>
      <c r="I404" s="695">
        <f>IFERROR(VLOOKUP('Formulario PPGR3 '!$G404,'[1]Formulario PPGR2'!$H$9:$V$272,15,FALSE),"")</f>
        <v>4</v>
      </c>
      <c r="J404" s="702" t="s">
        <v>1081</v>
      </c>
      <c r="K404" s="696" t="e">
        <f>IF(Tabla112[[#This Row],[Insumos]]="","",_xlfn.XLOOKUP(Tabla112[[#This Row],[Insumos]],[1]!Tabla10[Insumo],[1]!Tabla10[InsumoAbrev],"",0))</f>
        <v>#REF!</v>
      </c>
      <c r="L404" s="697" t="s">
        <v>1679</v>
      </c>
      <c r="M404" s="698" t="e">
        <f>IF(Tabla112[[#This Row],[Descripción]]="","",_xlfn.XLOOKUP(Tabla112[[#This Row],[Descripción]],[1]!Tabla10[Descripción],[1]!Tabla10[Unidad de Medida],"",0))</f>
        <v>#REF!</v>
      </c>
      <c r="N404" s="699">
        <v>40</v>
      </c>
      <c r="O404" s="700" t="e">
        <f>IF(Tabla112[[#This Row],[Descripción]]="","",_xlfn.XLOOKUP(Tabla112[[#This Row],[Descripción]],[1]!Tabla10[Descripción],[1]!Tabla10[Precio Unitario],0))</f>
        <v>#REF!</v>
      </c>
      <c r="P404" s="700" t="e">
        <f>IF(Tabla112[[#This Row],[Cantidad de Insumos]]="","",Tabla112[[#This Row],[Precio Unitario]]*Tabla112[[#This Row],[Cantidad de Insumos]])</f>
        <v>#REF!</v>
      </c>
      <c r="Q404" s="700" t="e">
        <f>IF(Tabla112[[#This Row],[Descripción]]="","",_xlfn.XLOOKUP(Tabla112[[#This Row],[Descripción]],[1]!Tabla10[Descripción],[1]!Tabla10[CODIGO PRESUPUESTARIO],0))</f>
        <v>#REF!</v>
      </c>
      <c r="R404" s="696"/>
      <c r="S404" s="696"/>
    </row>
    <row r="405" spans="2:19" x14ac:dyDescent="0.3">
      <c r="B405" s="692" t="str">
        <f>IF('Formulario PPGR3 '!$G405="","",CONCATENATE('Formulario PPGR3 '!$C405,".",'Formulario PPGR3 '!$D405,".",'Formulario PPGR3 '!$E405,".",'Formulario PPGR3 '!$F405))</f>
        <v/>
      </c>
      <c r="C405" s="692" t="str">
        <f>IF('Formulario PPGR3 '!$G405="","",'[1]Formulario PPGR1'!#REF!)</f>
        <v/>
      </c>
      <c r="D405" s="692" t="str">
        <f>IF('Formulario PPGR3 '!$G405="","",'[1]Formulario PPGR1'!#REF!)</f>
        <v/>
      </c>
      <c r="E405" s="692" t="str">
        <f>IF('Formulario PPGR3 '!$G405="","",'[1]Formulario PPGR1'!#REF!)</f>
        <v/>
      </c>
      <c r="F405" s="692" t="str">
        <f>IF('Formulario PPGR3 '!$G405="","",'[1]Formulario PPGR1'!#REF!)</f>
        <v/>
      </c>
      <c r="G405" s="693"/>
      <c r="H405" s="694" t="str">
        <f>IF(Tabla112[[#This Row],[Código_Actividad]]="","",_xlfn.XLOOKUP(Tabla112[[#This Row],[Código_Actividad]],[1]!Tabla2[Código],[1]!Tabla2[Actividades Programables Presupuestables],"",0))</f>
        <v/>
      </c>
      <c r="I405" s="695" t="str">
        <f>IFERROR(VLOOKUP('Formulario PPGR3 '!$G405,'[1]Formulario PPGR2'!$H$9:$V$272,15,FALSE),"")</f>
        <v/>
      </c>
      <c r="J405" s="702" t="s">
        <v>974</v>
      </c>
      <c r="K405" s="696" t="e">
        <f>IF(Tabla112[[#This Row],[Insumos]]="","",_xlfn.XLOOKUP(Tabla112[[#This Row],[Insumos]],[1]!Tabla10[Insumo],[1]!Tabla10[InsumoAbrev],"",0))</f>
        <v>#REF!</v>
      </c>
      <c r="L405" s="697" t="s">
        <v>2129</v>
      </c>
      <c r="M405" s="698" t="e">
        <f>IF(Tabla112[[#This Row],[Descripción]]="","",_xlfn.XLOOKUP(Tabla112[[#This Row],[Descripción]],[1]!Tabla10[Descripción],[1]!Tabla10[Unidad de Medida],"",0))</f>
        <v>#REF!</v>
      </c>
      <c r="N405" s="699">
        <v>4</v>
      </c>
      <c r="O405" s="700" t="e">
        <f>IF(Tabla112[[#This Row],[Descripción]]="","",_xlfn.XLOOKUP(Tabla112[[#This Row],[Descripción]],[1]!Tabla10[Descripción],[1]!Tabla10[Precio Unitario],0))</f>
        <v>#REF!</v>
      </c>
      <c r="P405" s="700" t="e">
        <f>IF(Tabla112[[#This Row],[Cantidad de Insumos]]="","",Tabla112[[#This Row],[Precio Unitario]]*Tabla112[[#This Row],[Cantidad de Insumos]])</f>
        <v>#REF!</v>
      </c>
      <c r="Q405" s="700" t="e">
        <f>IF(Tabla112[[#This Row],[Descripción]]="","",_xlfn.XLOOKUP(Tabla112[[#This Row],[Descripción]],[1]!Tabla10[Descripción],[1]!Tabla10[CODIGO PRESUPUESTARIO],0))</f>
        <v>#REF!</v>
      </c>
      <c r="R405" s="696"/>
      <c r="S405" s="696"/>
    </row>
    <row r="406" spans="2:19" x14ac:dyDescent="0.3">
      <c r="B406" s="692" t="str">
        <f>IF('Formulario PPGR3 '!$G406="","",CONCATENATE('Formulario PPGR3 '!$C406,".",'Formulario PPGR3 '!$D406,".",'Formulario PPGR3 '!$E406,".",'Formulario PPGR3 '!$F406))</f>
        <v/>
      </c>
      <c r="C406" s="692" t="str">
        <f>IF('Formulario PPGR3 '!$G406="","",'[1]Formulario PPGR1'!#REF!)</f>
        <v/>
      </c>
      <c r="D406" s="692" t="str">
        <f>IF('Formulario PPGR3 '!$G406="","",'[1]Formulario PPGR1'!#REF!)</f>
        <v/>
      </c>
      <c r="E406" s="692" t="str">
        <f>IF('Formulario PPGR3 '!$G406="","",'[1]Formulario PPGR1'!#REF!)</f>
        <v/>
      </c>
      <c r="F406" s="692" t="str">
        <f>IF('Formulario PPGR3 '!$G406="","",'[1]Formulario PPGR1'!#REF!)</f>
        <v/>
      </c>
      <c r="G406" s="693"/>
      <c r="H406" s="694" t="str">
        <f>IF(Tabla112[[#This Row],[Código_Actividad]]="","",_xlfn.XLOOKUP(Tabla112[[#This Row],[Código_Actividad]],[1]!Tabla2[Código],[1]!Tabla2[Actividades Programables Presupuestables],"",0))</f>
        <v/>
      </c>
      <c r="I406" s="695" t="str">
        <f>IFERROR(VLOOKUP('Formulario PPGR3 '!$G406,'[1]Formulario PPGR2'!$H$9:$V$272,15,FALSE),"")</f>
        <v/>
      </c>
      <c r="J406" s="702" t="s">
        <v>974</v>
      </c>
      <c r="K406" s="696" t="e">
        <f>IF(Tabla112[[#This Row],[Insumos]]="","",_xlfn.XLOOKUP(Tabla112[[#This Row],[Insumos]],[1]!Tabla10[Insumo],[1]!Tabla10[InsumoAbrev],"",0))</f>
        <v>#REF!</v>
      </c>
      <c r="L406" s="697" t="s">
        <v>2131</v>
      </c>
      <c r="M406" s="698" t="e">
        <f>IF(Tabla112[[#This Row],[Descripción]]="","",_xlfn.XLOOKUP(Tabla112[[#This Row],[Descripción]],[1]!Tabla10[Descripción],[1]!Tabla10[Unidad de Medida],"",0))</f>
        <v>#REF!</v>
      </c>
      <c r="N406" s="699">
        <v>4</v>
      </c>
      <c r="O406" s="700" t="e">
        <f>IF(Tabla112[[#This Row],[Descripción]]="","",_xlfn.XLOOKUP(Tabla112[[#This Row],[Descripción]],[1]!Tabla10[Descripción],[1]!Tabla10[Precio Unitario],0))</f>
        <v>#REF!</v>
      </c>
      <c r="P406" s="700" t="e">
        <f>IF(Tabla112[[#This Row],[Cantidad de Insumos]]="","",Tabla112[[#This Row],[Precio Unitario]]*Tabla112[[#This Row],[Cantidad de Insumos]])</f>
        <v>#REF!</v>
      </c>
      <c r="Q406" s="700" t="e">
        <f>IF(Tabla112[[#This Row],[Descripción]]="","",_xlfn.XLOOKUP(Tabla112[[#This Row],[Descripción]],[1]!Tabla10[Descripción],[1]!Tabla10[CODIGO PRESUPUESTARIO],0))</f>
        <v>#REF!</v>
      </c>
      <c r="R406" s="696"/>
      <c r="S406" s="696"/>
    </row>
    <row r="407" spans="2:19" x14ac:dyDescent="0.3">
      <c r="B407" s="692" t="str">
        <f>IF('Formulario PPGR3 '!$G407="","",CONCATENATE('Formulario PPGR3 '!$C407,".",'Formulario PPGR3 '!$D407,".",'Formulario PPGR3 '!$E407,".",'Formulario PPGR3 '!$F407))</f>
        <v/>
      </c>
      <c r="C407" s="692" t="str">
        <f>IF('Formulario PPGR3 '!$G407="","",'[1]Formulario PPGR1'!#REF!)</f>
        <v/>
      </c>
      <c r="D407" s="692" t="str">
        <f>IF('Formulario PPGR3 '!$G407="","",'[1]Formulario PPGR1'!#REF!)</f>
        <v/>
      </c>
      <c r="E407" s="692" t="str">
        <f>IF('Formulario PPGR3 '!$G407="","",'[1]Formulario PPGR1'!#REF!)</f>
        <v/>
      </c>
      <c r="F407" s="692" t="str">
        <f>IF('Formulario PPGR3 '!$G407="","",'[1]Formulario PPGR1'!#REF!)</f>
        <v/>
      </c>
      <c r="G407" s="693"/>
      <c r="H407" s="694" t="str">
        <f>IF(Tabla112[[#This Row],[Código_Actividad]]="","",_xlfn.XLOOKUP(Tabla112[[#This Row],[Código_Actividad]],[1]!Tabla2[Código],[1]!Tabla2[Actividades Programables Presupuestables],"",0))</f>
        <v/>
      </c>
      <c r="I407" s="695" t="str">
        <f>IFERROR(VLOOKUP('Formulario PPGR3 '!$G407,'[1]Formulario PPGR2'!$H$9:$V$272,15,FALSE),"")</f>
        <v/>
      </c>
      <c r="J407" s="702" t="s">
        <v>974</v>
      </c>
      <c r="K407" s="696" t="e">
        <f>IF(Tabla112[[#This Row],[Insumos]]="","",_xlfn.XLOOKUP(Tabla112[[#This Row],[Insumos]],[1]!Tabla10[Insumo],[1]!Tabla10[InsumoAbrev],"",0))</f>
        <v>#REF!</v>
      </c>
      <c r="L407" s="697" t="s">
        <v>2131</v>
      </c>
      <c r="M407" s="698" t="e">
        <f>IF(Tabla112[[#This Row],[Descripción]]="","",_xlfn.XLOOKUP(Tabla112[[#This Row],[Descripción]],[1]!Tabla10[Descripción],[1]!Tabla10[Unidad de Medida],"",0))</f>
        <v>#REF!</v>
      </c>
      <c r="N407" s="699">
        <v>4</v>
      </c>
      <c r="O407" s="700" t="e">
        <f>IF(Tabla112[[#This Row],[Descripción]]="","",_xlfn.XLOOKUP(Tabla112[[#This Row],[Descripción]],[1]!Tabla10[Descripción],[1]!Tabla10[Precio Unitario],0))</f>
        <v>#REF!</v>
      </c>
      <c r="P407" s="700" t="e">
        <f>IF(Tabla112[[#This Row],[Cantidad de Insumos]]="","",Tabla112[[#This Row],[Precio Unitario]]*Tabla112[[#This Row],[Cantidad de Insumos]])</f>
        <v>#REF!</v>
      </c>
      <c r="Q407" s="700" t="e">
        <f>IF(Tabla112[[#This Row],[Descripción]]="","",_xlfn.XLOOKUP(Tabla112[[#This Row],[Descripción]],[1]!Tabla10[Descripción],[1]!Tabla10[CODIGO PRESUPUESTARIO],0))</f>
        <v>#REF!</v>
      </c>
      <c r="R407" s="696"/>
      <c r="S407" s="696"/>
    </row>
    <row r="408" spans="2:19" x14ac:dyDescent="0.3">
      <c r="B408" s="692" t="str">
        <f>IF('Formulario PPGR3 '!$G408="","",CONCATENATE('Formulario PPGR3 '!$C408,".",'Formulario PPGR3 '!$D408,".",'Formulario PPGR3 '!$E408,".",'Formulario PPGR3 '!$F408))</f>
        <v/>
      </c>
      <c r="C408" s="692" t="str">
        <f>IF('Formulario PPGR3 '!$G408="","",'[1]Formulario PPGR1'!#REF!)</f>
        <v/>
      </c>
      <c r="D408" s="692" t="str">
        <f>IF('Formulario PPGR3 '!$G408="","",'[1]Formulario PPGR1'!#REF!)</f>
        <v/>
      </c>
      <c r="E408" s="692" t="str">
        <f>IF('Formulario PPGR3 '!$G408="","",'[1]Formulario PPGR1'!#REF!)</f>
        <v/>
      </c>
      <c r="F408" s="692" t="str">
        <f>IF('Formulario PPGR3 '!$G408="","",'[1]Formulario PPGR1'!#REF!)</f>
        <v/>
      </c>
      <c r="G408" s="693"/>
      <c r="H408" s="694" t="str">
        <f>IF(Tabla112[[#This Row],[Código_Actividad]]="","",_xlfn.XLOOKUP(Tabla112[[#This Row],[Código_Actividad]],[1]!Tabla2[Código],[1]!Tabla2[Actividades Programables Presupuestables],"",0))</f>
        <v/>
      </c>
      <c r="I408" s="695" t="str">
        <f>IFERROR(VLOOKUP('Formulario PPGR3 '!$G408,'[1]Formulario PPGR2'!$H$9:$V$272,15,FALSE),"")</f>
        <v/>
      </c>
      <c r="J408" s="702" t="s">
        <v>974</v>
      </c>
      <c r="K408" s="696" t="e">
        <f>IF(Tabla112[[#This Row],[Insumos]]="","",_xlfn.XLOOKUP(Tabla112[[#This Row],[Insumos]],[1]!Tabla10[Insumo],[1]!Tabla10[InsumoAbrev],"",0))</f>
        <v>#REF!</v>
      </c>
      <c r="L408" s="697" t="s">
        <v>2131</v>
      </c>
      <c r="M408" s="698" t="e">
        <f>IF(Tabla112[[#This Row],[Descripción]]="","",_xlfn.XLOOKUP(Tabla112[[#This Row],[Descripción]],[1]!Tabla10[Descripción],[1]!Tabla10[Unidad de Medida],"",0))</f>
        <v>#REF!</v>
      </c>
      <c r="N408" s="699">
        <v>4</v>
      </c>
      <c r="O408" s="700" t="e">
        <f>IF(Tabla112[[#This Row],[Descripción]]="","",_xlfn.XLOOKUP(Tabla112[[#This Row],[Descripción]],[1]!Tabla10[Descripción],[1]!Tabla10[Precio Unitario],0))</f>
        <v>#REF!</v>
      </c>
      <c r="P408" s="700" t="e">
        <f>IF(Tabla112[[#This Row],[Cantidad de Insumos]]="","",Tabla112[[#This Row],[Precio Unitario]]*Tabla112[[#This Row],[Cantidad de Insumos]])</f>
        <v>#REF!</v>
      </c>
      <c r="Q408" s="700" t="e">
        <f>IF(Tabla112[[#This Row],[Descripción]]="","",_xlfn.XLOOKUP(Tabla112[[#This Row],[Descripción]],[1]!Tabla10[Descripción],[1]!Tabla10[CODIGO PRESUPUESTARIO],0))</f>
        <v>#REF!</v>
      </c>
      <c r="R408" s="696"/>
      <c r="S408" s="696"/>
    </row>
    <row r="409" spans="2:19" ht="39.6" customHeight="1" x14ac:dyDescent="0.3">
      <c r="B409" s="692" t="e">
        <f>IF('Formulario PPGR3 '!$G409="","",CONCATENATE('Formulario PPGR3 '!$C409,".",'Formulario PPGR3 '!$D409,".",'Formulario PPGR3 '!$E409,".",'Formulario PPGR3 '!$F409))</f>
        <v>#REF!</v>
      </c>
      <c r="C409" s="692" t="e">
        <f>IF('Formulario PPGR3 '!$G409="","",'[1]Formulario PPGR1'!#REF!)</f>
        <v>#REF!</v>
      </c>
      <c r="D409" s="692" t="e">
        <f>IF('Formulario PPGR3 '!$G409="","",'[1]Formulario PPGR1'!#REF!)</f>
        <v>#REF!</v>
      </c>
      <c r="E409" s="692" t="e">
        <f>IF('Formulario PPGR3 '!$G409="","",'[1]Formulario PPGR1'!#REF!)</f>
        <v>#REF!</v>
      </c>
      <c r="F409" s="692" t="e">
        <f>IF('Formulario PPGR3 '!$G409="","",'[1]Formulario PPGR1'!#REF!)</f>
        <v>#REF!</v>
      </c>
      <c r="G409" s="693" t="s">
        <v>444</v>
      </c>
      <c r="H409" s="694" t="e">
        <f>IF(Tabla112[[#This Row],[Código_Actividad]]="","",_xlfn.XLOOKUP(Tabla112[[#This Row],[Código_Actividad]],[1]!Tabla2[Código],[1]!Tabla2[Actividades Programables Presupuestables],"",0))</f>
        <v>#REF!</v>
      </c>
      <c r="I409" s="695">
        <f>IFERROR(VLOOKUP('Formulario PPGR3 '!$G409,'[1]Formulario PPGR2'!$H$9:$V$272,15,FALSE),"")</f>
        <v>12</v>
      </c>
      <c r="J409" s="702" t="s">
        <v>1081</v>
      </c>
      <c r="K409" s="696" t="e">
        <f>IF(Tabla112[[#This Row],[Insumos]]="","",_xlfn.XLOOKUP(Tabla112[[#This Row],[Insumos]],[1]!Tabla10[Insumo],[1]!Tabla10[InsumoAbrev],"",0))</f>
        <v>#REF!</v>
      </c>
      <c r="L409" s="697" t="s">
        <v>1679</v>
      </c>
      <c r="M409" s="698" t="e">
        <f>IF(Tabla112[[#This Row],[Descripción]]="","",_xlfn.XLOOKUP(Tabla112[[#This Row],[Descripción]],[1]!Tabla10[Descripción],[1]!Tabla10[Unidad de Medida],"",0))</f>
        <v>#REF!</v>
      </c>
      <c r="N409" s="699">
        <v>40</v>
      </c>
      <c r="O409" s="700" t="e">
        <f>IF(Tabla112[[#This Row],[Descripción]]="","",_xlfn.XLOOKUP(Tabla112[[#This Row],[Descripción]],[1]!Tabla10[Descripción],[1]!Tabla10[Precio Unitario],0))</f>
        <v>#REF!</v>
      </c>
      <c r="P409" s="700" t="e">
        <f>IF(Tabla112[[#This Row],[Cantidad de Insumos]]="","",Tabla112[[#This Row],[Precio Unitario]]*Tabla112[[#This Row],[Cantidad de Insumos]])</f>
        <v>#REF!</v>
      </c>
      <c r="Q409" s="700" t="e">
        <f>IF(Tabla112[[#This Row],[Descripción]]="","",_xlfn.XLOOKUP(Tabla112[[#This Row],[Descripción]],[1]!Tabla10[Descripción],[1]!Tabla10[CODIGO PRESUPUESTARIO],0))</f>
        <v>#REF!</v>
      </c>
      <c r="R409" s="696"/>
      <c r="S409" s="696"/>
    </row>
    <row r="410" spans="2:19" x14ac:dyDescent="0.3">
      <c r="B410" s="692" t="str">
        <f>IF('Formulario PPGR3 '!$G410="","",CONCATENATE('Formulario PPGR3 '!$C410,".",'Formulario PPGR3 '!$D410,".",'Formulario PPGR3 '!$E410,".",'Formulario PPGR3 '!$F410))</f>
        <v/>
      </c>
      <c r="C410" s="692" t="str">
        <f>IF('Formulario PPGR3 '!$G410="","",'[1]Formulario PPGR1'!#REF!)</f>
        <v/>
      </c>
      <c r="D410" s="692" t="str">
        <f>IF('Formulario PPGR3 '!$G410="","",'[1]Formulario PPGR1'!#REF!)</f>
        <v/>
      </c>
      <c r="E410" s="692" t="str">
        <f>IF('Formulario PPGR3 '!$G410="","",'[1]Formulario PPGR1'!#REF!)</f>
        <v/>
      </c>
      <c r="F410" s="692" t="str">
        <f>IF('Formulario PPGR3 '!$G410="","",'[1]Formulario PPGR1'!#REF!)</f>
        <v/>
      </c>
      <c r="G410" s="693"/>
      <c r="H410" s="694" t="str">
        <f>IF(Tabla112[[#This Row],[Código_Actividad]]="","",_xlfn.XLOOKUP(Tabla112[[#This Row],[Código_Actividad]],[1]!Tabla2[Código],[1]!Tabla2[Actividades Programables Presupuestables],"",0))</f>
        <v/>
      </c>
      <c r="I410" s="695" t="str">
        <f>IFERROR(VLOOKUP('Formulario PPGR3 '!$G410,'[1]Formulario PPGR2'!$H$9:$V$272,15,FALSE),"")</f>
        <v/>
      </c>
      <c r="J410" s="702" t="s">
        <v>974</v>
      </c>
      <c r="K410" s="696" t="e">
        <f>IF(Tabla112[[#This Row],[Insumos]]="","",_xlfn.XLOOKUP(Tabla112[[#This Row],[Insumos]],[1]!Tabla10[Insumo],[1]!Tabla10[InsumoAbrev],"",0))</f>
        <v>#REF!</v>
      </c>
      <c r="L410" s="697" t="s">
        <v>2129</v>
      </c>
      <c r="M410" s="698" t="e">
        <f>IF(Tabla112[[#This Row],[Descripción]]="","",_xlfn.XLOOKUP(Tabla112[[#This Row],[Descripción]],[1]!Tabla10[Descripción],[1]!Tabla10[Unidad de Medida],"",0))</f>
        <v>#REF!</v>
      </c>
      <c r="N410" s="699">
        <v>4</v>
      </c>
      <c r="O410" s="700" t="e">
        <f>IF(Tabla112[[#This Row],[Descripción]]="","",_xlfn.XLOOKUP(Tabla112[[#This Row],[Descripción]],[1]!Tabla10[Descripción],[1]!Tabla10[Precio Unitario],0))</f>
        <v>#REF!</v>
      </c>
      <c r="P410" s="700" t="e">
        <f>IF(Tabla112[[#This Row],[Cantidad de Insumos]]="","",Tabla112[[#This Row],[Precio Unitario]]*Tabla112[[#This Row],[Cantidad de Insumos]])</f>
        <v>#REF!</v>
      </c>
      <c r="Q410" s="700" t="e">
        <f>IF(Tabla112[[#This Row],[Descripción]]="","",_xlfn.XLOOKUP(Tabla112[[#This Row],[Descripción]],[1]!Tabla10[Descripción],[1]!Tabla10[CODIGO PRESUPUESTARIO],0))</f>
        <v>#REF!</v>
      </c>
      <c r="R410" s="696"/>
      <c r="S410" s="696"/>
    </row>
    <row r="411" spans="2:19" x14ac:dyDescent="0.3">
      <c r="B411" s="692" t="str">
        <f>IF('Formulario PPGR3 '!$G411="","",CONCATENATE('Formulario PPGR3 '!$C411,".",'Formulario PPGR3 '!$D411,".",'Formulario PPGR3 '!$E411,".",'Formulario PPGR3 '!$F411))</f>
        <v/>
      </c>
      <c r="C411" s="692" t="str">
        <f>IF('Formulario PPGR3 '!$G411="","",'[1]Formulario PPGR1'!#REF!)</f>
        <v/>
      </c>
      <c r="D411" s="692" t="str">
        <f>IF('Formulario PPGR3 '!$G411="","",'[1]Formulario PPGR1'!#REF!)</f>
        <v/>
      </c>
      <c r="E411" s="692" t="str">
        <f>IF('Formulario PPGR3 '!$G411="","",'[1]Formulario PPGR1'!#REF!)</f>
        <v/>
      </c>
      <c r="F411" s="692" t="str">
        <f>IF('Formulario PPGR3 '!$G411="","",'[1]Formulario PPGR1'!#REF!)</f>
        <v/>
      </c>
      <c r="G411" s="693"/>
      <c r="H411" s="694" t="str">
        <f>IF(Tabla112[[#This Row],[Código_Actividad]]="","",_xlfn.XLOOKUP(Tabla112[[#This Row],[Código_Actividad]],[1]!Tabla2[Código],[1]!Tabla2[Actividades Programables Presupuestables],"",0))</f>
        <v/>
      </c>
      <c r="I411" s="695" t="str">
        <f>IFERROR(VLOOKUP('Formulario PPGR3 '!$G411,'[1]Formulario PPGR2'!$H$9:$V$272,15,FALSE),"")</f>
        <v/>
      </c>
      <c r="J411" s="702" t="s">
        <v>974</v>
      </c>
      <c r="K411" s="696" t="e">
        <f>IF(Tabla112[[#This Row],[Insumos]]="","",_xlfn.XLOOKUP(Tabla112[[#This Row],[Insumos]],[1]!Tabla10[Insumo],[1]!Tabla10[InsumoAbrev],"",0))</f>
        <v>#REF!</v>
      </c>
      <c r="L411" s="697" t="s">
        <v>2131</v>
      </c>
      <c r="M411" s="698" t="e">
        <f>IF(Tabla112[[#This Row],[Descripción]]="","",_xlfn.XLOOKUP(Tabla112[[#This Row],[Descripción]],[1]!Tabla10[Descripción],[1]!Tabla10[Unidad de Medida],"",0))</f>
        <v>#REF!</v>
      </c>
      <c r="N411" s="699">
        <v>4</v>
      </c>
      <c r="O411" s="700" t="e">
        <f>IF(Tabla112[[#This Row],[Descripción]]="","",_xlfn.XLOOKUP(Tabla112[[#This Row],[Descripción]],[1]!Tabla10[Descripción],[1]!Tabla10[Precio Unitario],0))</f>
        <v>#REF!</v>
      </c>
      <c r="P411" s="700" t="e">
        <f>IF(Tabla112[[#This Row],[Cantidad de Insumos]]="","",Tabla112[[#This Row],[Precio Unitario]]*Tabla112[[#This Row],[Cantidad de Insumos]])</f>
        <v>#REF!</v>
      </c>
      <c r="Q411" s="700" t="e">
        <f>IF(Tabla112[[#This Row],[Descripción]]="","",_xlfn.XLOOKUP(Tabla112[[#This Row],[Descripción]],[1]!Tabla10[Descripción],[1]!Tabla10[CODIGO PRESUPUESTARIO],0))</f>
        <v>#REF!</v>
      </c>
      <c r="R411" s="696"/>
      <c r="S411" s="696"/>
    </row>
    <row r="412" spans="2:19" x14ac:dyDescent="0.3">
      <c r="B412" s="692" t="str">
        <f>IF('Formulario PPGR3 '!$G412="","",CONCATENATE('Formulario PPGR3 '!$C412,".",'Formulario PPGR3 '!$D412,".",'Formulario PPGR3 '!$E412,".",'Formulario PPGR3 '!$F412))</f>
        <v/>
      </c>
      <c r="C412" s="692" t="str">
        <f>IF('Formulario PPGR3 '!$G412="","",'[1]Formulario PPGR1'!#REF!)</f>
        <v/>
      </c>
      <c r="D412" s="692" t="str">
        <f>IF('Formulario PPGR3 '!$G412="","",'[1]Formulario PPGR1'!#REF!)</f>
        <v/>
      </c>
      <c r="E412" s="692" t="str">
        <f>IF('Formulario PPGR3 '!$G412="","",'[1]Formulario PPGR1'!#REF!)</f>
        <v/>
      </c>
      <c r="F412" s="692" t="str">
        <f>IF('Formulario PPGR3 '!$G412="","",'[1]Formulario PPGR1'!#REF!)</f>
        <v/>
      </c>
      <c r="G412" s="693"/>
      <c r="H412" s="694" t="str">
        <f>IF(Tabla112[[#This Row],[Código_Actividad]]="","",_xlfn.XLOOKUP(Tabla112[[#This Row],[Código_Actividad]],[1]!Tabla2[Código],[1]!Tabla2[Actividades Programables Presupuestables],"",0))</f>
        <v/>
      </c>
      <c r="I412" s="695" t="str">
        <f>IFERROR(VLOOKUP('Formulario PPGR3 '!$G412,'[1]Formulario PPGR2'!$H$9:$V$272,15,FALSE),"")</f>
        <v/>
      </c>
      <c r="J412" s="702" t="s">
        <v>974</v>
      </c>
      <c r="K412" s="696" t="e">
        <f>IF(Tabla112[[#This Row],[Insumos]]="","",_xlfn.XLOOKUP(Tabla112[[#This Row],[Insumos]],[1]!Tabla10[Insumo],[1]!Tabla10[InsumoAbrev],"",0))</f>
        <v>#REF!</v>
      </c>
      <c r="L412" s="697" t="s">
        <v>2131</v>
      </c>
      <c r="M412" s="698" t="e">
        <f>IF(Tabla112[[#This Row],[Descripción]]="","",_xlfn.XLOOKUP(Tabla112[[#This Row],[Descripción]],[1]!Tabla10[Descripción],[1]!Tabla10[Unidad de Medida],"",0))</f>
        <v>#REF!</v>
      </c>
      <c r="N412" s="699">
        <v>4</v>
      </c>
      <c r="O412" s="700" t="e">
        <f>IF(Tabla112[[#This Row],[Descripción]]="","",_xlfn.XLOOKUP(Tabla112[[#This Row],[Descripción]],[1]!Tabla10[Descripción],[1]!Tabla10[Precio Unitario],0))</f>
        <v>#REF!</v>
      </c>
      <c r="P412" s="700" t="e">
        <f>IF(Tabla112[[#This Row],[Cantidad de Insumos]]="","",Tabla112[[#This Row],[Precio Unitario]]*Tabla112[[#This Row],[Cantidad de Insumos]])</f>
        <v>#REF!</v>
      </c>
      <c r="Q412" s="700" t="e">
        <f>IF(Tabla112[[#This Row],[Descripción]]="","",_xlfn.XLOOKUP(Tabla112[[#This Row],[Descripción]],[1]!Tabla10[Descripción],[1]!Tabla10[CODIGO PRESUPUESTARIO],0))</f>
        <v>#REF!</v>
      </c>
      <c r="R412" s="696"/>
      <c r="S412" s="696"/>
    </row>
    <row r="413" spans="2:19" x14ac:dyDescent="0.3">
      <c r="B413" s="692" t="str">
        <f>IF('Formulario PPGR3 '!$G413="","",CONCATENATE('Formulario PPGR3 '!$C413,".",'Formulario PPGR3 '!$D413,".",'Formulario PPGR3 '!$E413,".",'Formulario PPGR3 '!$F413))</f>
        <v/>
      </c>
      <c r="C413" s="692" t="str">
        <f>IF('Formulario PPGR3 '!$G413="","",'[1]Formulario PPGR1'!#REF!)</f>
        <v/>
      </c>
      <c r="D413" s="692" t="str">
        <f>IF('Formulario PPGR3 '!$G413="","",'[1]Formulario PPGR1'!#REF!)</f>
        <v/>
      </c>
      <c r="E413" s="692" t="str">
        <f>IF('Formulario PPGR3 '!$G413="","",'[1]Formulario PPGR1'!#REF!)</f>
        <v/>
      </c>
      <c r="F413" s="692" t="str">
        <f>IF('Formulario PPGR3 '!$G413="","",'[1]Formulario PPGR1'!#REF!)</f>
        <v/>
      </c>
      <c r="G413" s="693"/>
      <c r="H413" s="694" t="str">
        <f>IF(Tabla112[[#This Row],[Código_Actividad]]="","",_xlfn.XLOOKUP(Tabla112[[#This Row],[Código_Actividad]],[1]!Tabla2[Código],[1]!Tabla2[Actividades Programables Presupuestables],"",0))</f>
        <v/>
      </c>
      <c r="I413" s="695" t="str">
        <f>IFERROR(VLOOKUP('Formulario PPGR3 '!$G413,'[1]Formulario PPGR2'!$H$9:$V$272,15,FALSE),"")</f>
        <v/>
      </c>
      <c r="J413" s="702" t="s">
        <v>974</v>
      </c>
      <c r="K413" s="696" t="e">
        <f>IF(Tabla112[[#This Row],[Insumos]]="","",_xlfn.XLOOKUP(Tabla112[[#This Row],[Insumos]],[1]!Tabla10[Insumo],[1]!Tabla10[InsumoAbrev],"",0))</f>
        <v>#REF!</v>
      </c>
      <c r="L413" s="697" t="s">
        <v>2131</v>
      </c>
      <c r="M413" s="698" t="e">
        <f>IF(Tabla112[[#This Row],[Descripción]]="","",_xlfn.XLOOKUP(Tabla112[[#This Row],[Descripción]],[1]!Tabla10[Descripción],[1]!Tabla10[Unidad de Medida],"",0))</f>
        <v>#REF!</v>
      </c>
      <c r="N413" s="699">
        <v>4</v>
      </c>
      <c r="O413" s="700" t="e">
        <f>IF(Tabla112[[#This Row],[Descripción]]="","",_xlfn.XLOOKUP(Tabla112[[#This Row],[Descripción]],[1]!Tabla10[Descripción],[1]!Tabla10[Precio Unitario],0))</f>
        <v>#REF!</v>
      </c>
      <c r="P413" s="700" t="e">
        <f>IF(Tabla112[[#This Row],[Cantidad de Insumos]]="","",Tabla112[[#This Row],[Precio Unitario]]*Tabla112[[#This Row],[Cantidad de Insumos]])</f>
        <v>#REF!</v>
      </c>
      <c r="Q413" s="700" t="e">
        <f>IF(Tabla112[[#This Row],[Descripción]]="","",_xlfn.XLOOKUP(Tabla112[[#This Row],[Descripción]],[1]!Tabla10[Descripción],[1]!Tabla10[CODIGO PRESUPUESTARIO],0))</f>
        <v>#REF!</v>
      </c>
      <c r="R413" s="696"/>
      <c r="S413" s="696"/>
    </row>
    <row r="414" spans="2:19" ht="38.4" customHeight="1" x14ac:dyDescent="0.3">
      <c r="B414" s="692" t="e">
        <f>IF('Formulario PPGR3 '!$G414="","",CONCATENATE('Formulario PPGR3 '!$C414,".",'Formulario PPGR3 '!$D414,".",'Formulario PPGR3 '!$E414,".",'Formulario PPGR3 '!$F414))</f>
        <v>#REF!</v>
      </c>
      <c r="C414" s="692" t="e">
        <f>IF('Formulario PPGR3 '!$G414="","",'[1]Formulario PPGR1'!#REF!)</f>
        <v>#REF!</v>
      </c>
      <c r="D414" s="692" t="e">
        <f>IF('Formulario PPGR3 '!$G414="","",'[1]Formulario PPGR1'!#REF!)</f>
        <v>#REF!</v>
      </c>
      <c r="E414" s="692" t="e">
        <f>IF('Formulario PPGR3 '!$G414="","",'[1]Formulario PPGR1'!#REF!)</f>
        <v>#REF!</v>
      </c>
      <c r="F414" s="692" t="e">
        <f>IF('Formulario PPGR3 '!$G414="","",'[1]Formulario PPGR1'!#REF!)</f>
        <v>#REF!</v>
      </c>
      <c r="G414" s="693" t="s">
        <v>457</v>
      </c>
      <c r="H414" s="694" t="e">
        <f>IF(Tabla112[[#This Row],[Código_Actividad]]="","",_xlfn.XLOOKUP(Tabla112[[#This Row],[Código_Actividad]],[1]!Tabla2[Código],[1]!Tabla2[Actividades Programables Presupuestables],"",0))</f>
        <v>#REF!</v>
      </c>
      <c r="I414" s="695">
        <f>IFERROR(VLOOKUP('Formulario PPGR3 '!$G414,'[1]Formulario PPGR2'!$H$9:$V$272,15,FALSE),"")</f>
        <v>15</v>
      </c>
      <c r="J414" s="702" t="s">
        <v>1081</v>
      </c>
      <c r="K414" s="696" t="e">
        <f>IF(Tabla112[[#This Row],[Insumos]]="","",_xlfn.XLOOKUP(Tabla112[[#This Row],[Insumos]],[1]!Tabla10[Insumo],[1]!Tabla10[InsumoAbrev],"",0))</f>
        <v>#REF!</v>
      </c>
      <c r="L414" s="697" t="s">
        <v>1679</v>
      </c>
      <c r="M414" s="698" t="e">
        <f>IF(Tabla112[[#This Row],[Descripción]]="","",_xlfn.XLOOKUP(Tabla112[[#This Row],[Descripción]],[1]!Tabla10[Descripción],[1]!Tabla10[Unidad de Medida],"",0))</f>
        <v>#REF!</v>
      </c>
      <c r="N414" s="699">
        <v>150</v>
      </c>
      <c r="O414" s="700" t="e">
        <f>IF(Tabla112[[#This Row],[Descripción]]="","",_xlfn.XLOOKUP(Tabla112[[#This Row],[Descripción]],[1]!Tabla10[Descripción],[1]!Tabla10[Precio Unitario],0))</f>
        <v>#REF!</v>
      </c>
      <c r="P414" s="700" t="e">
        <f>IF(Tabla112[[#This Row],[Cantidad de Insumos]]="","",Tabla112[[#This Row],[Precio Unitario]]*Tabla112[[#This Row],[Cantidad de Insumos]])</f>
        <v>#REF!</v>
      </c>
      <c r="Q414" s="700" t="e">
        <f>IF(Tabla112[[#This Row],[Descripción]]="","",_xlfn.XLOOKUP(Tabla112[[#This Row],[Descripción]],[1]!Tabla10[Descripción],[1]!Tabla10[CODIGO PRESUPUESTARIO],0))</f>
        <v>#REF!</v>
      </c>
      <c r="R414" s="696"/>
      <c r="S414" s="696"/>
    </row>
    <row r="415" spans="2:19" x14ac:dyDescent="0.3">
      <c r="B415" s="692" t="str">
        <f>IF('Formulario PPGR3 '!$G415="","",CONCATENATE('Formulario PPGR3 '!$C415,".",'Formulario PPGR3 '!$D415,".",'Formulario PPGR3 '!$E415,".",'Formulario PPGR3 '!$F415))</f>
        <v/>
      </c>
      <c r="C415" s="692" t="str">
        <f>IF('Formulario PPGR3 '!$G415="","",'[1]Formulario PPGR1'!#REF!)</f>
        <v/>
      </c>
      <c r="D415" s="692" t="str">
        <f>IF('Formulario PPGR3 '!$G415="","",'[1]Formulario PPGR1'!#REF!)</f>
        <v/>
      </c>
      <c r="E415" s="692" t="str">
        <f>IF('Formulario PPGR3 '!$G415="","",'[1]Formulario PPGR1'!#REF!)</f>
        <v/>
      </c>
      <c r="F415" s="692" t="str">
        <f>IF('Formulario PPGR3 '!$G415="","",'[1]Formulario PPGR1'!#REF!)</f>
        <v/>
      </c>
      <c r="G415" s="693"/>
      <c r="H415" s="694" t="str">
        <f>IF(Tabla112[[#This Row],[Código_Actividad]]="","",_xlfn.XLOOKUP(Tabla112[[#This Row],[Código_Actividad]],[1]!Tabla2[Código],[1]!Tabla2[Actividades Programables Presupuestables],"",0))</f>
        <v/>
      </c>
      <c r="I415" s="695" t="str">
        <f>IFERROR(VLOOKUP('Formulario PPGR3 '!$G415,'[1]Formulario PPGR2'!$H$9:$V$272,15,FALSE),"")</f>
        <v/>
      </c>
      <c r="J415" s="702" t="s">
        <v>974</v>
      </c>
      <c r="K415" s="696" t="e">
        <f>IF(Tabla112[[#This Row],[Insumos]]="","",_xlfn.XLOOKUP(Tabla112[[#This Row],[Insumos]],[1]!Tabla10[Insumo],[1]!Tabla10[InsumoAbrev],"",0))</f>
        <v>#REF!</v>
      </c>
      <c r="L415" s="697" t="s">
        <v>2129</v>
      </c>
      <c r="M415" s="698" t="e">
        <f>IF(Tabla112[[#This Row],[Descripción]]="","",_xlfn.XLOOKUP(Tabla112[[#This Row],[Descripción]],[1]!Tabla10[Descripción],[1]!Tabla10[Unidad de Medida],"",0))</f>
        <v>#REF!</v>
      </c>
      <c r="N415" s="699">
        <v>15</v>
      </c>
      <c r="O415" s="700" t="e">
        <f>IF(Tabla112[[#This Row],[Descripción]]="","",_xlfn.XLOOKUP(Tabla112[[#This Row],[Descripción]],[1]!Tabla10[Descripción],[1]!Tabla10[Precio Unitario],0))</f>
        <v>#REF!</v>
      </c>
      <c r="P415" s="700" t="e">
        <f>IF(Tabla112[[#This Row],[Cantidad de Insumos]]="","",Tabla112[[#This Row],[Precio Unitario]]*Tabla112[[#This Row],[Cantidad de Insumos]])</f>
        <v>#REF!</v>
      </c>
      <c r="Q415" s="700" t="e">
        <f>IF(Tabla112[[#This Row],[Descripción]]="","",_xlfn.XLOOKUP(Tabla112[[#This Row],[Descripción]],[1]!Tabla10[Descripción],[1]!Tabla10[CODIGO PRESUPUESTARIO],0))</f>
        <v>#REF!</v>
      </c>
      <c r="R415" s="696"/>
      <c r="S415" s="696"/>
    </row>
    <row r="416" spans="2:19" x14ac:dyDescent="0.3">
      <c r="B416" s="692" t="str">
        <f>IF('Formulario PPGR3 '!$G416="","",CONCATENATE('Formulario PPGR3 '!$C416,".",'Formulario PPGR3 '!$D416,".",'Formulario PPGR3 '!$E416,".",'Formulario PPGR3 '!$F416))</f>
        <v/>
      </c>
      <c r="C416" s="692" t="str">
        <f>IF('Formulario PPGR3 '!$G416="","",'[1]Formulario PPGR1'!#REF!)</f>
        <v/>
      </c>
      <c r="D416" s="692" t="str">
        <f>IF('Formulario PPGR3 '!$G416="","",'[1]Formulario PPGR1'!#REF!)</f>
        <v/>
      </c>
      <c r="E416" s="692" t="str">
        <f>IF('Formulario PPGR3 '!$G416="","",'[1]Formulario PPGR1'!#REF!)</f>
        <v/>
      </c>
      <c r="F416" s="692" t="str">
        <f>IF('Formulario PPGR3 '!$G416="","",'[1]Formulario PPGR1'!#REF!)</f>
        <v/>
      </c>
      <c r="G416" s="693"/>
      <c r="H416" s="694" t="str">
        <f>IF(Tabla112[[#This Row],[Código_Actividad]]="","",_xlfn.XLOOKUP(Tabla112[[#This Row],[Código_Actividad]],[1]!Tabla2[Código],[1]!Tabla2[Actividades Programables Presupuestables],"",0))</f>
        <v/>
      </c>
      <c r="I416" s="695" t="str">
        <f>IFERROR(VLOOKUP('Formulario PPGR3 '!$G416,'[1]Formulario PPGR2'!$H$9:$V$272,15,FALSE),"")</f>
        <v/>
      </c>
      <c r="J416" s="702" t="s">
        <v>974</v>
      </c>
      <c r="K416" s="696" t="e">
        <f>IF(Tabla112[[#This Row],[Insumos]]="","",_xlfn.XLOOKUP(Tabla112[[#This Row],[Insumos]],[1]!Tabla10[Insumo],[1]!Tabla10[InsumoAbrev],"",0))</f>
        <v>#REF!</v>
      </c>
      <c r="L416" s="697" t="s">
        <v>2131</v>
      </c>
      <c r="M416" s="698" t="e">
        <f>IF(Tabla112[[#This Row],[Descripción]]="","",_xlfn.XLOOKUP(Tabla112[[#This Row],[Descripción]],[1]!Tabla10[Descripción],[1]!Tabla10[Unidad de Medida],"",0))</f>
        <v>#REF!</v>
      </c>
      <c r="N416" s="699">
        <v>15</v>
      </c>
      <c r="O416" s="700" t="e">
        <f>IF(Tabla112[[#This Row],[Descripción]]="","",_xlfn.XLOOKUP(Tabla112[[#This Row],[Descripción]],[1]!Tabla10[Descripción],[1]!Tabla10[Precio Unitario],0))</f>
        <v>#REF!</v>
      </c>
      <c r="P416" s="700" t="e">
        <f>IF(Tabla112[[#This Row],[Cantidad de Insumos]]="","",Tabla112[[#This Row],[Precio Unitario]]*Tabla112[[#This Row],[Cantidad de Insumos]])</f>
        <v>#REF!</v>
      </c>
      <c r="Q416" s="700" t="e">
        <f>IF(Tabla112[[#This Row],[Descripción]]="","",_xlfn.XLOOKUP(Tabla112[[#This Row],[Descripción]],[1]!Tabla10[Descripción],[1]!Tabla10[CODIGO PRESUPUESTARIO],0))</f>
        <v>#REF!</v>
      </c>
      <c r="R416" s="696"/>
      <c r="S416" s="696"/>
    </row>
    <row r="417" spans="2:19" x14ac:dyDescent="0.3">
      <c r="B417" s="692" t="str">
        <f>IF('Formulario PPGR3 '!$G417="","",CONCATENATE('Formulario PPGR3 '!$C417,".",'Formulario PPGR3 '!$D417,".",'Formulario PPGR3 '!$E417,".",'Formulario PPGR3 '!$F417))</f>
        <v/>
      </c>
      <c r="C417" s="692" t="str">
        <f>IF('Formulario PPGR3 '!$G417="","",'[1]Formulario PPGR1'!#REF!)</f>
        <v/>
      </c>
      <c r="D417" s="692" t="str">
        <f>IF('Formulario PPGR3 '!$G417="","",'[1]Formulario PPGR1'!#REF!)</f>
        <v/>
      </c>
      <c r="E417" s="692" t="str">
        <f>IF('Formulario PPGR3 '!$G417="","",'[1]Formulario PPGR1'!#REF!)</f>
        <v/>
      </c>
      <c r="F417" s="692" t="str">
        <f>IF('Formulario PPGR3 '!$G417="","",'[1]Formulario PPGR1'!#REF!)</f>
        <v/>
      </c>
      <c r="G417" s="693"/>
      <c r="H417" s="694" t="str">
        <f>IF(Tabla112[[#This Row],[Código_Actividad]]="","",_xlfn.XLOOKUP(Tabla112[[#This Row],[Código_Actividad]],[1]!Tabla2[Código],[1]!Tabla2[Actividades Programables Presupuestables],"",0))</f>
        <v/>
      </c>
      <c r="I417" s="695" t="str">
        <f>IFERROR(VLOOKUP('Formulario PPGR3 '!$G417,'[1]Formulario PPGR2'!$H$9:$V$272,15,FALSE),"")</f>
        <v/>
      </c>
      <c r="J417" s="702" t="s">
        <v>974</v>
      </c>
      <c r="K417" s="696" t="e">
        <f>IF(Tabla112[[#This Row],[Insumos]]="","",_xlfn.XLOOKUP(Tabla112[[#This Row],[Insumos]],[1]!Tabla10[Insumo],[1]!Tabla10[InsumoAbrev],"",0))</f>
        <v>#REF!</v>
      </c>
      <c r="L417" s="697" t="s">
        <v>2131</v>
      </c>
      <c r="M417" s="698" t="e">
        <f>IF(Tabla112[[#This Row],[Descripción]]="","",_xlfn.XLOOKUP(Tabla112[[#This Row],[Descripción]],[1]!Tabla10[Descripción],[1]!Tabla10[Unidad de Medida],"",0))</f>
        <v>#REF!</v>
      </c>
      <c r="N417" s="699">
        <v>15</v>
      </c>
      <c r="O417" s="700" t="e">
        <f>IF(Tabla112[[#This Row],[Descripción]]="","",_xlfn.XLOOKUP(Tabla112[[#This Row],[Descripción]],[1]!Tabla10[Descripción],[1]!Tabla10[Precio Unitario],0))</f>
        <v>#REF!</v>
      </c>
      <c r="P417" s="700" t="e">
        <f>IF(Tabla112[[#This Row],[Cantidad de Insumos]]="","",Tabla112[[#This Row],[Precio Unitario]]*Tabla112[[#This Row],[Cantidad de Insumos]])</f>
        <v>#REF!</v>
      </c>
      <c r="Q417" s="700" t="e">
        <f>IF(Tabla112[[#This Row],[Descripción]]="","",_xlfn.XLOOKUP(Tabla112[[#This Row],[Descripción]],[1]!Tabla10[Descripción],[1]!Tabla10[CODIGO PRESUPUESTARIO],0))</f>
        <v>#REF!</v>
      </c>
      <c r="R417" s="696"/>
      <c r="S417" s="696"/>
    </row>
    <row r="418" spans="2:19" x14ac:dyDescent="0.3">
      <c r="B418" s="692" t="str">
        <f>IF('Formulario PPGR3 '!$G418="","",CONCATENATE('Formulario PPGR3 '!$C418,".",'Formulario PPGR3 '!$D418,".",'Formulario PPGR3 '!$E418,".",'Formulario PPGR3 '!$F418))</f>
        <v/>
      </c>
      <c r="C418" s="692" t="str">
        <f>IF('Formulario PPGR3 '!$G418="","",'[1]Formulario PPGR1'!#REF!)</f>
        <v/>
      </c>
      <c r="D418" s="692" t="str">
        <f>IF('Formulario PPGR3 '!$G418="","",'[1]Formulario PPGR1'!#REF!)</f>
        <v/>
      </c>
      <c r="E418" s="692" t="str">
        <f>IF('Formulario PPGR3 '!$G418="","",'[1]Formulario PPGR1'!#REF!)</f>
        <v/>
      </c>
      <c r="F418" s="692" t="str">
        <f>IF('Formulario PPGR3 '!$G418="","",'[1]Formulario PPGR1'!#REF!)</f>
        <v/>
      </c>
      <c r="G418" s="693"/>
      <c r="H418" s="694" t="str">
        <f>IF(Tabla112[[#This Row],[Código_Actividad]]="","",_xlfn.XLOOKUP(Tabla112[[#This Row],[Código_Actividad]],[1]!Tabla2[Código],[1]!Tabla2[Actividades Programables Presupuestables],"",0))</f>
        <v/>
      </c>
      <c r="I418" s="695" t="str">
        <f>IFERROR(VLOOKUP('Formulario PPGR3 '!$G418,'[1]Formulario PPGR2'!$H$9:$V$272,15,FALSE),"")</f>
        <v/>
      </c>
      <c r="J418" s="702" t="s">
        <v>974</v>
      </c>
      <c r="K418" s="696" t="e">
        <f>IF(Tabla112[[#This Row],[Insumos]]="","",_xlfn.XLOOKUP(Tabla112[[#This Row],[Insumos]],[1]!Tabla10[Insumo],[1]!Tabla10[InsumoAbrev],"",0))</f>
        <v>#REF!</v>
      </c>
      <c r="L418" s="697" t="s">
        <v>2131</v>
      </c>
      <c r="M418" s="698" t="e">
        <f>IF(Tabla112[[#This Row],[Descripción]]="","",_xlfn.XLOOKUP(Tabla112[[#This Row],[Descripción]],[1]!Tabla10[Descripción],[1]!Tabla10[Unidad de Medida],"",0))</f>
        <v>#REF!</v>
      </c>
      <c r="N418" s="699">
        <v>15</v>
      </c>
      <c r="O418" s="700" t="e">
        <f>IF(Tabla112[[#This Row],[Descripción]]="","",_xlfn.XLOOKUP(Tabla112[[#This Row],[Descripción]],[1]!Tabla10[Descripción],[1]!Tabla10[Precio Unitario],0))</f>
        <v>#REF!</v>
      </c>
      <c r="P418" s="700" t="e">
        <f>IF(Tabla112[[#This Row],[Cantidad de Insumos]]="","",Tabla112[[#This Row],[Precio Unitario]]*Tabla112[[#This Row],[Cantidad de Insumos]])</f>
        <v>#REF!</v>
      </c>
      <c r="Q418" s="700" t="e">
        <f>IF(Tabla112[[#This Row],[Descripción]]="","",_xlfn.XLOOKUP(Tabla112[[#This Row],[Descripción]],[1]!Tabla10[Descripción],[1]!Tabla10[CODIGO PRESUPUESTARIO],0))</f>
        <v>#REF!</v>
      </c>
      <c r="R418" s="696"/>
      <c r="S418" s="696"/>
    </row>
    <row r="419" spans="2:19" x14ac:dyDescent="0.3">
      <c r="B419" s="692" t="str">
        <f>IF('Formulario PPGR3 '!$G419="","",CONCATENATE('Formulario PPGR3 '!$C419,".",'Formulario PPGR3 '!$D419,".",'Formulario PPGR3 '!$E419,".",'Formulario PPGR3 '!$F419))</f>
        <v/>
      </c>
      <c r="C419" s="692" t="str">
        <f>IF('Formulario PPGR3 '!$G419="","",'[1]Formulario PPGR1'!#REF!)</f>
        <v/>
      </c>
      <c r="D419" s="692" t="str">
        <f>IF('Formulario PPGR3 '!$G419="","",'[1]Formulario PPGR1'!#REF!)</f>
        <v/>
      </c>
      <c r="E419" s="692" t="str">
        <f>IF('Formulario PPGR3 '!$G419="","",'[1]Formulario PPGR1'!#REF!)</f>
        <v/>
      </c>
      <c r="F419" s="692" t="str">
        <f>IF('Formulario PPGR3 '!$G419="","",'[1]Formulario PPGR1'!#REF!)</f>
        <v/>
      </c>
      <c r="G419" s="693"/>
      <c r="H419" s="694" t="str">
        <f>IF(Tabla112[[#This Row],[Código_Actividad]]="","",_xlfn.XLOOKUP(Tabla112[[#This Row],[Código_Actividad]],[1]!Tabla2[Código],[1]!Tabla2[Actividades Programables Presupuestables],"",0))</f>
        <v/>
      </c>
      <c r="I419" s="695" t="str">
        <f>IFERROR(VLOOKUP('Formulario PPGR3 '!$G419,'[1]Formulario PPGR2'!$H$9:$V$272,15,FALSE),"")</f>
        <v/>
      </c>
      <c r="J419" s="702" t="s">
        <v>974</v>
      </c>
      <c r="K419" s="696" t="e">
        <f>IF(Tabla112[[#This Row],[Insumos]]="","",_xlfn.XLOOKUP(Tabla112[[#This Row],[Insumos]],[1]!Tabla10[Insumo],[1]!Tabla10[InsumoAbrev],"",0))</f>
        <v>#REF!</v>
      </c>
      <c r="L419" s="697" t="s">
        <v>2131</v>
      </c>
      <c r="M419" s="698" t="e">
        <f>IF(Tabla112[[#This Row],[Descripción]]="","",_xlfn.XLOOKUP(Tabla112[[#This Row],[Descripción]],[1]!Tabla10[Descripción],[1]!Tabla10[Unidad de Medida],"",0))</f>
        <v>#REF!</v>
      </c>
      <c r="N419" s="699">
        <v>15</v>
      </c>
      <c r="O419" s="700" t="e">
        <f>IF(Tabla112[[#This Row],[Descripción]]="","",_xlfn.XLOOKUP(Tabla112[[#This Row],[Descripción]],[1]!Tabla10[Descripción],[1]!Tabla10[Precio Unitario],0))</f>
        <v>#REF!</v>
      </c>
      <c r="P419" s="700" t="e">
        <f>IF(Tabla112[[#This Row],[Cantidad de Insumos]]="","",Tabla112[[#This Row],[Precio Unitario]]*Tabla112[[#This Row],[Cantidad de Insumos]])</f>
        <v>#REF!</v>
      </c>
      <c r="Q419" s="700" t="e">
        <f>IF(Tabla112[[#This Row],[Descripción]]="","",_xlfn.XLOOKUP(Tabla112[[#This Row],[Descripción]],[1]!Tabla10[Descripción],[1]!Tabla10[CODIGO PRESUPUESTARIO],0))</f>
        <v>#REF!</v>
      </c>
      <c r="R419" s="696"/>
      <c r="S419" s="696"/>
    </row>
    <row r="420" spans="2:19" ht="37.200000000000003" customHeight="1" x14ac:dyDescent="0.3">
      <c r="B420" s="692" t="e">
        <f>IF('Formulario PPGR3 '!$G420="","",CONCATENATE('Formulario PPGR3 '!$C420,".",'Formulario PPGR3 '!$D420,".",'Formulario PPGR3 '!$E420,".",'Formulario PPGR3 '!$F420))</f>
        <v>#REF!</v>
      </c>
      <c r="C420" s="692" t="e">
        <f>IF('Formulario PPGR3 '!$G420="","",'[1]Formulario PPGR1'!#REF!)</f>
        <v>#REF!</v>
      </c>
      <c r="D420" s="692" t="e">
        <f>IF('Formulario PPGR3 '!$G420="","",'[1]Formulario PPGR1'!#REF!)</f>
        <v>#REF!</v>
      </c>
      <c r="E420" s="692" t="e">
        <f>IF('Formulario PPGR3 '!$G420="","",'[1]Formulario PPGR1'!#REF!)</f>
        <v>#REF!</v>
      </c>
      <c r="F420" s="692" t="e">
        <f>IF('Formulario PPGR3 '!$G420="","",'[1]Formulario PPGR1'!#REF!)</f>
        <v>#REF!</v>
      </c>
      <c r="G420" s="693" t="s">
        <v>464</v>
      </c>
      <c r="H420" s="694" t="e">
        <f>IF(Tabla112[[#This Row],[Código_Actividad]]="","",_xlfn.XLOOKUP(Tabla112[[#This Row],[Código_Actividad]],[1]!Tabla2[Código],[1]!Tabla2[Actividades Programables Presupuestables],"",0))</f>
        <v>#REF!</v>
      </c>
      <c r="I420" s="695">
        <f>IFERROR(VLOOKUP('Formulario PPGR3 '!$G420,'[1]Formulario PPGR2'!$H$9:$V$272,15,FALSE),"")</f>
        <v>4</v>
      </c>
      <c r="J420" s="702" t="s">
        <v>1081</v>
      </c>
      <c r="K420" s="696" t="e">
        <f>IF(Tabla112[[#This Row],[Insumos]]="","",_xlfn.XLOOKUP(Tabla112[[#This Row],[Insumos]],[1]!Tabla10[Insumo],[1]!Tabla10[InsumoAbrev],"",0))</f>
        <v>#REF!</v>
      </c>
      <c r="L420" s="697" t="s">
        <v>1679</v>
      </c>
      <c r="M420" s="698" t="e">
        <f>IF(Tabla112[[#This Row],[Descripción]]="","",_xlfn.XLOOKUP(Tabla112[[#This Row],[Descripción]],[1]!Tabla10[Descripción],[1]!Tabla10[Unidad de Medida],"",0))</f>
        <v>#REF!</v>
      </c>
      <c r="N420" s="699">
        <v>40</v>
      </c>
      <c r="O420" s="700" t="e">
        <f>IF(Tabla112[[#This Row],[Descripción]]="","",_xlfn.XLOOKUP(Tabla112[[#This Row],[Descripción]],[1]!Tabla10[Descripción],[1]!Tabla10[Precio Unitario],0))</f>
        <v>#REF!</v>
      </c>
      <c r="P420" s="700" t="e">
        <f>IF(Tabla112[[#This Row],[Cantidad de Insumos]]="","",Tabla112[[#This Row],[Precio Unitario]]*Tabla112[[#This Row],[Cantidad de Insumos]])</f>
        <v>#REF!</v>
      </c>
      <c r="Q420" s="700" t="e">
        <f>IF(Tabla112[[#This Row],[Descripción]]="","",_xlfn.XLOOKUP(Tabla112[[#This Row],[Descripción]],[1]!Tabla10[Descripción],[1]!Tabla10[CODIGO PRESUPUESTARIO],0))</f>
        <v>#REF!</v>
      </c>
      <c r="R420" s="696"/>
      <c r="S420" s="696"/>
    </row>
    <row r="421" spans="2:19" x14ac:dyDescent="0.3">
      <c r="B421" s="692" t="str">
        <f>IF('Formulario PPGR3 '!$G421="","",CONCATENATE('Formulario PPGR3 '!$C421,".",'Formulario PPGR3 '!$D421,".",'Formulario PPGR3 '!$E421,".",'Formulario PPGR3 '!$F421))</f>
        <v/>
      </c>
      <c r="C421" s="692" t="str">
        <f>IF('Formulario PPGR3 '!$G421="","",'[1]Formulario PPGR1'!#REF!)</f>
        <v/>
      </c>
      <c r="D421" s="692" t="str">
        <f>IF('Formulario PPGR3 '!$G421="","",'[1]Formulario PPGR1'!#REF!)</f>
        <v/>
      </c>
      <c r="E421" s="692" t="str">
        <f>IF('Formulario PPGR3 '!$G421="","",'[1]Formulario PPGR1'!#REF!)</f>
        <v/>
      </c>
      <c r="F421" s="692" t="str">
        <f>IF('Formulario PPGR3 '!$G421="","",'[1]Formulario PPGR1'!#REF!)</f>
        <v/>
      </c>
      <c r="G421" s="693"/>
      <c r="H421" s="694" t="str">
        <f>IF(Tabla112[[#This Row],[Código_Actividad]]="","",_xlfn.XLOOKUP(Tabla112[[#This Row],[Código_Actividad]],[1]!Tabla2[Código],[1]!Tabla2[Actividades Programables Presupuestables],"",0))</f>
        <v/>
      </c>
      <c r="I421" s="695" t="str">
        <f>IFERROR(VLOOKUP('Formulario PPGR3 '!$G421,'[1]Formulario PPGR2'!$H$9:$V$272,15,FALSE),"")</f>
        <v/>
      </c>
      <c r="J421" s="702" t="s">
        <v>974</v>
      </c>
      <c r="K421" s="696" t="e">
        <f>IF(Tabla112[[#This Row],[Insumos]]="","",_xlfn.XLOOKUP(Tabla112[[#This Row],[Insumos]],[1]!Tabla10[Insumo],[1]!Tabla10[InsumoAbrev],"",0))</f>
        <v>#REF!</v>
      </c>
      <c r="L421" s="697" t="s">
        <v>2129</v>
      </c>
      <c r="M421" s="698" t="e">
        <f>IF(Tabla112[[#This Row],[Descripción]]="","",_xlfn.XLOOKUP(Tabla112[[#This Row],[Descripción]],[1]!Tabla10[Descripción],[1]!Tabla10[Unidad de Medida],"",0))</f>
        <v>#REF!</v>
      </c>
      <c r="N421" s="699">
        <v>4</v>
      </c>
      <c r="O421" s="700" t="e">
        <f>IF(Tabla112[[#This Row],[Descripción]]="","",_xlfn.XLOOKUP(Tabla112[[#This Row],[Descripción]],[1]!Tabla10[Descripción],[1]!Tabla10[Precio Unitario],0))</f>
        <v>#REF!</v>
      </c>
      <c r="P421" s="700" t="e">
        <f>IF(Tabla112[[#This Row],[Cantidad de Insumos]]="","",Tabla112[[#This Row],[Precio Unitario]]*Tabla112[[#This Row],[Cantidad de Insumos]])</f>
        <v>#REF!</v>
      </c>
      <c r="Q421" s="700" t="e">
        <f>IF(Tabla112[[#This Row],[Descripción]]="","",_xlfn.XLOOKUP(Tabla112[[#This Row],[Descripción]],[1]!Tabla10[Descripción],[1]!Tabla10[CODIGO PRESUPUESTARIO],0))</f>
        <v>#REF!</v>
      </c>
      <c r="R421" s="696"/>
      <c r="S421" s="696"/>
    </row>
    <row r="422" spans="2:19" x14ac:dyDescent="0.3">
      <c r="B422" s="692" t="str">
        <f>IF('Formulario PPGR3 '!$G422="","",CONCATENATE('Formulario PPGR3 '!$C422,".",'Formulario PPGR3 '!$D422,".",'Formulario PPGR3 '!$E422,".",'Formulario PPGR3 '!$F422))</f>
        <v/>
      </c>
      <c r="C422" s="692" t="str">
        <f>IF('Formulario PPGR3 '!$G422="","",'[1]Formulario PPGR1'!#REF!)</f>
        <v/>
      </c>
      <c r="D422" s="692" t="str">
        <f>IF('Formulario PPGR3 '!$G422="","",'[1]Formulario PPGR1'!#REF!)</f>
        <v/>
      </c>
      <c r="E422" s="692" t="str">
        <f>IF('Formulario PPGR3 '!$G422="","",'[1]Formulario PPGR1'!#REF!)</f>
        <v/>
      </c>
      <c r="F422" s="692" t="str">
        <f>IF('Formulario PPGR3 '!$G422="","",'[1]Formulario PPGR1'!#REF!)</f>
        <v/>
      </c>
      <c r="G422" s="693"/>
      <c r="H422" s="694" t="str">
        <f>IF(Tabla112[[#This Row],[Código_Actividad]]="","",_xlfn.XLOOKUP(Tabla112[[#This Row],[Código_Actividad]],[1]!Tabla2[Código],[1]!Tabla2[Actividades Programables Presupuestables],"",0))</f>
        <v/>
      </c>
      <c r="I422" s="695" t="str">
        <f>IFERROR(VLOOKUP('Formulario PPGR3 '!$G422,'[1]Formulario PPGR2'!$H$9:$V$272,15,FALSE),"")</f>
        <v/>
      </c>
      <c r="J422" s="702" t="s">
        <v>974</v>
      </c>
      <c r="K422" s="696" t="e">
        <f>IF(Tabla112[[#This Row],[Insumos]]="","",_xlfn.XLOOKUP(Tabla112[[#This Row],[Insumos]],[1]!Tabla10[Insumo],[1]!Tabla10[InsumoAbrev],"",0))</f>
        <v>#REF!</v>
      </c>
      <c r="L422" s="697" t="s">
        <v>2131</v>
      </c>
      <c r="M422" s="698" t="e">
        <f>IF(Tabla112[[#This Row],[Descripción]]="","",_xlfn.XLOOKUP(Tabla112[[#This Row],[Descripción]],[1]!Tabla10[Descripción],[1]!Tabla10[Unidad de Medida],"",0))</f>
        <v>#REF!</v>
      </c>
      <c r="N422" s="699">
        <v>4</v>
      </c>
      <c r="O422" s="700" t="e">
        <f>IF(Tabla112[[#This Row],[Descripción]]="","",_xlfn.XLOOKUP(Tabla112[[#This Row],[Descripción]],[1]!Tabla10[Descripción],[1]!Tabla10[Precio Unitario],0))</f>
        <v>#REF!</v>
      </c>
      <c r="P422" s="700" t="e">
        <f>IF(Tabla112[[#This Row],[Cantidad de Insumos]]="","",Tabla112[[#This Row],[Precio Unitario]]*Tabla112[[#This Row],[Cantidad de Insumos]])</f>
        <v>#REF!</v>
      </c>
      <c r="Q422" s="700" t="e">
        <f>IF(Tabla112[[#This Row],[Descripción]]="","",_xlfn.XLOOKUP(Tabla112[[#This Row],[Descripción]],[1]!Tabla10[Descripción],[1]!Tabla10[CODIGO PRESUPUESTARIO],0))</f>
        <v>#REF!</v>
      </c>
      <c r="R422" s="696"/>
      <c r="S422" s="696"/>
    </row>
    <row r="423" spans="2:19" x14ac:dyDescent="0.3">
      <c r="B423" s="692" t="str">
        <f>IF('Formulario PPGR3 '!$G423="","",CONCATENATE('Formulario PPGR3 '!$C423,".",'Formulario PPGR3 '!$D423,".",'Formulario PPGR3 '!$E423,".",'Formulario PPGR3 '!$F423))</f>
        <v/>
      </c>
      <c r="C423" s="692" t="str">
        <f>IF('Formulario PPGR3 '!$G423="","",'[1]Formulario PPGR1'!#REF!)</f>
        <v/>
      </c>
      <c r="D423" s="692" t="str">
        <f>IF('Formulario PPGR3 '!$G423="","",'[1]Formulario PPGR1'!#REF!)</f>
        <v/>
      </c>
      <c r="E423" s="692" t="str">
        <f>IF('Formulario PPGR3 '!$G423="","",'[1]Formulario PPGR1'!#REF!)</f>
        <v/>
      </c>
      <c r="F423" s="692" t="str">
        <f>IF('Formulario PPGR3 '!$G423="","",'[1]Formulario PPGR1'!#REF!)</f>
        <v/>
      </c>
      <c r="G423" s="693"/>
      <c r="H423" s="694" t="str">
        <f>IF(Tabla112[[#This Row],[Código_Actividad]]="","",_xlfn.XLOOKUP(Tabla112[[#This Row],[Código_Actividad]],[1]!Tabla2[Código],[1]!Tabla2[Actividades Programables Presupuestables],"",0))</f>
        <v/>
      </c>
      <c r="I423" s="695" t="str">
        <f>IFERROR(VLOOKUP('Formulario PPGR3 '!$G423,'[1]Formulario PPGR2'!$H$9:$V$272,15,FALSE),"")</f>
        <v/>
      </c>
      <c r="J423" s="702" t="s">
        <v>974</v>
      </c>
      <c r="K423" s="696" t="e">
        <f>IF(Tabla112[[#This Row],[Insumos]]="","",_xlfn.XLOOKUP(Tabla112[[#This Row],[Insumos]],[1]!Tabla10[Insumo],[1]!Tabla10[InsumoAbrev],"",0))</f>
        <v>#REF!</v>
      </c>
      <c r="L423" s="697" t="s">
        <v>2131</v>
      </c>
      <c r="M423" s="698" t="e">
        <f>IF(Tabla112[[#This Row],[Descripción]]="","",_xlfn.XLOOKUP(Tabla112[[#This Row],[Descripción]],[1]!Tabla10[Descripción],[1]!Tabla10[Unidad de Medida],"",0))</f>
        <v>#REF!</v>
      </c>
      <c r="N423" s="699">
        <v>4</v>
      </c>
      <c r="O423" s="700" t="e">
        <f>IF(Tabla112[[#This Row],[Descripción]]="","",_xlfn.XLOOKUP(Tabla112[[#This Row],[Descripción]],[1]!Tabla10[Descripción],[1]!Tabla10[Precio Unitario],0))</f>
        <v>#REF!</v>
      </c>
      <c r="P423" s="700" t="e">
        <f>IF(Tabla112[[#This Row],[Cantidad de Insumos]]="","",Tabla112[[#This Row],[Precio Unitario]]*Tabla112[[#This Row],[Cantidad de Insumos]])</f>
        <v>#REF!</v>
      </c>
      <c r="Q423" s="700" t="e">
        <f>IF(Tabla112[[#This Row],[Descripción]]="","",_xlfn.XLOOKUP(Tabla112[[#This Row],[Descripción]],[1]!Tabla10[Descripción],[1]!Tabla10[CODIGO PRESUPUESTARIO],0))</f>
        <v>#REF!</v>
      </c>
      <c r="R423" s="696"/>
      <c r="S423" s="696"/>
    </row>
    <row r="424" spans="2:19" ht="52.95" customHeight="1" x14ac:dyDescent="0.3">
      <c r="B424" s="692" t="e">
        <f>IF('Formulario PPGR3 '!$G424="","",CONCATENATE('Formulario PPGR3 '!$C424,".",'Formulario PPGR3 '!$D424,".",'Formulario PPGR3 '!$E424,".",'Formulario PPGR3 '!$F424))</f>
        <v>#REF!</v>
      </c>
      <c r="C424" s="692" t="e">
        <f>IF('Formulario PPGR3 '!$G424="","",'[1]Formulario PPGR1'!#REF!)</f>
        <v>#REF!</v>
      </c>
      <c r="D424" s="692" t="e">
        <f>IF('Formulario PPGR3 '!$G424="","",'[1]Formulario PPGR1'!#REF!)</f>
        <v>#REF!</v>
      </c>
      <c r="E424" s="692" t="e">
        <f>IF('Formulario PPGR3 '!$G424="","",'[1]Formulario PPGR1'!#REF!)</f>
        <v>#REF!</v>
      </c>
      <c r="F424" s="692" t="e">
        <f>IF('Formulario PPGR3 '!$G424="","",'[1]Formulario PPGR1'!#REF!)</f>
        <v>#REF!</v>
      </c>
      <c r="G424" s="693" t="s">
        <v>466</v>
      </c>
      <c r="H424" s="694" t="e">
        <f>IF(Tabla112[[#This Row],[Código_Actividad]]="","",_xlfn.XLOOKUP(Tabla112[[#This Row],[Código_Actividad]],[1]!Tabla2[Código],[1]!Tabla2[Actividades Programables Presupuestables],"",0))</f>
        <v>#REF!</v>
      </c>
      <c r="I424" s="695">
        <f>IFERROR(VLOOKUP('Formulario PPGR3 '!$G424,'[1]Formulario PPGR2'!$H$9:$V$272,15,FALSE),"")</f>
        <v>12</v>
      </c>
      <c r="J424" s="702" t="s">
        <v>1954</v>
      </c>
      <c r="K424" s="696" t="e">
        <f>IF(Tabla112[[#This Row],[Insumos]]="","",_xlfn.XLOOKUP(Tabla112[[#This Row],[Insumos]],[1]!Tabla10[Insumo],[1]!Tabla10[InsumoAbrev],"",0))</f>
        <v>#REF!</v>
      </c>
      <c r="L424" s="697" t="s">
        <v>1966</v>
      </c>
      <c r="M424" s="698" t="e">
        <f>IF(Tabla112[[#This Row],[Descripción]]="","",_xlfn.XLOOKUP(Tabla112[[#This Row],[Descripción]],[1]!Tabla10[Descripción],[1]!Tabla10[Unidad de Medida],"",0))</f>
        <v>#REF!</v>
      </c>
      <c r="N424" s="699">
        <v>10</v>
      </c>
      <c r="O424" s="700" t="e">
        <f>IF(Tabla112[[#This Row],[Descripción]]="","",_xlfn.XLOOKUP(Tabla112[[#This Row],[Descripción]],[1]!Tabla10[Descripción],[1]!Tabla10[Precio Unitario],0))</f>
        <v>#REF!</v>
      </c>
      <c r="P424" s="700" t="e">
        <f>IF(Tabla112[[#This Row],[Cantidad de Insumos]]="","",Tabla112[[#This Row],[Precio Unitario]]*Tabla112[[#This Row],[Cantidad de Insumos]])</f>
        <v>#REF!</v>
      </c>
      <c r="Q424" s="700" t="e">
        <f>IF(Tabla112[[#This Row],[Descripción]]="","",_xlfn.XLOOKUP(Tabla112[[#This Row],[Descripción]],[1]!Tabla10[Descripción],[1]!Tabla10[CODIGO PRESUPUESTARIO],0))</f>
        <v>#REF!</v>
      </c>
      <c r="R424" s="696"/>
      <c r="S424" s="696"/>
    </row>
    <row r="425" spans="2:19" ht="49.2" customHeight="1" x14ac:dyDescent="0.3">
      <c r="B425" s="692" t="str">
        <f>IF('Formulario PPGR3 '!$G425="","",CONCATENATE('Formulario PPGR3 '!$C425,".",'Formulario PPGR3 '!$D425,".",'Formulario PPGR3 '!$E425,".",'Formulario PPGR3 '!$F425))</f>
        <v/>
      </c>
      <c r="C425" s="692" t="str">
        <f>IF('Formulario PPGR3 '!$G425="","",'[1]Formulario PPGR1'!#REF!)</f>
        <v/>
      </c>
      <c r="D425" s="692" t="str">
        <f>IF('Formulario PPGR3 '!$G425="","",'[1]Formulario PPGR1'!#REF!)</f>
        <v/>
      </c>
      <c r="E425" s="692" t="str">
        <f>IF('Formulario PPGR3 '!$G425="","",'[1]Formulario PPGR1'!#REF!)</f>
        <v/>
      </c>
      <c r="F425" s="692" t="str">
        <f>IF('Formulario PPGR3 '!$G425="","",'[1]Formulario PPGR1'!#REF!)</f>
        <v/>
      </c>
      <c r="G425" s="693"/>
      <c r="H425" s="694" t="str">
        <f>IF(Tabla112[[#This Row],[Código_Actividad]]="","",_xlfn.XLOOKUP(Tabla112[[#This Row],[Código_Actividad]],[1]!Tabla2[Código],[1]!Tabla2[Actividades Programables Presupuestables],"",0))</f>
        <v/>
      </c>
      <c r="I425" s="695" t="str">
        <f>IFERROR(VLOOKUP('Formulario PPGR3 '!$G425,'[1]Formulario PPGR2'!$H$9:$V$272,15,FALSE),"")</f>
        <v/>
      </c>
      <c r="J425" s="702" t="s">
        <v>972</v>
      </c>
      <c r="K425" s="696" t="e">
        <f>IF(Tabla112[[#This Row],[Insumos]]="","",_xlfn.XLOOKUP(Tabla112[[#This Row],[Insumos]],[1]!Tabla10[Insumo],[1]!Tabla10[InsumoAbrev],"",0))</f>
        <v>#REF!</v>
      </c>
      <c r="L425" s="697" t="s">
        <v>1717</v>
      </c>
      <c r="M425" s="698" t="e">
        <f>IF(Tabla112[[#This Row],[Descripción]]="","",_xlfn.XLOOKUP(Tabla112[[#This Row],[Descripción]],[1]!Tabla10[Descripción],[1]!Tabla10[Unidad de Medida],"",0))</f>
        <v>#REF!</v>
      </c>
      <c r="N425" s="699">
        <v>1000</v>
      </c>
      <c r="O425" s="700" t="e">
        <f>IF(Tabla112[[#This Row],[Descripción]]="","",_xlfn.XLOOKUP(Tabla112[[#This Row],[Descripción]],[1]!Tabla10[Descripción],[1]!Tabla10[Precio Unitario],0))</f>
        <v>#REF!</v>
      </c>
      <c r="P425" s="700" t="e">
        <f>IF(Tabla112[[#This Row],[Cantidad de Insumos]]="","",Tabla112[[#This Row],[Precio Unitario]]*Tabla112[[#This Row],[Cantidad de Insumos]])</f>
        <v>#REF!</v>
      </c>
      <c r="Q425" s="700" t="e">
        <f>IF(Tabla112[[#This Row],[Descripción]]="","",_xlfn.XLOOKUP(Tabla112[[#This Row],[Descripción]],[1]!Tabla10[Descripción],[1]!Tabla10[CODIGO PRESUPUESTARIO],0))</f>
        <v>#REF!</v>
      </c>
      <c r="R425" s="696"/>
      <c r="S425" s="696"/>
    </row>
    <row r="426" spans="2:19" ht="45" customHeight="1" x14ac:dyDescent="0.3">
      <c r="B426" s="692" t="e">
        <f>IF('Formulario PPGR3 '!$G426="","",CONCATENATE('Formulario PPGR3 '!$C426,".",'Formulario PPGR3 '!$D426,".",'Formulario PPGR3 '!$E426,".",'Formulario PPGR3 '!$F426))</f>
        <v>#REF!</v>
      </c>
      <c r="C426" s="692" t="e">
        <f>IF('Formulario PPGR3 '!$G426="","",'[1]Formulario PPGR1'!#REF!)</f>
        <v>#REF!</v>
      </c>
      <c r="D426" s="692" t="e">
        <f>IF('Formulario PPGR3 '!$G426="","",'[1]Formulario PPGR1'!#REF!)</f>
        <v>#REF!</v>
      </c>
      <c r="E426" s="692" t="e">
        <f>IF('Formulario PPGR3 '!$G426="","",'[1]Formulario PPGR1'!#REF!)</f>
        <v>#REF!</v>
      </c>
      <c r="F426" s="692" t="e">
        <f>IF('Formulario PPGR3 '!$G426="","",'[1]Formulario PPGR1'!#REF!)</f>
        <v>#REF!</v>
      </c>
      <c r="G426" s="693" t="s">
        <v>469</v>
      </c>
      <c r="H426" s="694" t="e">
        <f>IF(Tabla112[[#This Row],[Código_Actividad]]="","",_xlfn.XLOOKUP(Tabla112[[#This Row],[Código_Actividad]],[1]!Tabla2[Código],[1]!Tabla2[Actividades Programables Presupuestables],"",0))</f>
        <v>#REF!</v>
      </c>
      <c r="I426" s="695">
        <f>IFERROR(VLOOKUP('Formulario PPGR3 '!$G426,'[1]Formulario PPGR2'!$H$9:$V$272,15,FALSE),"")</f>
        <v>4</v>
      </c>
      <c r="J426" s="702" t="s">
        <v>1081</v>
      </c>
      <c r="K426" s="696" t="e">
        <f>IF(Tabla112[[#This Row],[Insumos]]="","",_xlfn.XLOOKUP(Tabla112[[#This Row],[Insumos]],[1]!Tabla10[Insumo],[1]!Tabla10[InsumoAbrev],"",0))</f>
        <v>#REF!</v>
      </c>
      <c r="L426" s="697" t="s">
        <v>1679</v>
      </c>
      <c r="M426" s="698" t="e">
        <f>IF(Tabla112[[#This Row],[Descripción]]="","",_xlfn.XLOOKUP(Tabla112[[#This Row],[Descripción]],[1]!Tabla10[Descripción],[1]!Tabla10[Unidad de Medida],"",0))</f>
        <v>#REF!</v>
      </c>
      <c r="N426" s="699">
        <v>40</v>
      </c>
      <c r="O426" s="700" t="e">
        <f>IF(Tabla112[[#This Row],[Descripción]]="","",_xlfn.XLOOKUP(Tabla112[[#This Row],[Descripción]],[1]!Tabla10[Descripción],[1]!Tabla10[Precio Unitario],0))</f>
        <v>#REF!</v>
      </c>
      <c r="P426" s="700" t="e">
        <f>IF(Tabla112[[#This Row],[Cantidad de Insumos]]="","",Tabla112[[#This Row],[Precio Unitario]]*Tabla112[[#This Row],[Cantidad de Insumos]])</f>
        <v>#REF!</v>
      </c>
      <c r="Q426" s="700" t="e">
        <f>IF(Tabla112[[#This Row],[Descripción]]="","",_xlfn.XLOOKUP(Tabla112[[#This Row],[Descripción]],[1]!Tabla10[Descripción],[1]!Tabla10[CODIGO PRESUPUESTARIO],0))</f>
        <v>#REF!</v>
      </c>
      <c r="R426" s="696"/>
      <c r="S426" s="696"/>
    </row>
    <row r="427" spans="2:19" x14ac:dyDescent="0.3">
      <c r="B427" s="692" t="str">
        <f>IF('Formulario PPGR3 '!$G427="","",CONCATENATE('Formulario PPGR3 '!$C427,".",'Formulario PPGR3 '!$D427,".",'Formulario PPGR3 '!$E427,".",'Formulario PPGR3 '!$F427))</f>
        <v/>
      </c>
      <c r="C427" s="692" t="str">
        <f>IF('Formulario PPGR3 '!$G427="","",'[1]Formulario PPGR1'!#REF!)</f>
        <v/>
      </c>
      <c r="D427" s="692" t="str">
        <f>IF('Formulario PPGR3 '!$G427="","",'[1]Formulario PPGR1'!#REF!)</f>
        <v/>
      </c>
      <c r="E427" s="692" t="str">
        <f>IF('Formulario PPGR3 '!$G427="","",'[1]Formulario PPGR1'!#REF!)</f>
        <v/>
      </c>
      <c r="F427" s="692" t="str">
        <f>IF('Formulario PPGR3 '!$G427="","",'[1]Formulario PPGR1'!#REF!)</f>
        <v/>
      </c>
      <c r="G427" s="693"/>
      <c r="H427" s="694" t="str">
        <f>IF(Tabla112[[#This Row],[Código_Actividad]]="","",_xlfn.XLOOKUP(Tabla112[[#This Row],[Código_Actividad]],[1]!Tabla2[Código],[1]!Tabla2[Actividades Programables Presupuestables],"",0))</f>
        <v/>
      </c>
      <c r="I427" s="695" t="str">
        <f>IFERROR(VLOOKUP('Formulario PPGR3 '!$G427,'[1]Formulario PPGR2'!$H$9:$V$272,15,FALSE),"")</f>
        <v/>
      </c>
      <c r="J427" s="702" t="s">
        <v>974</v>
      </c>
      <c r="K427" s="696" t="e">
        <f>IF(Tabla112[[#This Row],[Insumos]]="","",_xlfn.XLOOKUP(Tabla112[[#This Row],[Insumos]],[1]!Tabla10[Insumo],[1]!Tabla10[InsumoAbrev],"",0))</f>
        <v>#REF!</v>
      </c>
      <c r="L427" s="697" t="s">
        <v>2129</v>
      </c>
      <c r="M427" s="698" t="e">
        <f>IF(Tabla112[[#This Row],[Descripción]]="","",_xlfn.XLOOKUP(Tabla112[[#This Row],[Descripción]],[1]!Tabla10[Descripción],[1]!Tabla10[Unidad de Medida],"",0))</f>
        <v>#REF!</v>
      </c>
      <c r="N427" s="699">
        <v>4</v>
      </c>
      <c r="O427" s="700" t="e">
        <f>IF(Tabla112[[#This Row],[Descripción]]="","",_xlfn.XLOOKUP(Tabla112[[#This Row],[Descripción]],[1]!Tabla10[Descripción],[1]!Tabla10[Precio Unitario],0))</f>
        <v>#REF!</v>
      </c>
      <c r="P427" s="700" t="e">
        <f>IF(Tabla112[[#This Row],[Cantidad de Insumos]]="","",Tabla112[[#This Row],[Precio Unitario]]*Tabla112[[#This Row],[Cantidad de Insumos]])</f>
        <v>#REF!</v>
      </c>
      <c r="Q427" s="700" t="e">
        <f>IF(Tabla112[[#This Row],[Descripción]]="","",_xlfn.XLOOKUP(Tabla112[[#This Row],[Descripción]],[1]!Tabla10[Descripción],[1]!Tabla10[CODIGO PRESUPUESTARIO],0))</f>
        <v>#REF!</v>
      </c>
      <c r="R427" s="696"/>
      <c r="S427" s="696"/>
    </row>
    <row r="428" spans="2:19" x14ac:dyDescent="0.3">
      <c r="B428" s="692" t="str">
        <f>IF('Formulario PPGR3 '!$G428="","",CONCATENATE('Formulario PPGR3 '!$C428,".",'Formulario PPGR3 '!$D428,".",'Formulario PPGR3 '!$E428,".",'Formulario PPGR3 '!$F428))</f>
        <v/>
      </c>
      <c r="C428" s="692" t="str">
        <f>IF('Formulario PPGR3 '!$G428="","",'[1]Formulario PPGR1'!#REF!)</f>
        <v/>
      </c>
      <c r="D428" s="692" t="str">
        <f>IF('Formulario PPGR3 '!$G428="","",'[1]Formulario PPGR1'!#REF!)</f>
        <v/>
      </c>
      <c r="E428" s="692" t="str">
        <f>IF('Formulario PPGR3 '!$G428="","",'[1]Formulario PPGR1'!#REF!)</f>
        <v/>
      </c>
      <c r="F428" s="692" t="str">
        <f>IF('Formulario PPGR3 '!$G428="","",'[1]Formulario PPGR1'!#REF!)</f>
        <v/>
      </c>
      <c r="G428" s="693"/>
      <c r="H428" s="694" t="str">
        <f>IF(Tabla112[[#This Row],[Código_Actividad]]="","",_xlfn.XLOOKUP(Tabla112[[#This Row],[Código_Actividad]],[1]!Tabla2[Código],[1]!Tabla2[Actividades Programables Presupuestables],"",0))</f>
        <v/>
      </c>
      <c r="I428" s="695" t="str">
        <f>IFERROR(VLOOKUP('Formulario PPGR3 '!$G428,'[1]Formulario PPGR2'!$H$9:$V$272,15,FALSE),"")</f>
        <v/>
      </c>
      <c r="J428" s="702" t="s">
        <v>974</v>
      </c>
      <c r="K428" s="696" t="e">
        <f>IF(Tabla112[[#This Row],[Insumos]]="","",_xlfn.XLOOKUP(Tabla112[[#This Row],[Insumos]],[1]!Tabla10[Insumo],[1]!Tabla10[InsumoAbrev],"",0))</f>
        <v>#REF!</v>
      </c>
      <c r="L428" s="697" t="s">
        <v>2131</v>
      </c>
      <c r="M428" s="698" t="e">
        <f>IF(Tabla112[[#This Row],[Descripción]]="","",_xlfn.XLOOKUP(Tabla112[[#This Row],[Descripción]],[1]!Tabla10[Descripción],[1]!Tabla10[Unidad de Medida],"",0))</f>
        <v>#REF!</v>
      </c>
      <c r="N428" s="699">
        <v>4</v>
      </c>
      <c r="O428" s="700" t="e">
        <f>IF(Tabla112[[#This Row],[Descripción]]="","",_xlfn.XLOOKUP(Tabla112[[#This Row],[Descripción]],[1]!Tabla10[Descripción],[1]!Tabla10[Precio Unitario],0))</f>
        <v>#REF!</v>
      </c>
      <c r="P428" s="700" t="e">
        <f>IF(Tabla112[[#This Row],[Cantidad de Insumos]]="","",Tabla112[[#This Row],[Precio Unitario]]*Tabla112[[#This Row],[Cantidad de Insumos]])</f>
        <v>#REF!</v>
      </c>
      <c r="Q428" s="700" t="e">
        <f>IF(Tabla112[[#This Row],[Descripción]]="","",_xlfn.XLOOKUP(Tabla112[[#This Row],[Descripción]],[1]!Tabla10[Descripción],[1]!Tabla10[CODIGO PRESUPUESTARIO],0))</f>
        <v>#REF!</v>
      </c>
      <c r="R428" s="696"/>
      <c r="S428" s="696"/>
    </row>
    <row r="429" spans="2:19" x14ac:dyDescent="0.3">
      <c r="B429" s="692" t="str">
        <f>IF('Formulario PPGR3 '!$G429="","",CONCATENATE('Formulario PPGR3 '!$C429,".",'Formulario PPGR3 '!$D429,".",'Formulario PPGR3 '!$E429,".",'Formulario PPGR3 '!$F429))</f>
        <v/>
      </c>
      <c r="C429" s="692" t="str">
        <f>IF('Formulario PPGR3 '!$G429="","",'[1]Formulario PPGR1'!#REF!)</f>
        <v/>
      </c>
      <c r="D429" s="692" t="str">
        <f>IF('Formulario PPGR3 '!$G429="","",'[1]Formulario PPGR1'!#REF!)</f>
        <v/>
      </c>
      <c r="E429" s="692" t="str">
        <f>IF('Formulario PPGR3 '!$G429="","",'[1]Formulario PPGR1'!#REF!)</f>
        <v/>
      </c>
      <c r="F429" s="692" t="str">
        <f>IF('Formulario PPGR3 '!$G429="","",'[1]Formulario PPGR1'!#REF!)</f>
        <v/>
      </c>
      <c r="G429" s="693"/>
      <c r="H429" s="694" t="str">
        <f>IF(Tabla112[[#This Row],[Código_Actividad]]="","",_xlfn.XLOOKUP(Tabla112[[#This Row],[Código_Actividad]],[1]!Tabla2[Código],[1]!Tabla2[Actividades Programables Presupuestables],"",0))</f>
        <v/>
      </c>
      <c r="I429" s="695" t="str">
        <f>IFERROR(VLOOKUP('Formulario PPGR3 '!$G429,'[1]Formulario PPGR2'!$H$9:$V$272,15,FALSE),"")</f>
        <v/>
      </c>
      <c r="J429" s="702" t="s">
        <v>974</v>
      </c>
      <c r="K429" s="696" t="e">
        <f>IF(Tabla112[[#This Row],[Insumos]]="","",_xlfn.XLOOKUP(Tabla112[[#This Row],[Insumos]],[1]!Tabla10[Insumo],[1]!Tabla10[InsumoAbrev],"",0))</f>
        <v>#REF!</v>
      </c>
      <c r="L429" s="697" t="s">
        <v>2131</v>
      </c>
      <c r="M429" s="698" t="e">
        <f>IF(Tabla112[[#This Row],[Descripción]]="","",_xlfn.XLOOKUP(Tabla112[[#This Row],[Descripción]],[1]!Tabla10[Descripción],[1]!Tabla10[Unidad de Medida],"",0))</f>
        <v>#REF!</v>
      </c>
      <c r="N429" s="699">
        <v>4</v>
      </c>
      <c r="O429" s="700" t="e">
        <f>IF(Tabla112[[#This Row],[Descripción]]="","",_xlfn.XLOOKUP(Tabla112[[#This Row],[Descripción]],[1]!Tabla10[Descripción],[1]!Tabla10[Precio Unitario],0))</f>
        <v>#REF!</v>
      </c>
      <c r="P429" s="700" t="e">
        <f>IF(Tabla112[[#This Row],[Cantidad de Insumos]]="","",Tabla112[[#This Row],[Precio Unitario]]*Tabla112[[#This Row],[Cantidad de Insumos]])</f>
        <v>#REF!</v>
      </c>
      <c r="Q429" s="700" t="e">
        <f>IF(Tabla112[[#This Row],[Descripción]]="","",_xlfn.XLOOKUP(Tabla112[[#This Row],[Descripción]],[1]!Tabla10[Descripción],[1]!Tabla10[CODIGO PRESUPUESTARIO],0))</f>
        <v>#REF!</v>
      </c>
      <c r="R429" s="696"/>
      <c r="S429" s="696"/>
    </row>
    <row r="430" spans="2:19" x14ac:dyDescent="0.3">
      <c r="B430" s="692" t="str">
        <f>IF('Formulario PPGR3 '!$G430="","",CONCATENATE('Formulario PPGR3 '!$C430,".",'Formulario PPGR3 '!$D430,".",'Formulario PPGR3 '!$E430,".",'Formulario PPGR3 '!$F430))</f>
        <v/>
      </c>
      <c r="C430" s="692" t="str">
        <f>IF('Formulario PPGR3 '!$G430="","",'[1]Formulario PPGR1'!#REF!)</f>
        <v/>
      </c>
      <c r="D430" s="692" t="str">
        <f>IF('Formulario PPGR3 '!$G430="","",'[1]Formulario PPGR1'!#REF!)</f>
        <v/>
      </c>
      <c r="E430" s="692" t="str">
        <f>IF('Formulario PPGR3 '!$G430="","",'[1]Formulario PPGR1'!#REF!)</f>
        <v/>
      </c>
      <c r="F430" s="692" t="str">
        <f>IF('Formulario PPGR3 '!$G430="","",'[1]Formulario PPGR1'!#REF!)</f>
        <v/>
      </c>
      <c r="G430" s="693"/>
      <c r="H430" s="694" t="str">
        <f>IF(Tabla112[[#This Row],[Código_Actividad]]="","",_xlfn.XLOOKUP(Tabla112[[#This Row],[Código_Actividad]],[1]!Tabla2[Código],[1]!Tabla2[Actividades Programables Presupuestables],"",0))</f>
        <v/>
      </c>
      <c r="I430" s="695" t="str">
        <f>IFERROR(VLOOKUP('Formulario PPGR3 '!$G430,'[1]Formulario PPGR2'!$H$9:$V$272,15,FALSE),"")</f>
        <v/>
      </c>
      <c r="J430" s="702" t="s">
        <v>974</v>
      </c>
      <c r="K430" s="696" t="e">
        <f>IF(Tabla112[[#This Row],[Insumos]]="","",_xlfn.XLOOKUP(Tabla112[[#This Row],[Insumos]],[1]!Tabla10[Insumo],[1]!Tabla10[InsumoAbrev],"",0))</f>
        <v>#REF!</v>
      </c>
      <c r="L430" s="697" t="s">
        <v>2131</v>
      </c>
      <c r="M430" s="698" t="e">
        <f>IF(Tabla112[[#This Row],[Descripción]]="","",_xlfn.XLOOKUP(Tabla112[[#This Row],[Descripción]],[1]!Tabla10[Descripción],[1]!Tabla10[Unidad de Medida],"",0))</f>
        <v>#REF!</v>
      </c>
      <c r="N430" s="699">
        <v>4</v>
      </c>
      <c r="O430" s="700" t="e">
        <f>IF(Tabla112[[#This Row],[Descripción]]="","",_xlfn.XLOOKUP(Tabla112[[#This Row],[Descripción]],[1]!Tabla10[Descripción],[1]!Tabla10[Precio Unitario],0))</f>
        <v>#REF!</v>
      </c>
      <c r="P430" s="700" t="e">
        <f>IF(Tabla112[[#This Row],[Cantidad de Insumos]]="","",Tabla112[[#This Row],[Precio Unitario]]*Tabla112[[#This Row],[Cantidad de Insumos]])</f>
        <v>#REF!</v>
      </c>
      <c r="Q430" s="700" t="e">
        <f>IF(Tabla112[[#This Row],[Descripción]]="","",_xlfn.XLOOKUP(Tabla112[[#This Row],[Descripción]],[1]!Tabla10[Descripción],[1]!Tabla10[CODIGO PRESUPUESTARIO],0))</f>
        <v>#REF!</v>
      </c>
      <c r="R430" s="696"/>
      <c r="S430" s="696"/>
    </row>
    <row r="431" spans="2:19" ht="52.95" customHeight="1" x14ac:dyDescent="0.3">
      <c r="B431" s="692" t="e">
        <f>IF('Formulario PPGR3 '!$G431="","",CONCATENATE('Formulario PPGR3 '!$C431,".",'Formulario PPGR3 '!$D431,".",'Formulario PPGR3 '!$E431,".",'Formulario PPGR3 '!$F431))</f>
        <v>#REF!</v>
      </c>
      <c r="C431" s="692" t="e">
        <f>IF('Formulario PPGR3 '!$G431="","",'[1]Formulario PPGR1'!#REF!)</f>
        <v>#REF!</v>
      </c>
      <c r="D431" s="692" t="e">
        <f>IF('Formulario PPGR3 '!$G431="","",'[1]Formulario PPGR1'!#REF!)</f>
        <v>#REF!</v>
      </c>
      <c r="E431" s="692" t="e">
        <f>IF('Formulario PPGR3 '!$G431="","",'[1]Formulario PPGR1'!#REF!)</f>
        <v>#REF!</v>
      </c>
      <c r="F431" s="692" t="e">
        <f>IF('Formulario PPGR3 '!$G431="","",'[1]Formulario PPGR1'!#REF!)</f>
        <v>#REF!</v>
      </c>
      <c r="G431" s="693" t="s">
        <v>471</v>
      </c>
      <c r="H431" s="694" t="e">
        <f>IF(Tabla112[[#This Row],[Código_Actividad]]="","",_xlfn.XLOOKUP(Tabla112[[#This Row],[Código_Actividad]],[1]!Tabla2[Código],[1]!Tabla2[Actividades Programables Presupuestables],"",0))</f>
        <v>#REF!</v>
      </c>
      <c r="I431" s="695">
        <f>IFERROR(VLOOKUP('Formulario PPGR3 '!$G431,'[1]Formulario PPGR2'!$H$9:$V$272,15,FALSE),"")</f>
        <v>12</v>
      </c>
      <c r="J431" s="702" t="s">
        <v>1081</v>
      </c>
      <c r="K431" s="696" t="e">
        <f>IF(Tabla112[[#This Row],[Insumos]]="","",_xlfn.XLOOKUP(Tabla112[[#This Row],[Insumos]],[1]!Tabla10[Insumo],[1]!Tabla10[InsumoAbrev],"",0))</f>
        <v>#REF!</v>
      </c>
      <c r="L431" s="697" t="s">
        <v>1679</v>
      </c>
      <c r="M431" s="698" t="e">
        <f>IF(Tabla112[[#This Row],[Descripción]]="","",_xlfn.XLOOKUP(Tabla112[[#This Row],[Descripción]],[1]!Tabla10[Descripción],[1]!Tabla10[Unidad de Medida],"",0))</f>
        <v>#REF!</v>
      </c>
      <c r="N431" s="699">
        <v>120</v>
      </c>
      <c r="O431" s="700" t="e">
        <f>IF(Tabla112[[#This Row],[Descripción]]="","",_xlfn.XLOOKUP(Tabla112[[#This Row],[Descripción]],[1]!Tabla10[Descripción],[1]!Tabla10[Precio Unitario],0))</f>
        <v>#REF!</v>
      </c>
      <c r="P431" s="700" t="e">
        <f>IF(Tabla112[[#This Row],[Cantidad de Insumos]]="","",Tabla112[[#This Row],[Precio Unitario]]*Tabla112[[#This Row],[Cantidad de Insumos]])</f>
        <v>#REF!</v>
      </c>
      <c r="Q431" s="700" t="e">
        <f>IF(Tabla112[[#This Row],[Descripción]]="","",_xlfn.XLOOKUP(Tabla112[[#This Row],[Descripción]],[1]!Tabla10[Descripción],[1]!Tabla10[CODIGO PRESUPUESTARIO],0))</f>
        <v>#REF!</v>
      </c>
      <c r="R431" s="696"/>
      <c r="S431" s="696"/>
    </row>
    <row r="432" spans="2:19" x14ac:dyDescent="0.3">
      <c r="B432" s="692" t="str">
        <f>IF('Formulario PPGR3 '!$G432="","",CONCATENATE('Formulario PPGR3 '!$C432,".",'Formulario PPGR3 '!$D432,".",'Formulario PPGR3 '!$E432,".",'Formulario PPGR3 '!$F432))</f>
        <v/>
      </c>
      <c r="C432" s="692" t="str">
        <f>IF('Formulario PPGR3 '!$G432="","",'[1]Formulario PPGR1'!#REF!)</f>
        <v/>
      </c>
      <c r="D432" s="692" t="str">
        <f>IF('Formulario PPGR3 '!$G432="","",'[1]Formulario PPGR1'!#REF!)</f>
        <v/>
      </c>
      <c r="E432" s="692" t="str">
        <f>IF('Formulario PPGR3 '!$G432="","",'[1]Formulario PPGR1'!#REF!)</f>
        <v/>
      </c>
      <c r="F432" s="692" t="str">
        <f>IF('Formulario PPGR3 '!$G432="","",'[1]Formulario PPGR1'!#REF!)</f>
        <v/>
      </c>
      <c r="G432" s="693"/>
      <c r="H432" s="694" t="str">
        <f>IF(Tabla112[[#This Row],[Código_Actividad]]="","",_xlfn.XLOOKUP(Tabla112[[#This Row],[Código_Actividad]],[1]!Tabla2[Código],[1]!Tabla2[Actividades Programables Presupuestables],"",0))</f>
        <v/>
      </c>
      <c r="I432" s="695" t="str">
        <f>IFERROR(VLOOKUP('Formulario PPGR3 '!$G432,'[1]Formulario PPGR2'!$H$9:$V$272,15,FALSE),"")</f>
        <v/>
      </c>
      <c r="J432" s="702" t="s">
        <v>974</v>
      </c>
      <c r="K432" s="696" t="e">
        <f>IF(Tabla112[[#This Row],[Insumos]]="","",_xlfn.XLOOKUP(Tabla112[[#This Row],[Insumos]],[1]!Tabla10[Insumo],[1]!Tabla10[InsumoAbrev],"",0))</f>
        <v>#REF!</v>
      </c>
      <c r="L432" s="697" t="s">
        <v>2129</v>
      </c>
      <c r="M432" s="698" t="e">
        <f>IF(Tabla112[[#This Row],[Descripción]]="","",_xlfn.XLOOKUP(Tabla112[[#This Row],[Descripción]],[1]!Tabla10[Descripción],[1]!Tabla10[Unidad de Medida],"",0))</f>
        <v>#REF!</v>
      </c>
      <c r="N432" s="699">
        <v>12</v>
      </c>
      <c r="O432" s="700" t="e">
        <f>IF(Tabla112[[#This Row],[Descripción]]="","",_xlfn.XLOOKUP(Tabla112[[#This Row],[Descripción]],[1]!Tabla10[Descripción],[1]!Tabla10[Precio Unitario],0))</f>
        <v>#REF!</v>
      </c>
      <c r="P432" s="700" t="e">
        <f>IF(Tabla112[[#This Row],[Cantidad de Insumos]]="","",Tabla112[[#This Row],[Precio Unitario]]*Tabla112[[#This Row],[Cantidad de Insumos]])</f>
        <v>#REF!</v>
      </c>
      <c r="Q432" s="700" t="e">
        <f>IF(Tabla112[[#This Row],[Descripción]]="","",_xlfn.XLOOKUP(Tabla112[[#This Row],[Descripción]],[1]!Tabla10[Descripción],[1]!Tabla10[CODIGO PRESUPUESTARIO],0))</f>
        <v>#REF!</v>
      </c>
      <c r="R432" s="696"/>
      <c r="S432" s="696"/>
    </row>
    <row r="433" spans="2:19" x14ac:dyDescent="0.3">
      <c r="B433" s="692" t="str">
        <f>IF('Formulario PPGR3 '!$G433="","",CONCATENATE('Formulario PPGR3 '!$C433,".",'Formulario PPGR3 '!$D433,".",'Formulario PPGR3 '!$E433,".",'Formulario PPGR3 '!$F433))</f>
        <v/>
      </c>
      <c r="C433" s="692" t="str">
        <f>IF('Formulario PPGR3 '!$G433="","",'[1]Formulario PPGR1'!#REF!)</f>
        <v/>
      </c>
      <c r="D433" s="692" t="str">
        <f>IF('Formulario PPGR3 '!$G433="","",'[1]Formulario PPGR1'!#REF!)</f>
        <v/>
      </c>
      <c r="E433" s="692" t="str">
        <f>IF('Formulario PPGR3 '!$G433="","",'[1]Formulario PPGR1'!#REF!)</f>
        <v/>
      </c>
      <c r="F433" s="692" t="str">
        <f>IF('Formulario PPGR3 '!$G433="","",'[1]Formulario PPGR1'!#REF!)</f>
        <v/>
      </c>
      <c r="G433" s="693"/>
      <c r="H433" s="694" t="str">
        <f>IF(Tabla112[[#This Row],[Código_Actividad]]="","",_xlfn.XLOOKUP(Tabla112[[#This Row],[Código_Actividad]],[1]!Tabla2[Código],[1]!Tabla2[Actividades Programables Presupuestables],"",0))</f>
        <v/>
      </c>
      <c r="I433" s="695" t="str">
        <f>IFERROR(VLOOKUP('Formulario PPGR3 '!$G433,'[1]Formulario PPGR2'!$H$9:$V$272,15,FALSE),"")</f>
        <v/>
      </c>
      <c r="J433" s="702" t="s">
        <v>974</v>
      </c>
      <c r="K433" s="696" t="e">
        <f>IF(Tabla112[[#This Row],[Insumos]]="","",_xlfn.XLOOKUP(Tabla112[[#This Row],[Insumos]],[1]!Tabla10[Insumo],[1]!Tabla10[InsumoAbrev],"",0))</f>
        <v>#REF!</v>
      </c>
      <c r="L433" s="697" t="s">
        <v>2131</v>
      </c>
      <c r="M433" s="698" t="e">
        <f>IF(Tabla112[[#This Row],[Descripción]]="","",_xlfn.XLOOKUP(Tabla112[[#This Row],[Descripción]],[1]!Tabla10[Descripción],[1]!Tabla10[Unidad de Medida],"",0))</f>
        <v>#REF!</v>
      </c>
      <c r="N433" s="699">
        <v>12</v>
      </c>
      <c r="O433" s="700" t="e">
        <f>IF(Tabla112[[#This Row],[Descripción]]="","",_xlfn.XLOOKUP(Tabla112[[#This Row],[Descripción]],[1]!Tabla10[Descripción],[1]!Tabla10[Precio Unitario],0))</f>
        <v>#REF!</v>
      </c>
      <c r="P433" s="700" t="e">
        <f>IF(Tabla112[[#This Row],[Cantidad de Insumos]]="","",Tabla112[[#This Row],[Precio Unitario]]*Tabla112[[#This Row],[Cantidad de Insumos]])</f>
        <v>#REF!</v>
      </c>
      <c r="Q433" s="700" t="e">
        <f>IF(Tabla112[[#This Row],[Descripción]]="","",_xlfn.XLOOKUP(Tabla112[[#This Row],[Descripción]],[1]!Tabla10[Descripción],[1]!Tabla10[CODIGO PRESUPUESTARIO],0))</f>
        <v>#REF!</v>
      </c>
      <c r="R433" s="696"/>
      <c r="S433" s="696"/>
    </row>
    <row r="434" spans="2:19" x14ac:dyDescent="0.3">
      <c r="B434" s="692" t="str">
        <f>IF('Formulario PPGR3 '!$G434="","",CONCATENATE('Formulario PPGR3 '!$C434,".",'Formulario PPGR3 '!$D434,".",'Formulario PPGR3 '!$E434,".",'Formulario PPGR3 '!$F434))</f>
        <v/>
      </c>
      <c r="C434" s="692" t="str">
        <f>IF('Formulario PPGR3 '!$G434="","",'[1]Formulario PPGR1'!#REF!)</f>
        <v/>
      </c>
      <c r="D434" s="692" t="str">
        <f>IF('Formulario PPGR3 '!$G434="","",'[1]Formulario PPGR1'!#REF!)</f>
        <v/>
      </c>
      <c r="E434" s="692" t="str">
        <f>IF('Formulario PPGR3 '!$G434="","",'[1]Formulario PPGR1'!#REF!)</f>
        <v/>
      </c>
      <c r="F434" s="692" t="str">
        <f>IF('Formulario PPGR3 '!$G434="","",'[1]Formulario PPGR1'!#REF!)</f>
        <v/>
      </c>
      <c r="G434" s="693"/>
      <c r="H434" s="694" t="str">
        <f>IF(Tabla112[[#This Row],[Código_Actividad]]="","",_xlfn.XLOOKUP(Tabla112[[#This Row],[Código_Actividad]],[1]!Tabla2[Código],[1]!Tabla2[Actividades Programables Presupuestables],"",0))</f>
        <v/>
      </c>
      <c r="I434" s="695" t="str">
        <f>IFERROR(VLOOKUP('Formulario PPGR3 '!$G434,'[1]Formulario PPGR2'!$H$9:$V$272,15,FALSE),"")</f>
        <v/>
      </c>
      <c r="J434" s="702" t="s">
        <v>974</v>
      </c>
      <c r="K434" s="696" t="e">
        <f>IF(Tabla112[[#This Row],[Insumos]]="","",_xlfn.XLOOKUP(Tabla112[[#This Row],[Insumos]],[1]!Tabla10[Insumo],[1]!Tabla10[InsumoAbrev],"",0))</f>
        <v>#REF!</v>
      </c>
      <c r="L434" s="697" t="s">
        <v>2131</v>
      </c>
      <c r="M434" s="698" t="e">
        <f>IF(Tabla112[[#This Row],[Descripción]]="","",_xlfn.XLOOKUP(Tabla112[[#This Row],[Descripción]],[1]!Tabla10[Descripción],[1]!Tabla10[Unidad de Medida],"",0))</f>
        <v>#REF!</v>
      </c>
      <c r="N434" s="699">
        <v>12</v>
      </c>
      <c r="O434" s="700" t="e">
        <f>IF(Tabla112[[#This Row],[Descripción]]="","",_xlfn.XLOOKUP(Tabla112[[#This Row],[Descripción]],[1]!Tabla10[Descripción],[1]!Tabla10[Precio Unitario],0))</f>
        <v>#REF!</v>
      </c>
      <c r="P434" s="700" t="e">
        <f>IF(Tabla112[[#This Row],[Cantidad de Insumos]]="","",Tabla112[[#This Row],[Precio Unitario]]*Tabla112[[#This Row],[Cantidad de Insumos]])</f>
        <v>#REF!</v>
      </c>
      <c r="Q434" s="700" t="e">
        <f>IF(Tabla112[[#This Row],[Descripción]]="","",_xlfn.XLOOKUP(Tabla112[[#This Row],[Descripción]],[1]!Tabla10[Descripción],[1]!Tabla10[CODIGO PRESUPUESTARIO],0))</f>
        <v>#REF!</v>
      </c>
      <c r="R434" s="696"/>
      <c r="S434" s="696"/>
    </row>
    <row r="435" spans="2:19" x14ac:dyDescent="0.3">
      <c r="B435" s="692" t="str">
        <f>IF('Formulario PPGR3 '!$G435="","",CONCATENATE('Formulario PPGR3 '!$C435,".",'Formulario PPGR3 '!$D435,".",'Formulario PPGR3 '!$E435,".",'Formulario PPGR3 '!$F435))</f>
        <v/>
      </c>
      <c r="C435" s="692" t="str">
        <f>IF('Formulario PPGR3 '!$G435="","",'[1]Formulario PPGR1'!#REF!)</f>
        <v/>
      </c>
      <c r="D435" s="692" t="str">
        <f>IF('Formulario PPGR3 '!$G435="","",'[1]Formulario PPGR1'!#REF!)</f>
        <v/>
      </c>
      <c r="E435" s="692" t="str">
        <f>IF('Formulario PPGR3 '!$G435="","",'[1]Formulario PPGR1'!#REF!)</f>
        <v/>
      </c>
      <c r="F435" s="692" t="str">
        <f>IF('Formulario PPGR3 '!$G435="","",'[1]Formulario PPGR1'!#REF!)</f>
        <v/>
      </c>
      <c r="G435" s="693"/>
      <c r="H435" s="694" t="str">
        <f>IF(Tabla112[[#This Row],[Código_Actividad]]="","",_xlfn.XLOOKUP(Tabla112[[#This Row],[Código_Actividad]],[1]!Tabla2[Código],[1]!Tabla2[Actividades Programables Presupuestables],"",0))</f>
        <v/>
      </c>
      <c r="I435" s="695" t="str">
        <f>IFERROR(VLOOKUP('Formulario PPGR3 '!$G435,'[1]Formulario PPGR2'!$H$9:$V$272,15,FALSE),"")</f>
        <v/>
      </c>
      <c r="J435" s="702" t="s">
        <v>974</v>
      </c>
      <c r="K435" s="696" t="e">
        <f>IF(Tabla112[[#This Row],[Insumos]]="","",_xlfn.XLOOKUP(Tabla112[[#This Row],[Insumos]],[1]!Tabla10[Insumo],[1]!Tabla10[InsumoAbrev],"",0))</f>
        <v>#REF!</v>
      </c>
      <c r="L435" s="697" t="s">
        <v>2131</v>
      </c>
      <c r="M435" s="698" t="e">
        <f>IF(Tabla112[[#This Row],[Descripción]]="","",_xlfn.XLOOKUP(Tabla112[[#This Row],[Descripción]],[1]!Tabla10[Descripción],[1]!Tabla10[Unidad de Medida],"",0))</f>
        <v>#REF!</v>
      </c>
      <c r="N435" s="699">
        <v>12</v>
      </c>
      <c r="O435" s="700" t="e">
        <f>IF(Tabla112[[#This Row],[Descripción]]="","",_xlfn.XLOOKUP(Tabla112[[#This Row],[Descripción]],[1]!Tabla10[Descripción],[1]!Tabla10[Precio Unitario],0))</f>
        <v>#REF!</v>
      </c>
      <c r="P435" s="700" t="e">
        <f>IF(Tabla112[[#This Row],[Cantidad de Insumos]]="","",Tabla112[[#This Row],[Precio Unitario]]*Tabla112[[#This Row],[Cantidad de Insumos]])</f>
        <v>#REF!</v>
      </c>
      <c r="Q435" s="700" t="e">
        <f>IF(Tabla112[[#This Row],[Descripción]]="","",_xlfn.XLOOKUP(Tabla112[[#This Row],[Descripción]],[1]!Tabla10[Descripción],[1]!Tabla10[CODIGO PRESUPUESTARIO],0))</f>
        <v>#REF!</v>
      </c>
      <c r="R435" s="696"/>
      <c r="S435" s="696"/>
    </row>
    <row r="436" spans="2:19" ht="46.95" customHeight="1" x14ac:dyDescent="0.3">
      <c r="B436" s="692" t="e">
        <f>IF('Formulario PPGR3 '!$G436="","",CONCATENATE('Formulario PPGR3 '!$C436,".",'Formulario PPGR3 '!$D436,".",'Formulario PPGR3 '!$E436,".",'Formulario PPGR3 '!$F436))</f>
        <v>#REF!</v>
      </c>
      <c r="C436" s="692" t="e">
        <f>IF('Formulario PPGR3 '!$G436="","",'[1]Formulario PPGR1'!#REF!)</f>
        <v>#REF!</v>
      </c>
      <c r="D436" s="692" t="e">
        <f>IF('Formulario PPGR3 '!$G436="","",'[1]Formulario PPGR1'!#REF!)</f>
        <v>#REF!</v>
      </c>
      <c r="E436" s="692" t="e">
        <f>IF('Formulario PPGR3 '!$G436="","",'[1]Formulario PPGR1'!#REF!)</f>
        <v>#REF!</v>
      </c>
      <c r="F436" s="692" t="e">
        <f>IF('Formulario PPGR3 '!$G436="","",'[1]Formulario PPGR1'!#REF!)</f>
        <v>#REF!</v>
      </c>
      <c r="G436" s="693" t="s">
        <v>473</v>
      </c>
      <c r="H436" s="694" t="e">
        <f>IF(Tabla112[[#This Row],[Código_Actividad]]="","",_xlfn.XLOOKUP(Tabla112[[#This Row],[Código_Actividad]],[1]!Tabla2[Código],[1]!Tabla2[Actividades Programables Presupuestables],"",0))</f>
        <v>#REF!</v>
      </c>
      <c r="I436" s="695">
        <f>IFERROR(VLOOKUP('Formulario PPGR3 '!$G436,'[1]Formulario PPGR2'!$H$9:$V$272,15,FALSE),"")</f>
        <v>12</v>
      </c>
      <c r="J436" s="702" t="s">
        <v>1081</v>
      </c>
      <c r="K436" s="696" t="e">
        <f>IF(Tabla112[[#This Row],[Insumos]]="","",_xlfn.XLOOKUP(Tabla112[[#This Row],[Insumos]],[1]!Tabla10[Insumo],[1]!Tabla10[InsumoAbrev],"",0))</f>
        <v>#REF!</v>
      </c>
      <c r="L436" s="697" t="s">
        <v>1679</v>
      </c>
      <c r="M436" s="698" t="e">
        <f>IF(Tabla112[[#This Row],[Descripción]]="","",_xlfn.XLOOKUP(Tabla112[[#This Row],[Descripción]],[1]!Tabla10[Descripción],[1]!Tabla10[Unidad de Medida],"",0))</f>
        <v>#REF!</v>
      </c>
      <c r="N436" s="699">
        <v>120</v>
      </c>
      <c r="O436" s="700" t="e">
        <f>IF(Tabla112[[#This Row],[Descripción]]="","",_xlfn.XLOOKUP(Tabla112[[#This Row],[Descripción]],[1]!Tabla10[Descripción],[1]!Tabla10[Precio Unitario],0))</f>
        <v>#REF!</v>
      </c>
      <c r="P436" s="700" t="e">
        <f>IF(Tabla112[[#This Row],[Cantidad de Insumos]]="","",Tabla112[[#This Row],[Precio Unitario]]*Tabla112[[#This Row],[Cantidad de Insumos]])</f>
        <v>#REF!</v>
      </c>
      <c r="Q436" s="700" t="e">
        <f>IF(Tabla112[[#This Row],[Descripción]]="","",_xlfn.XLOOKUP(Tabla112[[#This Row],[Descripción]],[1]!Tabla10[Descripción],[1]!Tabla10[CODIGO PRESUPUESTARIO],0))</f>
        <v>#REF!</v>
      </c>
      <c r="R436" s="696"/>
      <c r="S436" s="696"/>
    </row>
    <row r="437" spans="2:19" x14ac:dyDescent="0.3">
      <c r="B437" s="692" t="str">
        <f>IF('Formulario PPGR3 '!$G437="","",CONCATENATE('Formulario PPGR3 '!$C437,".",'Formulario PPGR3 '!$D437,".",'Formulario PPGR3 '!$E437,".",'Formulario PPGR3 '!$F437))</f>
        <v/>
      </c>
      <c r="C437" s="692" t="str">
        <f>IF('Formulario PPGR3 '!$G437="","",'[1]Formulario PPGR1'!#REF!)</f>
        <v/>
      </c>
      <c r="D437" s="692" t="str">
        <f>IF('Formulario PPGR3 '!$G437="","",'[1]Formulario PPGR1'!#REF!)</f>
        <v/>
      </c>
      <c r="E437" s="692" t="str">
        <f>IF('Formulario PPGR3 '!$G437="","",'[1]Formulario PPGR1'!#REF!)</f>
        <v/>
      </c>
      <c r="F437" s="692" t="str">
        <f>IF('Formulario PPGR3 '!$G437="","",'[1]Formulario PPGR1'!#REF!)</f>
        <v/>
      </c>
      <c r="G437" s="693"/>
      <c r="H437" s="694" t="str">
        <f>IF(Tabla112[[#This Row],[Código_Actividad]]="","",_xlfn.XLOOKUP(Tabla112[[#This Row],[Código_Actividad]],[1]!Tabla2[Código],[1]!Tabla2[Actividades Programables Presupuestables],"",0))</f>
        <v/>
      </c>
      <c r="I437" s="695" t="str">
        <f>IFERROR(VLOOKUP('Formulario PPGR3 '!$G437,'[1]Formulario PPGR2'!$H$9:$V$272,15,FALSE),"")</f>
        <v/>
      </c>
      <c r="J437" s="702" t="s">
        <v>974</v>
      </c>
      <c r="K437" s="696" t="e">
        <f>IF(Tabla112[[#This Row],[Insumos]]="","",_xlfn.XLOOKUP(Tabla112[[#This Row],[Insumos]],[1]!Tabla10[Insumo],[1]!Tabla10[InsumoAbrev],"",0))</f>
        <v>#REF!</v>
      </c>
      <c r="L437" s="697" t="s">
        <v>2129</v>
      </c>
      <c r="M437" s="698" t="e">
        <f>IF(Tabla112[[#This Row],[Descripción]]="","",_xlfn.XLOOKUP(Tabla112[[#This Row],[Descripción]],[1]!Tabla10[Descripción],[1]!Tabla10[Unidad de Medida],"",0))</f>
        <v>#REF!</v>
      </c>
      <c r="N437" s="699">
        <v>12</v>
      </c>
      <c r="O437" s="700" t="e">
        <f>IF(Tabla112[[#This Row],[Descripción]]="","",_xlfn.XLOOKUP(Tabla112[[#This Row],[Descripción]],[1]!Tabla10[Descripción],[1]!Tabla10[Precio Unitario],0))</f>
        <v>#REF!</v>
      </c>
      <c r="P437" s="700" t="e">
        <f>IF(Tabla112[[#This Row],[Cantidad de Insumos]]="","",Tabla112[[#This Row],[Precio Unitario]]*Tabla112[[#This Row],[Cantidad de Insumos]])</f>
        <v>#REF!</v>
      </c>
      <c r="Q437" s="700" t="e">
        <f>IF(Tabla112[[#This Row],[Descripción]]="","",_xlfn.XLOOKUP(Tabla112[[#This Row],[Descripción]],[1]!Tabla10[Descripción],[1]!Tabla10[CODIGO PRESUPUESTARIO],0))</f>
        <v>#REF!</v>
      </c>
      <c r="R437" s="696"/>
      <c r="S437" s="696"/>
    </row>
    <row r="438" spans="2:19" x14ac:dyDescent="0.3">
      <c r="B438" s="692" t="str">
        <f>IF('Formulario PPGR3 '!$G438="","",CONCATENATE('Formulario PPGR3 '!$C438,".",'Formulario PPGR3 '!$D438,".",'Formulario PPGR3 '!$E438,".",'Formulario PPGR3 '!$F438))</f>
        <v/>
      </c>
      <c r="C438" s="692" t="str">
        <f>IF('Formulario PPGR3 '!$G438="","",'[1]Formulario PPGR1'!#REF!)</f>
        <v/>
      </c>
      <c r="D438" s="692" t="str">
        <f>IF('Formulario PPGR3 '!$G438="","",'[1]Formulario PPGR1'!#REF!)</f>
        <v/>
      </c>
      <c r="E438" s="692" t="str">
        <f>IF('Formulario PPGR3 '!$G438="","",'[1]Formulario PPGR1'!#REF!)</f>
        <v/>
      </c>
      <c r="F438" s="692" t="str">
        <f>IF('Formulario PPGR3 '!$G438="","",'[1]Formulario PPGR1'!#REF!)</f>
        <v/>
      </c>
      <c r="G438" s="693"/>
      <c r="H438" s="694" t="str">
        <f>IF(Tabla112[[#This Row],[Código_Actividad]]="","",_xlfn.XLOOKUP(Tabla112[[#This Row],[Código_Actividad]],[1]!Tabla2[Código],[1]!Tabla2[Actividades Programables Presupuestables],"",0))</f>
        <v/>
      </c>
      <c r="I438" s="695" t="str">
        <f>IFERROR(VLOOKUP('Formulario PPGR3 '!$G438,'[1]Formulario PPGR2'!$H$9:$V$272,15,FALSE),"")</f>
        <v/>
      </c>
      <c r="J438" s="702" t="s">
        <v>974</v>
      </c>
      <c r="K438" s="696" t="e">
        <f>IF(Tabla112[[#This Row],[Insumos]]="","",_xlfn.XLOOKUP(Tabla112[[#This Row],[Insumos]],[1]!Tabla10[Insumo],[1]!Tabla10[InsumoAbrev],"",0))</f>
        <v>#REF!</v>
      </c>
      <c r="L438" s="697" t="s">
        <v>2131</v>
      </c>
      <c r="M438" s="698" t="e">
        <f>IF(Tabla112[[#This Row],[Descripción]]="","",_xlfn.XLOOKUP(Tabla112[[#This Row],[Descripción]],[1]!Tabla10[Descripción],[1]!Tabla10[Unidad de Medida],"",0))</f>
        <v>#REF!</v>
      </c>
      <c r="N438" s="699">
        <v>12</v>
      </c>
      <c r="O438" s="700" t="e">
        <f>IF(Tabla112[[#This Row],[Descripción]]="","",_xlfn.XLOOKUP(Tabla112[[#This Row],[Descripción]],[1]!Tabla10[Descripción],[1]!Tabla10[Precio Unitario],0))</f>
        <v>#REF!</v>
      </c>
      <c r="P438" s="700" t="e">
        <f>IF(Tabla112[[#This Row],[Cantidad de Insumos]]="","",Tabla112[[#This Row],[Precio Unitario]]*Tabla112[[#This Row],[Cantidad de Insumos]])</f>
        <v>#REF!</v>
      </c>
      <c r="Q438" s="700" t="e">
        <f>IF(Tabla112[[#This Row],[Descripción]]="","",_xlfn.XLOOKUP(Tabla112[[#This Row],[Descripción]],[1]!Tabla10[Descripción],[1]!Tabla10[CODIGO PRESUPUESTARIO],0))</f>
        <v>#REF!</v>
      </c>
      <c r="R438" s="696"/>
      <c r="S438" s="696"/>
    </row>
    <row r="439" spans="2:19" x14ac:dyDescent="0.3">
      <c r="B439" s="692" t="str">
        <f>IF('Formulario PPGR3 '!$G439="","",CONCATENATE('Formulario PPGR3 '!$C439,".",'Formulario PPGR3 '!$D439,".",'Formulario PPGR3 '!$E439,".",'Formulario PPGR3 '!$F439))</f>
        <v/>
      </c>
      <c r="C439" s="692" t="str">
        <f>IF('Formulario PPGR3 '!$G439="","",'[1]Formulario PPGR1'!#REF!)</f>
        <v/>
      </c>
      <c r="D439" s="692" t="str">
        <f>IF('Formulario PPGR3 '!$G439="","",'[1]Formulario PPGR1'!#REF!)</f>
        <v/>
      </c>
      <c r="E439" s="692" t="str">
        <f>IF('Formulario PPGR3 '!$G439="","",'[1]Formulario PPGR1'!#REF!)</f>
        <v/>
      </c>
      <c r="F439" s="692" t="str">
        <f>IF('Formulario PPGR3 '!$G439="","",'[1]Formulario PPGR1'!#REF!)</f>
        <v/>
      </c>
      <c r="G439" s="693"/>
      <c r="H439" s="694" t="str">
        <f>IF(Tabla112[[#This Row],[Código_Actividad]]="","",_xlfn.XLOOKUP(Tabla112[[#This Row],[Código_Actividad]],[1]!Tabla2[Código],[1]!Tabla2[Actividades Programables Presupuestables],"",0))</f>
        <v/>
      </c>
      <c r="I439" s="695" t="str">
        <f>IFERROR(VLOOKUP('Formulario PPGR3 '!$G439,'[1]Formulario PPGR2'!$H$9:$V$272,15,FALSE),"")</f>
        <v/>
      </c>
      <c r="J439" s="702" t="s">
        <v>974</v>
      </c>
      <c r="K439" s="696" t="e">
        <f>IF(Tabla112[[#This Row],[Insumos]]="","",_xlfn.XLOOKUP(Tabla112[[#This Row],[Insumos]],[1]!Tabla10[Insumo],[1]!Tabla10[InsumoAbrev],"",0))</f>
        <v>#REF!</v>
      </c>
      <c r="L439" s="697" t="s">
        <v>2131</v>
      </c>
      <c r="M439" s="698" t="e">
        <f>IF(Tabla112[[#This Row],[Descripción]]="","",_xlfn.XLOOKUP(Tabla112[[#This Row],[Descripción]],[1]!Tabla10[Descripción],[1]!Tabla10[Unidad de Medida],"",0))</f>
        <v>#REF!</v>
      </c>
      <c r="N439" s="699">
        <v>12</v>
      </c>
      <c r="O439" s="700" t="e">
        <f>IF(Tabla112[[#This Row],[Descripción]]="","",_xlfn.XLOOKUP(Tabla112[[#This Row],[Descripción]],[1]!Tabla10[Descripción],[1]!Tabla10[Precio Unitario],0))</f>
        <v>#REF!</v>
      </c>
      <c r="P439" s="700" t="e">
        <f>IF(Tabla112[[#This Row],[Cantidad de Insumos]]="","",Tabla112[[#This Row],[Precio Unitario]]*Tabla112[[#This Row],[Cantidad de Insumos]])</f>
        <v>#REF!</v>
      </c>
      <c r="Q439" s="700" t="e">
        <f>IF(Tabla112[[#This Row],[Descripción]]="","",_xlfn.XLOOKUP(Tabla112[[#This Row],[Descripción]],[1]!Tabla10[Descripción],[1]!Tabla10[CODIGO PRESUPUESTARIO],0))</f>
        <v>#REF!</v>
      </c>
      <c r="R439" s="696"/>
      <c r="S439" s="696"/>
    </row>
    <row r="440" spans="2:19" x14ac:dyDescent="0.3">
      <c r="B440" s="692" t="str">
        <f>IF('Formulario PPGR3 '!$G440="","",CONCATENATE('Formulario PPGR3 '!$C440,".",'Formulario PPGR3 '!$D440,".",'Formulario PPGR3 '!$E440,".",'Formulario PPGR3 '!$F440))</f>
        <v/>
      </c>
      <c r="C440" s="692" t="str">
        <f>IF('Formulario PPGR3 '!$G440="","",'[1]Formulario PPGR1'!#REF!)</f>
        <v/>
      </c>
      <c r="D440" s="692" t="str">
        <f>IF('Formulario PPGR3 '!$G440="","",'[1]Formulario PPGR1'!#REF!)</f>
        <v/>
      </c>
      <c r="E440" s="692" t="str">
        <f>IF('Formulario PPGR3 '!$G440="","",'[1]Formulario PPGR1'!#REF!)</f>
        <v/>
      </c>
      <c r="F440" s="692" t="str">
        <f>IF('Formulario PPGR3 '!$G440="","",'[1]Formulario PPGR1'!#REF!)</f>
        <v/>
      </c>
      <c r="G440" s="693"/>
      <c r="H440" s="694" t="str">
        <f>IF(Tabla112[[#This Row],[Código_Actividad]]="","",_xlfn.XLOOKUP(Tabla112[[#This Row],[Código_Actividad]],[1]!Tabla2[Código],[1]!Tabla2[Actividades Programables Presupuestables],"",0))</f>
        <v/>
      </c>
      <c r="I440" s="695" t="str">
        <f>IFERROR(VLOOKUP('Formulario PPGR3 '!$G440,'[1]Formulario PPGR2'!$H$9:$V$272,15,FALSE),"")</f>
        <v/>
      </c>
      <c r="J440" s="702" t="s">
        <v>974</v>
      </c>
      <c r="K440" s="696" t="e">
        <f>IF(Tabla112[[#This Row],[Insumos]]="","",_xlfn.XLOOKUP(Tabla112[[#This Row],[Insumos]],[1]!Tabla10[Insumo],[1]!Tabla10[InsumoAbrev],"",0))</f>
        <v>#REF!</v>
      </c>
      <c r="L440" s="697" t="s">
        <v>2131</v>
      </c>
      <c r="M440" s="698" t="e">
        <f>IF(Tabla112[[#This Row],[Descripción]]="","",_xlfn.XLOOKUP(Tabla112[[#This Row],[Descripción]],[1]!Tabla10[Descripción],[1]!Tabla10[Unidad de Medida],"",0))</f>
        <v>#REF!</v>
      </c>
      <c r="N440" s="699">
        <v>12</v>
      </c>
      <c r="O440" s="700" t="e">
        <f>IF(Tabla112[[#This Row],[Descripción]]="","",_xlfn.XLOOKUP(Tabla112[[#This Row],[Descripción]],[1]!Tabla10[Descripción],[1]!Tabla10[Precio Unitario],0))</f>
        <v>#REF!</v>
      </c>
      <c r="P440" s="700" t="e">
        <f>IF(Tabla112[[#This Row],[Cantidad de Insumos]]="","",Tabla112[[#This Row],[Precio Unitario]]*Tabla112[[#This Row],[Cantidad de Insumos]])</f>
        <v>#REF!</v>
      </c>
      <c r="Q440" s="700" t="e">
        <f>IF(Tabla112[[#This Row],[Descripción]]="","",_xlfn.XLOOKUP(Tabla112[[#This Row],[Descripción]],[1]!Tabla10[Descripción],[1]!Tabla10[CODIGO PRESUPUESTARIO],0))</f>
        <v>#REF!</v>
      </c>
      <c r="R440" s="696"/>
      <c r="S440" s="696"/>
    </row>
    <row r="441" spans="2:19" ht="48.6" customHeight="1" x14ac:dyDescent="0.3">
      <c r="B441" s="692" t="e">
        <f>IF('Formulario PPGR3 '!$G441="","",CONCATENATE('Formulario PPGR3 '!$C441,".",'Formulario PPGR3 '!$D441,".",'Formulario PPGR3 '!$E441,".",'Formulario PPGR3 '!$F441))</f>
        <v>#REF!</v>
      </c>
      <c r="C441" s="692" t="e">
        <f>IF('Formulario PPGR3 '!$G441="","",'[1]Formulario PPGR1'!#REF!)</f>
        <v>#REF!</v>
      </c>
      <c r="D441" s="692" t="e">
        <f>IF('Formulario PPGR3 '!$G441="","",'[1]Formulario PPGR1'!#REF!)</f>
        <v>#REF!</v>
      </c>
      <c r="E441" s="692" t="e">
        <f>IF('Formulario PPGR3 '!$G441="","",'[1]Formulario PPGR1'!#REF!)</f>
        <v>#REF!</v>
      </c>
      <c r="F441" s="692" t="e">
        <f>IF('Formulario PPGR3 '!$G441="","",'[1]Formulario PPGR1'!#REF!)</f>
        <v>#REF!</v>
      </c>
      <c r="G441" s="693" t="s">
        <v>475</v>
      </c>
      <c r="H441" s="694" t="e">
        <f>IF(Tabla112[[#This Row],[Código_Actividad]]="","",_xlfn.XLOOKUP(Tabla112[[#This Row],[Código_Actividad]],[1]!Tabla2[Código],[1]!Tabla2[Actividades Programables Presupuestables],"",0))</f>
        <v>#REF!</v>
      </c>
      <c r="I441" s="695">
        <f>IFERROR(VLOOKUP('Formulario PPGR3 '!$G441,'[1]Formulario PPGR2'!$H$9:$V$272,15,FALSE),"")</f>
        <v>12</v>
      </c>
      <c r="J441" s="702" t="s">
        <v>1081</v>
      </c>
      <c r="K441" s="696" t="e">
        <f>IF(Tabla112[[#This Row],[Insumos]]="","",_xlfn.XLOOKUP(Tabla112[[#This Row],[Insumos]],[1]!Tabla10[Insumo],[1]!Tabla10[InsumoAbrev],"",0))</f>
        <v>#REF!</v>
      </c>
      <c r="L441" s="697" t="s">
        <v>1679</v>
      </c>
      <c r="M441" s="698" t="e">
        <f>IF(Tabla112[[#This Row],[Descripción]]="","",_xlfn.XLOOKUP(Tabla112[[#This Row],[Descripción]],[1]!Tabla10[Descripción],[1]!Tabla10[Unidad de Medida],"",0))</f>
        <v>#REF!</v>
      </c>
      <c r="N441" s="699">
        <v>120</v>
      </c>
      <c r="O441" s="700" t="e">
        <f>IF(Tabla112[[#This Row],[Descripción]]="","",_xlfn.XLOOKUP(Tabla112[[#This Row],[Descripción]],[1]!Tabla10[Descripción],[1]!Tabla10[Precio Unitario],0))</f>
        <v>#REF!</v>
      </c>
      <c r="P441" s="700" t="e">
        <f>IF(Tabla112[[#This Row],[Cantidad de Insumos]]="","",Tabla112[[#This Row],[Precio Unitario]]*Tabla112[[#This Row],[Cantidad de Insumos]])</f>
        <v>#REF!</v>
      </c>
      <c r="Q441" s="700" t="e">
        <f>IF(Tabla112[[#This Row],[Descripción]]="","",_xlfn.XLOOKUP(Tabla112[[#This Row],[Descripción]],[1]!Tabla10[Descripción],[1]!Tabla10[CODIGO PRESUPUESTARIO],0))</f>
        <v>#REF!</v>
      </c>
      <c r="R441" s="696"/>
      <c r="S441" s="696"/>
    </row>
    <row r="442" spans="2:19" x14ac:dyDescent="0.3">
      <c r="B442" s="692" t="str">
        <f>IF('Formulario PPGR3 '!$G442="","",CONCATENATE('Formulario PPGR3 '!$C442,".",'Formulario PPGR3 '!$D442,".",'Formulario PPGR3 '!$E442,".",'Formulario PPGR3 '!$F442))</f>
        <v/>
      </c>
      <c r="C442" s="692" t="str">
        <f>IF('Formulario PPGR3 '!$G442="","",'[1]Formulario PPGR1'!#REF!)</f>
        <v/>
      </c>
      <c r="D442" s="692" t="str">
        <f>IF('Formulario PPGR3 '!$G442="","",'[1]Formulario PPGR1'!#REF!)</f>
        <v/>
      </c>
      <c r="E442" s="692" t="str">
        <f>IF('Formulario PPGR3 '!$G442="","",'[1]Formulario PPGR1'!#REF!)</f>
        <v/>
      </c>
      <c r="F442" s="692" t="str">
        <f>IF('Formulario PPGR3 '!$G442="","",'[1]Formulario PPGR1'!#REF!)</f>
        <v/>
      </c>
      <c r="G442" s="693"/>
      <c r="H442" s="694" t="str">
        <f>IF(Tabla112[[#This Row],[Código_Actividad]]="","",_xlfn.XLOOKUP(Tabla112[[#This Row],[Código_Actividad]],[1]!Tabla2[Código],[1]!Tabla2[Actividades Programables Presupuestables],"",0))</f>
        <v/>
      </c>
      <c r="I442" s="695" t="str">
        <f>IFERROR(VLOOKUP('Formulario PPGR3 '!$G442,'[1]Formulario PPGR2'!$H$9:$V$272,15,FALSE),"")</f>
        <v/>
      </c>
      <c r="J442" s="702" t="s">
        <v>974</v>
      </c>
      <c r="K442" s="696" t="e">
        <f>IF(Tabla112[[#This Row],[Insumos]]="","",_xlfn.XLOOKUP(Tabla112[[#This Row],[Insumos]],[1]!Tabla10[Insumo],[1]!Tabla10[InsumoAbrev],"",0))</f>
        <v>#REF!</v>
      </c>
      <c r="L442" s="697" t="s">
        <v>2129</v>
      </c>
      <c r="M442" s="698" t="e">
        <f>IF(Tabla112[[#This Row],[Descripción]]="","",_xlfn.XLOOKUP(Tabla112[[#This Row],[Descripción]],[1]!Tabla10[Descripción],[1]!Tabla10[Unidad de Medida],"",0))</f>
        <v>#REF!</v>
      </c>
      <c r="N442" s="699">
        <v>12</v>
      </c>
      <c r="O442" s="700" t="e">
        <f>IF(Tabla112[[#This Row],[Descripción]]="","",_xlfn.XLOOKUP(Tabla112[[#This Row],[Descripción]],[1]!Tabla10[Descripción],[1]!Tabla10[Precio Unitario],0))</f>
        <v>#REF!</v>
      </c>
      <c r="P442" s="700" t="e">
        <f>IF(Tabla112[[#This Row],[Cantidad de Insumos]]="","",Tabla112[[#This Row],[Precio Unitario]]*Tabla112[[#This Row],[Cantidad de Insumos]])</f>
        <v>#REF!</v>
      </c>
      <c r="Q442" s="700" t="e">
        <f>IF(Tabla112[[#This Row],[Descripción]]="","",_xlfn.XLOOKUP(Tabla112[[#This Row],[Descripción]],[1]!Tabla10[Descripción],[1]!Tabla10[CODIGO PRESUPUESTARIO],0))</f>
        <v>#REF!</v>
      </c>
      <c r="R442" s="696"/>
      <c r="S442" s="696"/>
    </row>
    <row r="443" spans="2:19" x14ac:dyDescent="0.3">
      <c r="B443" s="692" t="str">
        <f>IF('Formulario PPGR3 '!$G443="","",CONCATENATE('Formulario PPGR3 '!$C443,".",'Formulario PPGR3 '!$D443,".",'Formulario PPGR3 '!$E443,".",'Formulario PPGR3 '!$F443))</f>
        <v/>
      </c>
      <c r="C443" s="692" t="str">
        <f>IF('Formulario PPGR3 '!$G443="","",'[1]Formulario PPGR1'!#REF!)</f>
        <v/>
      </c>
      <c r="D443" s="692" t="str">
        <f>IF('Formulario PPGR3 '!$G443="","",'[1]Formulario PPGR1'!#REF!)</f>
        <v/>
      </c>
      <c r="E443" s="692" t="str">
        <f>IF('Formulario PPGR3 '!$G443="","",'[1]Formulario PPGR1'!#REF!)</f>
        <v/>
      </c>
      <c r="F443" s="692" t="str">
        <f>IF('Formulario PPGR3 '!$G443="","",'[1]Formulario PPGR1'!#REF!)</f>
        <v/>
      </c>
      <c r="G443" s="693"/>
      <c r="H443" s="694" t="str">
        <f>IF(Tabla112[[#This Row],[Código_Actividad]]="","",_xlfn.XLOOKUP(Tabla112[[#This Row],[Código_Actividad]],[1]!Tabla2[Código],[1]!Tabla2[Actividades Programables Presupuestables],"",0))</f>
        <v/>
      </c>
      <c r="I443" s="695" t="str">
        <f>IFERROR(VLOOKUP('Formulario PPGR3 '!$G443,'[1]Formulario PPGR2'!$H$9:$V$272,15,FALSE),"")</f>
        <v/>
      </c>
      <c r="J443" s="702" t="s">
        <v>974</v>
      </c>
      <c r="K443" s="696" t="e">
        <f>IF(Tabla112[[#This Row],[Insumos]]="","",_xlfn.XLOOKUP(Tabla112[[#This Row],[Insumos]],[1]!Tabla10[Insumo],[1]!Tabla10[InsumoAbrev],"",0))</f>
        <v>#REF!</v>
      </c>
      <c r="L443" s="697" t="s">
        <v>2131</v>
      </c>
      <c r="M443" s="698" t="e">
        <f>IF(Tabla112[[#This Row],[Descripción]]="","",_xlfn.XLOOKUP(Tabla112[[#This Row],[Descripción]],[1]!Tabla10[Descripción],[1]!Tabla10[Unidad de Medida],"",0))</f>
        <v>#REF!</v>
      </c>
      <c r="N443" s="699">
        <v>12</v>
      </c>
      <c r="O443" s="700" t="e">
        <f>IF(Tabla112[[#This Row],[Descripción]]="","",_xlfn.XLOOKUP(Tabla112[[#This Row],[Descripción]],[1]!Tabla10[Descripción],[1]!Tabla10[Precio Unitario],0))</f>
        <v>#REF!</v>
      </c>
      <c r="P443" s="700" t="e">
        <f>IF(Tabla112[[#This Row],[Cantidad de Insumos]]="","",Tabla112[[#This Row],[Precio Unitario]]*Tabla112[[#This Row],[Cantidad de Insumos]])</f>
        <v>#REF!</v>
      </c>
      <c r="Q443" s="700" t="e">
        <f>IF(Tabla112[[#This Row],[Descripción]]="","",_xlfn.XLOOKUP(Tabla112[[#This Row],[Descripción]],[1]!Tabla10[Descripción],[1]!Tabla10[CODIGO PRESUPUESTARIO],0))</f>
        <v>#REF!</v>
      </c>
      <c r="R443" s="696"/>
      <c r="S443" s="696"/>
    </row>
    <row r="444" spans="2:19" ht="51" customHeight="1" x14ac:dyDescent="0.3">
      <c r="B444" s="692" t="e">
        <f>IF('Formulario PPGR3 '!$G444="","",CONCATENATE('Formulario PPGR3 '!$C444,".",'Formulario PPGR3 '!$D444,".",'Formulario PPGR3 '!$E444,".",'Formulario PPGR3 '!$F444))</f>
        <v>#REF!</v>
      </c>
      <c r="C444" s="692" t="e">
        <f>IF('Formulario PPGR3 '!$G444="","",'[1]Formulario PPGR1'!#REF!)</f>
        <v>#REF!</v>
      </c>
      <c r="D444" s="692" t="e">
        <f>IF('Formulario PPGR3 '!$G444="","",'[1]Formulario PPGR1'!#REF!)</f>
        <v>#REF!</v>
      </c>
      <c r="E444" s="692" t="e">
        <f>IF('Formulario PPGR3 '!$G444="","",'[1]Formulario PPGR1'!#REF!)</f>
        <v>#REF!</v>
      </c>
      <c r="F444" s="692" t="e">
        <f>IF('Formulario PPGR3 '!$G444="","",'[1]Formulario PPGR1'!#REF!)</f>
        <v>#REF!</v>
      </c>
      <c r="G444" s="693" t="s">
        <v>601</v>
      </c>
      <c r="H444" s="694" t="e">
        <f>IF(Tabla112[[#This Row],[Código_Actividad]]="","",_xlfn.XLOOKUP(Tabla112[[#This Row],[Código_Actividad]],[1]!Tabla2[Código],[1]!Tabla2[Actividades Programables Presupuestables],"",0))</f>
        <v>#REF!</v>
      </c>
      <c r="I444" s="695">
        <f>IFERROR(VLOOKUP('Formulario PPGR3 '!$G444,'[1]Formulario PPGR2'!$H$9:$V$272,15,FALSE),"")</f>
        <v>4</v>
      </c>
      <c r="J444" s="702" t="s">
        <v>1081</v>
      </c>
      <c r="K444" s="696" t="e">
        <f>IF(Tabla112[[#This Row],[Insumos]]="","",_xlfn.XLOOKUP(Tabla112[[#This Row],[Insumos]],[1]!Tabla10[Insumo],[1]!Tabla10[InsumoAbrev],"",0))</f>
        <v>#REF!</v>
      </c>
      <c r="L444" s="697" t="s">
        <v>1679</v>
      </c>
      <c r="M444" s="698" t="e">
        <f>IF(Tabla112[[#This Row],[Descripción]]="","",_xlfn.XLOOKUP(Tabla112[[#This Row],[Descripción]],[1]!Tabla10[Descripción],[1]!Tabla10[Unidad de Medida],"",0))</f>
        <v>#REF!</v>
      </c>
      <c r="N444" s="699">
        <v>40</v>
      </c>
      <c r="O444" s="700" t="e">
        <f>IF(Tabla112[[#This Row],[Descripción]]="","",_xlfn.XLOOKUP(Tabla112[[#This Row],[Descripción]],[1]!Tabla10[Descripción],[1]!Tabla10[Precio Unitario],0))</f>
        <v>#REF!</v>
      </c>
      <c r="P444" s="700" t="e">
        <f>IF(Tabla112[[#This Row],[Cantidad de Insumos]]="","",Tabla112[[#This Row],[Precio Unitario]]*Tabla112[[#This Row],[Cantidad de Insumos]])</f>
        <v>#REF!</v>
      </c>
      <c r="Q444" s="700" t="e">
        <f>IF(Tabla112[[#This Row],[Descripción]]="","",_xlfn.XLOOKUP(Tabla112[[#This Row],[Descripción]],[1]!Tabla10[Descripción],[1]!Tabla10[CODIGO PRESUPUESTARIO],0))</f>
        <v>#REF!</v>
      </c>
      <c r="R444" s="696"/>
      <c r="S444" s="696"/>
    </row>
    <row r="445" spans="2:19" x14ac:dyDescent="0.3">
      <c r="B445" s="692" t="str">
        <f>IF('Formulario PPGR3 '!$G445="","",CONCATENATE('Formulario PPGR3 '!$C445,".",'Formulario PPGR3 '!$D445,".",'Formulario PPGR3 '!$E445,".",'Formulario PPGR3 '!$F445))</f>
        <v/>
      </c>
      <c r="C445" s="692" t="str">
        <f>IF('Formulario PPGR3 '!$G445="","",'[1]Formulario PPGR1'!#REF!)</f>
        <v/>
      </c>
      <c r="D445" s="692" t="str">
        <f>IF('Formulario PPGR3 '!$G445="","",'[1]Formulario PPGR1'!#REF!)</f>
        <v/>
      </c>
      <c r="E445" s="692" t="str">
        <f>IF('Formulario PPGR3 '!$G445="","",'[1]Formulario PPGR1'!#REF!)</f>
        <v/>
      </c>
      <c r="F445" s="692" t="str">
        <f>IF('Formulario PPGR3 '!$G445="","",'[1]Formulario PPGR1'!#REF!)</f>
        <v/>
      </c>
      <c r="G445" s="693"/>
      <c r="H445" s="694" t="str">
        <f>IF(Tabla112[[#This Row],[Código_Actividad]]="","",_xlfn.XLOOKUP(Tabla112[[#This Row],[Código_Actividad]],[1]!Tabla2[Código],[1]!Tabla2[Actividades Programables Presupuestables],"",0))</f>
        <v/>
      </c>
      <c r="I445" s="695" t="str">
        <f>IFERROR(VLOOKUP('Formulario PPGR3 '!$G445,'[1]Formulario PPGR2'!$H$9:$V$272,15,FALSE),"")</f>
        <v/>
      </c>
      <c r="J445" s="702" t="s">
        <v>974</v>
      </c>
      <c r="K445" s="696" t="e">
        <f>IF(Tabla112[[#This Row],[Insumos]]="","",_xlfn.XLOOKUP(Tabla112[[#This Row],[Insumos]],[1]!Tabla10[Insumo],[1]!Tabla10[InsumoAbrev],"",0))</f>
        <v>#REF!</v>
      </c>
      <c r="L445" s="697" t="s">
        <v>2129</v>
      </c>
      <c r="M445" s="698" t="e">
        <f>IF(Tabla112[[#This Row],[Descripción]]="","",_xlfn.XLOOKUP(Tabla112[[#This Row],[Descripción]],[1]!Tabla10[Descripción],[1]!Tabla10[Unidad de Medida],"",0))</f>
        <v>#REF!</v>
      </c>
      <c r="N445" s="699">
        <v>4</v>
      </c>
      <c r="O445" s="700" t="e">
        <f>IF(Tabla112[[#This Row],[Descripción]]="","",_xlfn.XLOOKUP(Tabla112[[#This Row],[Descripción]],[1]!Tabla10[Descripción],[1]!Tabla10[Precio Unitario],0))</f>
        <v>#REF!</v>
      </c>
      <c r="P445" s="700" t="e">
        <f>IF(Tabla112[[#This Row],[Cantidad de Insumos]]="","",Tabla112[[#This Row],[Precio Unitario]]*Tabla112[[#This Row],[Cantidad de Insumos]])</f>
        <v>#REF!</v>
      </c>
      <c r="Q445" s="700" t="e">
        <f>IF(Tabla112[[#This Row],[Descripción]]="","",_xlfn.XLOOKUP(Tabla112[[#This Row],[Descripción]],[1]!Tabla10[Descripción],[1]!Tabla10[CODIGO PRESUPUESTARIO],0))</f>
        <v>#REF!</v>
      </c>
      <c r="R445" s="696"/>
      <c r="S445" s="696"/>
    </row>
    <row r="446" spans="2:19" x14ac:dyDescent="0.3">
      <c r="B446" s="692" t="str">
        <f>IF('Formulario PPGR3 '!$G446="","",CONCATENATE('Formulario PPGR3 '!$C446,".",'Formulario PPGR3 '!$D446,".",'Formulario PPGR3 '!$E446,".",'Formulario PPGR3 '!$F446))</f>
        <v/>
      </c>
      <c r="C446" s="692" t="str">
        <f>IF('Formulario PPGR3 '!$G446="","",'[1]Formulario PPGR1'!#REF!)</f>
        <v/>
      </c>
      <c r="D446" s="692" t="str">
        <f>IF('Formulario PPGR3 '!$G446="","",'[1]Formulario PPGR1'!#REF!)</f>
        <v/>
      </c>
      <c r="E446" s="692" t="str">
        <f>IF('Formulario PPGR3 '!$G446="","",'[1]Formulario PPGR1'!#REF!)</f>
        <v/>
      </c>
      <c r="F446" s="692" t="str">
        <f>IF('Formulario PPGR3 '!$G446="","",'[1]Formulario PPGR1'!#REF!)</f>
        <v/>
      </c>
      <c r="G446" s="693"/>
      <c r="H446" s="694" t="str">
        <f>IF(Tabla112[[#This Row],[Código_Actividad]]="","",_xlfn.XLOOKUP(Tabla112[[#This Row],[Código_Actividad]],[1]!Tabla2[Código],[1]!Tabla2[Actividades Programables Presupuestables],"",0))</f>
        <v/>
      </c>
      <c r="I446" s="695" t="str">
        <f>IFERROR(VLOOKUP('Formulario PPGR3 '!$G446,'[1]Formulario PPGR2'!$H$9:$V$272,15,FALSE),"")</f>
        <v/>
      </c>
      <c r="J446" s="702" t="s">
        <v>974</v>
      </c>
      <c r="K446" s="696" t="e">
        <f>IF(Tabla112[[#This Row],[Insumos]]="","",_xlfn.XLOOKUP(Tabla112[[#This Row],[Insumos]],[1]!Tabla10[Insumo],[1]!Tabla10[InsumoAbrev],"",0))</f>
        <v>#REF!</v>
      </c>
      <c r="L446" s="697" t="s">
        <v>2131</v>
      </c>
      <c r="M446" s="698" t="e">
        <f>IF(Tabla112[[#This Row],[Descripción]]="","",_xlfn.XLOOKUP(Tabla112[[#This Row],[Descripción]],[1]!Tabla10[Descripción],[1]!Tabla10[Unidad de Medida],"",0))</f>
        <v>#REF!</v>
      </c>
      <c r="N446" s="699">
        <v>4</v>
      </c>
      <c r="O446" s="700" t="e">
        <f>IF(Tabla112[[#This Row],[Descripción]]="","",_xlfn.XLOOKUP(Tabla112[[#This Row],[Descripción]],[1]!Tabla10[Descripción],[1]!Tabla10[Precio Unitario],0))</f>
        <v>#REF!</v>
      </c>
      <c r="P446" s="700" t="e">
        <f>IF(Tabla112[[#This Row],[Cantidad de Insumos]]="","",Tabla112[[#This Row],[Precio Unitario]]*Tabla112[[#This Row],[Cantidad de Insumos]])</f>
        <v>#REF!</v>
      </c>
      <c r="Q446" s="700" t="e">
        <f>IF(Tabla112[[#This Row],[Descripción]]="","",_xlfn.XLOOKUP(Tabla112[[#This Row],[Descripción]],[1]!Tabla10[Descripción],[1]!Tabla10[CODIGO PRESUPUESTARIO],0))</f>
        <v>#REF!</v>
      </c>
      <c r="R446" s="696"/>
      <c r="S446" s="696"/>
    </row>
    <row r="447" spans="2:19" x14ac:dyDescent="0.3">
      <c r="B447" s="692" t="str">
        <f>IF('Formulario PPGR3 '!$G447="","",CONCATENATE('Formulario PPGR3 '!$C447,".",'Formulario PPGR3 '!$D447,".",'Formulario PPGR3 '!$E447,".",'Formulario PPGR3 '!$F447))</f>
        <v/>
      </c>
      <c r="C447" s="692" t="str">
        <f>IF('Formulario PPGR3 '!$G447="","",'[1]Formulario PPGR1'!#REF!)</f>
        <v/>
      </c>
      <c r="D447" s="692" t="str">
        <f>IF('Formulario PPGR3 '!$G447="","",'[1]Formulario PPGR1'!#REF!)</f>
        <v/>
      </c>
      <c r="E447" s="692" t="str">
        <f>IF('Formulario PPGR3 '!$G447="","",'[1]Formulario PPGR1'!#REF!)</f>
        <v/>
      </c>
      <c r="F447" s="692" t="str">
        <f>IF('Formulario PPGR3 '!$G447="","",'[1]Formulario PPGR1'!#REF!)</f>
        <v/>
      </c>
      <c r="G447" s="693"/>
      <c r="H447" s="694" t="str">
        <f>IF(Tabla112[[#This Row],[Código_Actividad]]="","",_xlfn.XLOOKUP(Tabla112[[#This Row],[Código_Actividad]],[1]!Tabla2[Código],[1]!Tabla2[Actividades Programables Presupuestables],"",0))</f>
        <v/>
      </c>
      <c r="I447" s="695" t="str">
        <f>IFERROR(VLOOKUP('Formulario PPGR3 '!$G447,'[1]Formulario PPGR2'!$H$9:$V$272,15,FALSE),"")</f>
        <v/>
      </c>
      <c r="J447" s="702" t="s">
        <v>974</v>
      </c>
      <c r="K447" s="696" t="e">
        <f>IF(Tabla112[[#This Row],[Insumos]]="","",_xlfn.XLOOKUP(Tabla112[[#This Row],[Insumos]],[1]!Tabla10[Insumo],[1]!Tabla10[InsumoAbrev],"",0))</f>
        <v>#REF!</v>
      </c>
      <c r="L447" s="697" t="s">
        <v>2131</v>
      </c>
      <c r="M447" s="698" t="e">
        <f>IF(Tabla112[[#This Row],[Descripción]]="","",_xlfn.XLOOKUP(Tabla112[[#This Row],[Descripción]],[1]!Tabla10[Descripción],[1]!Tabla10[Unidad de Medida],"",0))</f>
        <v>#REF!</v>
      </c>
      <c r="N447" s="699">
        <v>4</v>
      </c>
      <c r="O447" s="700" t="e">
        <f>IF(Tabla112[[#This Row],[Descripción]]="","",_xlfn.XLOOKUP(Tabla112[[#This Row],[Descripción]],[1]!Tabla10[Descripción],[1]!Tabla10[Precio Unitario],0))</f>
        <v>#REF!</v>
      </c>
      <c r="P447" s="700" t="e">
        <f>IF(Tabla112[[#This Row],[Cantidad de Insumos]]="","",Tabla112[[#This Row],[Precio Unitario]]*Tabla112[[#This Row],[Cantidad de Insumos]])</f>
        <v>#REF!</v>
      </c>
      <c r="Q447" s="700" t="e">
        <f>IF(Tabla112[[#This Row],[Descripción]]="","",_xlfn.XLOOKUP(Tabla112[[#This Row],[Descripción]],[1]!Tabla10[Descripción],[1]!Tabla10[CODIGO PRESUPUESTARIO],0))</f>
        <v>#REF!</v>
      </c>
      <c r="R447" s="696"/>
      <c r="S447" s="696"/>
    </row>
    <row r="448" spans="2:19" x14ac:dyDescent="0.3">
      <c r="B448" s="692" t="str">
        <f>IF('Formulario PPGR3 '!$G448="","",CONCATENATE('Formulario PPGR3 '!$C448,".",'Formulario PPGR3 '!$D448,".",'Formulario PPGR3 '!$E448,".",'Formulario PPGR3 '!$F448))</f>
        <v/>
      </c>
      <c r="C448" s="692" t="str">
        <f>IF('Formulario PPGR3 '!$G448="","",'[1]Formulario PPGR1'!#REF!)</f>
        <v/>
      </c>
      <c r="D448" s="692" t="str">
        <f>IF('Formulario PPGR3 '!$G448="","",'[1]Formulario PPGR1'!#REF!)</f>
        <v/>
      </c>
      <c r="E448" s="692" t="str">
        <f>IF('Formulario PPGR3 '!$G448="","",'[1]Formulario PPGR1'!#REF!)</f>
        <v/>
      </c>
      <c r="F448" s="692" t="str">
        <f>IF('Formulario PPGR3 '!$G448="","",'[1]Formulario PPGR1'!#REF!)</f>
        <v/>
      </c>
      <c r="G448" s="693"/>
      <c r="H448" s="694" t="str">
        <f>IF(Tabla112[[#This Row],[Código_Actividad]]="","",_xlfn.XLOOKUP(Tabla112[[#This Row],[Código_Actividad]],[1]!Tabla2[Código],[1]!Tabla2[Actividades Programables Presupuestables],"",0))</f>
        <v/>
      </c>
      <c r="I448" s="695" t="str">
        <f>IFERROR(VLOOKUP('Formulario PPGR3 '!$G448,'[1]Formulario PPGR2'!$H$9:$V$272,15,FALSE),"")</f>
        <v/>
      </c>
      <c r="J448" s="702" t="s">
        <v>974</v>
      </c>
      <c r="K448" s="696" t="e">
        <f>IF(Tabla112[[#This Row],[Insumos]]="","",_xlfn.XLOOKUP(Tabla112[[#This Row],[Insumos]],[1]!Tabla10[Insumo],[1]!Tabla10[InsumoAbrev],"",0))</f>
        <v>#REF!</v>
      </c>
      <c r="L448" s="697" t="s">
        <v>2131</v>
      </c>
      <c r="M448" s="698" t="e">
        <f>IF(Tabla112[[#This Row],[Descripción]]="","",_xlfn.XLOOKUP(Tabla112[[#This Row],[Descripción]],[1]!Tabla10[Descripción],[1]!Tabla10[Unidad de Medida],"",0))</f>
        <v>#REF!</v>
      </c>
      <c r="N448" s="699">
        <v>4</v>
      </c>
      <c r="O448" s="700" t="e">
        <f>IF(Tabla112[[#This Row],[Descripción]]="","",_xlfn.XLOOKUP(Tabla112[[#This Row],[Descripción]],[1]!Tabla10[Descripción],[1]!Tabla10[Precio Unitario],0))</f>
        <v>#REF!</v>
      </c>
      <c r="P448" s="700" t="e">
        <f>IF(Tabla112[[#This Row],[Cantidad de Insumos]]="","",Tabla112[[#This Row],[Precio Unitario]]*Tabla112[[#This Row],[Cantidad de Insumos]])</f>
        <v>#REF!</v>
      </c>
      <c r="Q448" s="700" t="e">
        <f>IF(Tabla112[[#This Row],[Descripción]]="","",_xlfn.XLOOKUP(Tabla112[[#This Row],[Descripción]],[1]!Tabla10[Descripción],[1]!Tabla10[CODIGO PRESUPUESTARIO],0))</f>
        <v>#REF!</v>
      </c>
      <c r="R448" s="696"/>
      <c r="S448" s="696"/>
    </row>
    <row r="449" spans="2:19" ht="79.95" customHeight="1" x14ac:dyDescent="0.3">
      <c r="B449" s="692" t="e">
        <f>IF('Formulario PPGR3 '!$G449="","",CONCATENATE('Formulario PPGR3 '!$C449,".",'Formulario PPGR3 '!$D449,".",'Formulario PPGR3 '!$E449,".",'Formulario PPGR3 '!$F449))</f>
        <v>#REF!</v>
      </c>
      <c r="C449" s="692" t="e">
        <f>IF('Formulario PPGR3 '!$G449="","",'[1]Formulario PPGR1'!#REF!)</f>
        <v>#REF!</v>
      </c>
      <c r="D449" s="692" t="e">
        <f>IF('Formulario PPGR3 '!$G449="","",'[1]Formulario PPGR1'!#REF!)</f>
        <v>#REF!</v>
      </c>
      <c r="E449" s="692" t="e">
        <f>IF('Formulario PPGR3 '!$G449="","",'[1]Formulario PPGR1'!#REF!)</f>
        <v>#REF!</v>
      </c>
      <c r="F449" s="692" t="e">
        <f>IF('Formulario PPGR3 '!$G449="","",'[1]Formulario PPGR1'!#REF!)</f>
        <v>#REF!</v>
      </c>
      <c r="G449" s="693" t="s">
        <v>603</v>
      </c>
      <c r="H449" s="694" t="e">
        <f>IF(Tabla112[[#This Row],[Código_Actividad]]="","",_xlfn.XLOOKUP(Tabla112[[#This Row],[Código_Actividad]],[1]!Tabla2[Código],[1]!Tabla2[Actividades Programables Presupuestables],"",0))</f>
        <v>#REF!</v>
      </c>
      <c r="I449" s="695">
        <f>IFERROR(VLOOKUP('Formulario PPGR3 '!$G449,'[1]Formulario PPGR2'!$H$9:$V$272,15,FALSE),"")</f>
        <v>4</v>
      </c>
      <c r="J449" s="702" t="s">
        <v>1081</v>
      </c>
      <c r="K449" s="696" t="e">
        <f>IF(Tabla112[[#This Row],[Insumos]]="","",_xlfn.XLOOKUP(Tabla112[[#This Row],[Insumos]],[1]!Tabla10[Insumo],[1]!Tabla10[InsumoAbrev],"",0))</f>
        <v>#REF!</v>
      </c>
      <c r="L449" s="697" t="s">
        <v>1679</v>
      </c>
      <c r="M449" s="698" t="e">
        <f>IF(Tabla112[[#This Row],[Descripción]]="","",_xlfn.XLOOKUP(Tabla112[[#This Row],[Descripción]],[1]!Tabla10[Descripción],[1]!Tabla10[Unidad de Medida],"",0))</f>
        <v>#REF!</v>
      </c>
      <c r="N449" s="699">
        <v>200</v>
      </c>
      <c r="O449" s="700" t="e">
        <f>IF(Tabla112[[#This Row],[Descripción]]="","",_xlfn.XLOOKUP(Tabla112[[#This Row],[Descripción]],[1]!Tabla10[Descripción],[1]!Tabla10[Precio Unitario],0))</f>
        <v>#REF!</v>
      </c>
      <c r="P449" s="700" t="e">
        <f>IF(Tabla112[[#This Row],[Cantidad de Insumos]]="","",Tabla112[[#This Row],[Precio Unitario]]*Tabla112[[#This Row],[Cantidad de Insumos]])</f>
        <v>#REF!</v>
      </c>
      <c r="Q449" s="700" t="e">
        <f>IF(Tabla112[[#This Row],[Descripción]]="","",_xlfn.XLOOKUP(Tabla112[[#This Row],[Descripción]],[1]!Tabla10[Descripción],[1]!Tabla10[CODIGO PRESUPUESTARIO],0))</f>
        <v>#REF!</v>
      </c>
      <c r="R449" s="696"/>
      <c r="S449" s="696"/>
    </row>
    <row r="450" spans="2:19" x14ac:dyDescent="0.3">
      <c r="B450" s="692" t="str">
        <f>IF('Formulario PPGR3 '!$G450="","",CONCATENATE('Formulario PPGR3 '!$C450,".",'Formulario PPGR3 '!$D450,".",'Formulario PPGR3 '!$E450,".",'Formulario PPGR3 '!$F450))</f>
        <v/>
      </c>
      <c r="C450" s="692" t="str">
        <f>IF('Formulario PPGR3 '!$G450="","",'[1]Formulario PPGR1'!#REF!)</f>
        <v/>
      </c>
      <c r="D450" s="692" t="str">
        <f>IF('Formulario PPGR3 '!$G450="","",'[1]Formulario PPGR1'!#REF!)</f>
        <v/>
      </c>
      <c r="E450" s="692" t="str">
        <f>IF('Formulario PPGR3 '!$G450="","",'[1]Formulario PPGR1'!#REF!)</f>
        <v/>
      </c>
      <c r="F450" s="692" t="str">
        <f>IF('Formulario PPGR3 '!$G450="","",'[1]Formulario PPGR1'!#REF!)</f>
        <v/>
      </c>
      <c r="G450" s="693"/>
      <c r="H450" s="694" t="str">
        <f>IF(Tabla112[[#This Row],[Código_Actividad]]="","",_xlfn.XLOOKUP(Tabla112[[#This Row],[Código_Actividad]],[1]!Tabla2[Código],[1]!Tabla2[Actividades Programables Presupuestables],"",0))</f>
        <v/>
      </c>
      <c r="I450" s="695" t="str">
        <f>IFERROR(VLOOKUP('Formulario PPGR3 '!$G450,'[1]Formulario PPGR2'!$H$9:$V$272,15,FALSE),"")</f>
        <v/>
      </c>
      <c r="J450" s="702" t="s">
        <v>974</v>
      </c>
      <c r="K450" s="696" t="e">
        <f>IF(Tabla112[[#This Row],[Insumos]]="","",_xlfn.XLOOKUP(Tabla112[[#This Row],[Insumos]],[1]!Tabla10[Insumo],[1]!Tabla10[InsumoAbrev],"",0))</f>
        <v>#REF!</v>
      </c>
      <c r="L450" s="697" t="s">
        <v>2129</v>
      </c>
      <c r="M450" s="698" t="e">
        <f>IF(Tabla112[[#This Row],[Descripción]]="","",_xlfn.XLOOKUP(Tabla112[[#This Row],[Descripción]],[1]!Tabla10[Descripción],[1]!Tabla10[Unidad de Medida],"",0))</f>
        <v>#REF!</v>
      </c>
      <c r="N450" s="699">
        <v>8</v>
      </c>
      <c r="O450" s="700" t="e">
        <f>IF(Tabla112[[#This Row],[Descripción]]="","",_xlfn.XLOOKUP(Tabla112[[#This Row],[Descripción]],[1]!Tabla10[Descripción],[1]!Tabla10[Precio Unitario],0))</f>
        <v>#REF!</v>
      </c>
      <c r="P450" s="700" t="e">
        <f>IF(Tabla112[[#This Row],[Cantidad de Insumos]]="","",Tabla112[[#This Row],[Precio Unitario]]*Tabla112[[#This Row],[Cantidad de Insumos]])</f>
        <v>#REF!</v>
      </c>
      <c r="Q450" s="700" t="e">
        <f>IF(Tabla112[[#This Row],[Descripción]]="","",_xlfn.XLOOKUP(Tabla112[[#This Row],[Descripción]],[1]!Tabla10[Descripción],[1]!Tabla10[CODIGO PRESUPUESTARIO],0))</f>
        <v>#REF!</v>
      </c>
      <c r="R450" s="696"/>
      <c r="S450" s="696"/>
    </row>
    <row r="451" spans="2:19" x14ac:dyDescent="0.3">
      <c r="B451" s="692" t="str">
        <f>IF('Formulario PPGR3 '!$G451="","",CONCATENATE('Formulario PPGR3 '!$C451,".",'Formulario PPGR3 '!$D451,".",'Formulario PPGR3 '!$E451,".",'Formulario PPGR3 '!$F451))</f>
        <v/>
      </c>
      <c r="C451" s="692" t="str">
        <f>IF('Formulario PPGR3 '!$G451="","",'[1]Formulario PPGR1'!#REF!)</f>
        <v/>
      </c>
      <c r="D451" s="692" t="str">
        <f>IF('Formulario PPGR3 '!$G451="","",'[1]Formulario PPGR1'!#REF!)</f>
        <v/>
      </c>
      <c r="E451" s="692" t="str">
        <f>IF('Formulario PPGR3 '!$G451="","",'[1]Formulario PPGR1'!#REF!)</f>
        <v/>
      </c>
      <c r="F451" s="692" t="str">
        <f>IF('Formulario PPGR3 '!$G451="","",'[1]Formulario PPGR1'!#REF!)</f>
        <v/>
      </c>
      <c r="G451" s="693"/>
      <c r="H451" s="694" t="str">
        <f>IF(Tabla112[[#This Row],[Código_Actividad]]="","",_xlfn.XLOOKUP(Tabla112[[#This Row],[Código_Actividad]],[1]!Tabla2[Código],[1]!Tabla2[Actividades Programables Presupuestables],"",0))</f>
        <v/>
      </c>
      <c r="I451" s="695" t="str">
        <f>IFERROR(VLOOKUP('Formulario PPGR3 '!$G451,'[1]Formulario PPGR2'!$H$9:$V$272,15,FALSE),"")</f>
        <v/>
      </c>
      <c r="J451" s="702" t="s">
        <v>974</v>
      </c>
      <c r="K451" s="696" t="e">
        <f>IF(Tabla112[[#This Row],[Insumos]]="","",_xlfn.XLOOKUP(Tabla112[[#This Row],[Insumos]],[1]!Tabla10[Insumo],[1]!Tabla10[InsumoAbrev],"",0))</f>
        <v>#REF!</v>
      </c>
      <c r="L451" s="697" t="s">
        <v>2131</v>
      </c>
      <c r="M451" s="698" t="e">
        <f>IF(Tabla112[[#This Row],[Descripción]]="","",_xlfn.XLOOKUP(Tabla112[[#This Row],[Descripción]],[1]!Tabla10[Descripción],[1]!Tabla10[Unidad de Medida],"",0))</f>
        <v>#REF!</v>
      </c>
      <c r="N451" s="699">
        <v>8</v>
      </c>
      <c r="O451" s="700" t="e">
        <f>IF(Tabla112[[#This Row],[Descripción]]="","",_xlfn.XLOOKUP(Tabla112[[#This Row],[Descripción]],[1]!Tabla10[Descripción],[1]!Tabla10[Precio Unitario],0))</f>
        <v>#REF!</v>
      </c>
      <c r="P451" s="700" t="e">
        <f>IF(Tabla112[[#This Row],[Cantidad de Insumos]]="","",Tabla112[[#This Row],[Precio Unitario]]*Tabla112[[#This Row],[Cantidad de Insumos]])</f>
        <v>#REF!</v>
      </c>
      <c r="Q451" s="700" t="e">
        <f>IF(Tabla112[[#This Row],[Descripción]]="","",_xlfn.XLOOKUP(Tabla112[[#This Row],[Descripción]],[1]!Tabla10[Descripción],[1]!Tabla10[CODIGO PRESUPUESTARIO],0))</f>
        <v>#REF!</v>
      </c>
      <c r="R451" s="696"/>
      <c r="S451" s="696"/>
    </row>
    <row r="452" spans="2:19" x14ac:dyDescent="0.3">
      <c r="B452" s="692" t="str">
        <f>IF('Formulario PPGR3 '!$G452="","",CONCATENATE('Formulario PPGR3 '!$C452,".",'Formulario PPGR3 '!$D452,".",'Formulario PPGR3 '!$E452,".",'Formulario PPGR3 '!$F452))</f>
        <v/>
      </c>
      <c r="C452" s="692" t="str">
        <f>IF('Formulario PPGR3 '!$G452="","",'[1]Formulario PPGR1'!#REF!)</f>
        <v/>
      </c>
      <c r="D452" s="692" t="str">
        <f>IF('Formulario PPGR3 '!$G452="","",'[1]Formulario PPGR1'!#REF!)</f>
        <v/>
      </c>
      <c r="E452" s="692" t="str">
        <f>IF('Formulario PPGR3 '!$G452="","",'[1]Formulario PPGR1'!#REF!)</f>
        <v/>
      </c>
      <c r="F452" s="692" t="str">
        <f>IF('Formulario PPGR3 '!$G452="","",'[1]Formulario PPGR1'!#REF!)</f>
        <v/>
      </c>
      <c r="G452" s="693"/>
      <c r="H452" s="694" t="str">
        <f>IF(Tabla112[[#This Row],[Código_Actividad]]="","",_xlfn.XLOOKUP(Tabla112[[#This Row],[Código_Actividad]],[1]!Tabla2[Código],[1]!Tabla2[Actividades Programables Presupuestables],"",0))</f>
        <v/>
      </c>
      <c r="I452" s="695" t="str">
        <f>IFERROR(VLOOKUP('Formulario PPGR3 '!$G452,'[1]Formulario PPGR2'!$H$9:$V$272,15,FALSE),"")</f>
        <v/>
      </c>
      <c r="J452" s="702" t="s">
        <v>974</v>
      </c>
      <c r="K452" s="696" t="e">
        <f>IF(Tabla112[[#This Row],[Insumos]]="","",_xlfn.XLOOKUP(Tabla112[[#This Row],[Insumos]],[1]!Tabla10[Insumo],[1]!Tabla10[InsumoAbrev],"",0))</f>
        <v>#REF!</v>
      </c>
      <c r="L452" s="697" t="s">
        <v>2131</v>
      </c>
      <c r="M452" s="698" t="e">
        <f>IF(Tabla112[[#This Row],[Descripción]]="","",_xlfn.XLOOKUP(Tabla112[[#This Row],[Descripción]],[1]!Tabla10[Descripción],[1]!Tabla10[Unidad de Medida],"",0))</f>
        <v>#REF!</v>
      </c>
      <c r="N452" s="699">
        <v>8</v>
      </c>
      <c r="O452" s="700" t="e">
        <f>IF(Tabla112[[#This Row],[Descripción]]="","",_xlfn.XLOOKUP(Tabla112[[#This Row],[Descripción]],[1]!Tabla10[Descripción],[1]!Tabla10[Precio Unitario],0))</f>
        <v>#REF!</v>
      </c>
      <c r="P452" s="700" t="e">
        <f>IF(Tabla112[[#This Row],[Cantidad de Insumos]]="","",Tabla112[[#This Row],[Precio Unitario]]*Tabla112[[#This Row],[Cantidad de Insumos]])</f>
        <v>#REF!</v>
      </c>
      <c r="Q452" s="700" t="e">
        <f>IF(Tabla112[[#This Row],[Descripción]]="","",_xlfn.XLOOKUP(Tabla112[[#This Row],[Descripción]],[1]!Tabla10[Descripción],[1]!Tabla10[CODIGO PRESUPUESTARIO],0))</f>
        <v>#REF!</v>
      </c>
      <c r="R452" s="696"/>
      <c r="S452" s="696"/>
    </row>
    <row r="453" spans="2:19" x14ac:dyDescent="0.3">
      <c r="B453" s="692" t="str">
        <f>IF('Formulario PPGR3 '!$G453="","",CONCATENATE('Formulario PPGR3 '!$C453,".",'Formulario PPGR3 '!$D453,".",'Formulario PPGR3 '!$E453,".",'Formulario PPGR3 '!$F453))</f>
        <v/>
      </c>
      <c r="C453" s="692" t="str">
        <f>IF('Formulario PPGR3 '!$G453="","",'[1]Formulario PPGR1'!#REF!)</f>
        <v/>
      </c>
      <c r="D453" s="692" t="str">
        <f>IF('Formulario PPGR3 '!$G453="","",'[1]Formulario PPGR1'!#REF!)</f>
        <v/>
      </c>
      <c r="E453" s="692" t="str">
        <f>IF('Formulario PPGR3 '!$G453="","",'[1]Formulario PPGR1'!#REF!)</f>
        <v/>
      </c>
      <c r="F453" s="692" t="str">
        <f>IF('Formulario PPGR3 '!$G453="","",'[1]Formulario PPGR1'!#REF!)</f>
        <v/>
      </c>
      <c r="G453" s="693"/>
      <c r="H453" s="694" t="str">
        <f>IF(Tabla112[[#This Row],[Código_Actividad]]="","",_xlfn.XLOOKUP(Tabla112[[#This Row],[Código_Actividad]],[1]!Tabla2[Código],[1]!Tabla2[Actividades Programables Presupuestables],"",0))</f>
        <v/>
      </c>
      <c r="I453" s="695" t="str">
        <f>IFERROR(VLOOKUP('Formulario PPGR3 '!$G453,'[1]Formulario PPGR2'!$H$9:$V$272,15,FALSE),"")</f>
        <v/>
      </c>
      <c r="J453" s="702" t="s">
        <v>974</v>
      </c>
      <c r="K453" s="696" t="e">
        <f>IF(Tabla112[[#This Row],[Insumos]]="","",_xlfn.XLOOKUP(Tabla112[[#This Row],[Insumos]],[1]!Tabla10[Insumo],[1]!Tabla10[InsumoAbrev],"",0))</f>
        <v>#REF!</v>
      </c>
      <c r="L453" s="697" t="s">
        <v>2131</v>
      </c>
      <c r="M453" s="698" t="e">
        <f>IF(Tabla112[[#This Row],[Descripción]]="","",_xlfn.XLOOKUP(Tabla112[[#This Row],[Descripción]],[1]!Tabla10[Descripción],[1]!Tabla10[Unidad de Medida],"",0))</f>
        <v>#REF!</v>
      </c>
      <c r="N453" s="699">
        <v>8</v>
      </c>
      <c r="O453" s="700" t="e">
        <f>IF(Tabla112[[#This Row],[Descripción]]="","",_xlfn.XLOOKUP(Tabla112[[#This Row],[Descripción]],[1]!Tabla10[Descripción],[1]!Tabla10[Precio Unitario],0))</f>
        <v>#REF!</v>
      </c>
      <c r="P453" s="700" t="e">
        <f>IF(Tabla112[[#This Row],[Cantidad de Insumos]]="","",Tabla112[[#This Row],[Precio Unitario]]*Tabla112[[#This Row],[Cantidad de Insumos]])</f>
        <v>#REF!</v>
      </c>
      <c r="Q453" s="700" t="e">
        <f>IF(Tabla112[[#This Row],[Descripción]]="","",_xlfn.XLOOKUP(Tabla112[[#This Row],[Descripción]],[1]!Tabla10[Descripción],[1]!Tabla10[CODIGO PRESUPUESTARIO],0))</f>
        <v>#REF!</v>
      </c>
      <c r="R453" s="696"/>
      <c r="S453" s="696"/>
    </row>
    <row r="454" spans="2:19" ht="51" customHeight="1" x14ac:dyDescent="0.3">
      <c r="B454" s="692" t="e">
        <f>IF('Formulario PPGR3 '!$G454="","",CONCATENATE('Formulario PPGR3 '!$C454,".",'Formulario PPGR3 '!$D454,".",'Formulario PPGR3 '!$E454,".",'Formulario PPGR3 '!$F454))</f>
        <v>#REF!</v>
      </c>
      <c r="C454" s="692" t="e">
        <f>IF('Formulario PPGR3 '!$G454="","",'[1]Formulario PPGR1'!#REF!)</f>
        <v>#REF!</v>
      </c>
      <c r="D454" s="692" t="e">
        <f>IF('Formulario PPGR3 '!$G454="","",'[1]Formulario PPGR1'!#REF!)</f>
        <v>#REF!</v>
      </c>
      <c r="E454" s="692" t="e">
        <f>IF('Formulario PPGR3 '!$G454="","",'[1]Formulario PPGR1'!#REF!)</f>
        <v>#REF!</v>
      </c>
      <c r="F454" s="692" t="e">
        <f>IF('Formulario PPGR3 '!$G454="","",'[1]Formulario PPGR1'!#REF!)</f>
        <v>#REF!</v>
      </c>
      <c r="G454" s="693" t="s">
        <v>604</v>
      </c>
      <c r="H454" s="694" t="e">
        <f>IF(Tabla112[[#This Row],[Código_Actividad]]="","",_xlfn.XLOOKUP(Tabla112[[#This Row],[Código_Actividad]],[1]!Tabla2[Código],[1]!Tabla2[Actividades Programables Presupuestables],"",0))</f>
        <v>#REF!</v>
      </c>
      <c r="I454" s="695">
        <f>IFERROR(VLOOKUP('Formulario PPGR3 '!$G454,'[1]Formulario PPGR2'!$H$9:$V$272,15,FALSE),"")</f>
        <v>4</v>
      </c>
      <c r="J454" s="702" t="s">
        <v>1081</v>
      </c>
      <c r="K454" s="696" t="e">
        <f>IF(Tabla112[[#This Row],[Insumos]]="","",_xlfn.XLOOKUP(Tabla112[[#This Row],[Insumos]],[1]!Tabla10[Insumo],[1]!Tabla10[InsumoAbrev],"",0))</f>
        <v>#REF!</v>
      </c>
      <c r="L454" s="697" t="s">
        <v>1679</v>
      </c>
      <c r="M454" s="698" t="e">
        <f>IF(Tabla112[[#This Row],[Descripción]]="","",_xlfn.XLOOKUP(Tabla112[[#This Row],[Descripción]],[1]!Tabla10[Descripción],[1]!Tabla10[Unidad de Medida],"",0))</f>
        <v>#REF!</v>
      </c>
      <c r="N454" s="699">
        <v>80</v>
      </c>
      <c r="O454" s="700" t="e">
        <f>IF(Tabla112[[#This Row],[Descripción]]="","",_xlfn.XLOOKUP(Tabla112[[#This Row],[Descripción]],[1]!Tabla10[Descripción],[1]!Tabla10[Precio Unitario],0))</f>
        <v>#REF!</v>
      </c>
      <c r="P454" s="700" t="e">
        <f>IF(Tabla112[[#This Row],[Cantidad de Insumos]]="","",Tabla112[[#This Row],[Precio Unitario]]*Tabla112[[#This Row],[Cantidad de Insumos]])</f>
        <v>#REF!</v>
      </c>
      <c r="Q454" s="700" t="e">
        <f>IF(Tabla112[[#This Row],[Descripción]]="","",_xlfn.XLOOKUP(Tabla112[[#This Row],[Descripción]],[1]!Tabla10[Descripción],[1]!Tabla10[CODIGO PRESUPUESTARIO],0))</f>
        <v>#REF!</v>
      </c>
      <c r="R454" s="696"/>
      <c r="S454" s="696"/>
    </row>
    <row r="455" spans="2:19" x14ac:dyDescent="0.3">
      <c r="B455" s="692" t="str">
        <f>IF('Formulario PPGR3 '!$G455="","",CONCATENATE('Formulario PPGR3 '!$C455,".",'Formulario PPGR3 '!$D455,".",'Formulario PPGR3 '!$E455,".",'Formulario PPGR3 '!$F455))</f>
        <v/>
      </c>
      <c r="C455" s="692" t="str">
        <f>IF('Formulario PPGR3 '!$G455="","",'[1]Formulario PPGR1'!#REF!)</f>
        <v/>
      </c>
      <c r="D455" s="692" t="str">
        <f>IF('Formulario PPGR3 '!$G455="","",'[1]Formulario PPGR1'!#REF!)</f>
        <v/>
      </c>
      <c r="E455" s="692" t="str">
        <f>IF('Formulario PPGR3 '!$G455="","",'[1]Formulario PPGR1'!#REF!)</f>
        <v/>
      </c>
      <c r="F455" s="692" t="str">
        <f>IF('Formulario PPGR3 '!$G455="","",'[1]Formulario PPGR1'!#REF!)</f>
        <v/>
      </c>
      <c r="G455" s="693"/>
      <c r="H455" s="694" t="str">
        <f>IF(Tabla112[[#This Row],[Código_Actividad]]="","",_xlfn.XLOOKUP(Tabla112[[#This Row],[Código_Actividad]],[1]!Tabla2[Código],[1]!Tabla2[Actividades Programables Presupuestables],"",0))</f>
        <v/>
      </c>
      <c r="I455" s="695" t="str">
        <f>IFERROR(VLOOKUP('Formulario PPGR3 '!$G455,'[1]Formulario PPGR2'!$H$9:$V$272,15,FALSE),"")</f>
        <v/>
      </c>
      <c r="J455" s="702" t="s">
        <v>974</v>
      </c>
      <c r="K455" s="696" t="e">
        <f>IF(Tabla112[[#This Row],[Insumos]]="","",_xlfn.XLOOKUP(Tabla112[[#This Row],[Insumos]],[1]!Tabla10[Insumo],[1]!Tabla10[InsumoAbrev],"",0))</f>
        <v>#REF!</v>
      </c>
      <c r="L455" s="697" t="s">
        <v>2129</v>
      </c>
      <c r="M455" s="698" t="e">
        <f>IF(Tabla112[[#This Row],[Descripción]]="","",_xlfn.XLOOKUP(Tabla112[[#This Row],[Descripción]],[1]!Tabla10[Descripción],[1]!Tabla10[Unidad de Medida],"",0))</f>
        <v>#REF!</v>
      </c>
      <c r="N455" s="699">
        <v>8</v>
      </c>
      <c r="O455" s="700" t="e">
        <f>IF(Tabla112[[#This Row],[Descripción]]="","",_xlfn.XLOOKUP(Tabla112[[#This Row],[Descripción]],[1]!Tabla10[Descripción],[1]!Tabla10[Precio Unitario],0))</f>
        <v>#REF!</v>
      </c>
      <c r="P455" s="700" t="e">
        <f>IF(Tabla112[[#This Row],[Cantidad de Insumos]]="","",Tabla112[[#This Row],[Precio Unitario]]*Tabla112[[#This Row],[Cantidad de Insumos]])</f>
        <v>#REF!</v>
      </c>
      <c r="Q455" s="700" t="e">
        <f>IF(Tabla112[[#This Row],[Descripción]]="","",_xlfn.XLOOKUP(Tabla112[[#This Row],[Descripción]],[1]!Tabla10[Descripción],[1]!Tabla10[CODIGO PRESUPUESTARIO],0))</f>
        <v>#REF!</v>
      </c>
      <c r="R455" s="696"/>
      <c r="S455" s="696"/>
    </row>
    <row r="456" spans="2:19" x14ac:dyDescent="0.3">
      <c r="B456" s="692" t="str">
        <f>IF('Formulario PPGR3 '!$G456="","",CONCATENATE('Formulario PPGR3 '!$C456,".",'Formulario PPGR3 '!$D456,".",'Formulario PPGR3 '!$E456,".",'Formulario PPGR3 '!$F456))</f>
        <v/>
      </c>
      <c r="C456" s="692" t="str">
        <f>IF('Formulario PPGR3 '!$G456="","",'[1]Formulario PPGR1'!#REF!)</f>
        <v/>
      </c>
      <c r="D456" s="692" t="str">
        <f>IF('Formulario PPGR3 '!$G456="","",'[1]Formulario PPGR1'!#REF!)</f>
        <v/>
      </c>
      <c r="E456" s="692" t="str">
        <f>IF('Formulario PPGR3 '!$G456="","",'[1]Formulario PPGR1'!#REF!)</f>
        <v/>
      </c>
      <c r="F456" s="692" t="str">
        <f>IF('Formulario PPGR3 '!$G456="","",'[1]Formulario PPGR1'!#REF!)</f>
        <v/>
      </c>
      <c r="G456" s="693"/>
      <c r="H456" s="694" t="str">
        <f>IF(Tabla112[[#This Row],[Código_Actividad]]="","",_xlfn.XLOOKUP(Tabla112[[#This Row],[Código_Actividad]],[1]!Tabla2[Código],[1]!Tabla2[Actividades Programables Presupuestables],"",0))</f>
        <v/>
      </c>
      <c r="I456" s="695" t="str">
        <f>IFERROR(VLOOKUP('Formulario PPGR3 '!$G456,'[1]Formulario PPGR2'!$H$9:$V$272,15,FALSE),"")</f>
        <v/>
      </c>
      <c r="J456" s="702" t="s">
        <v>974</v>
      </c>
      <c r="K456" s="696" t="e">
        <f>IF(Tabla112[[#This Row],[Insumos]]="","",_xlfn.XLOOKUP(Tabla112[[#This Row],[Insumos]],[1]!Tabla10[Insumo],[1]!Tabla10[InsumoAbrev],"",0))</f>
        <v>#REF!</v>
      </c>
      <c r="L456" s="697" t="s">
        <v>2129</v>
      </c>
      <c r="M456" s="698" t="e">
        <f>IF(Tabla112[[#This Row],[Descripción]]="","",_xlfn.XLOOKUP(Tabla112[[#This Row],[Descripción]],[1]!Tabla10[Descripción],[1]!Tabla10[Unidad de Medida],"",0))</f>
        <v>#REF!</v>
      </c>
      <c r="N456" s="699">
        <v>8</v>
      </c>
      <c r="O456" s="700" t="e">
        <f>IF(Tabla112[[#This Row],[Descripción]]="","",_xlfn.XLOOKUP(Tabla112[[#This Row],[Descripción]],[1]!Tabla10[Descripción],[1]!Tabla10[Precio Unitario],0))</f>
        <v>#REF!</v>
      </c>
      <c r="P456" s="700" t="e">
        <f>IF(Tabla112[[#This Row],[Cantidad de Insumos]]="","",Tabla112[[#This Row],[Precio Unitario]]*Tabla112[[#This Row],[Cantidad de Insumos]])</f>
        <v>#REF!</v>
      </c>
      <c r="Q456" s="700" t="e">
        <f>IF(Tabla112[[#This Row],[Descripción]]="","",_xlfn.XLOOKUP(Tabla112[[#This Row],[Descripción]],[1]!Tabla10[Descripción],[1]!Tabla10[CODIGO PRESUPUESTARIO],0))</f>
        <v>#REF!</v>
      </c>
      <c r="R456" s="696"/>
      <c r="S456" s="696"/>
    </row>
    <row r="457" spans="2:19" x14ac:dyDescent="0.3">
      <c r="B457" s="692" t="str">
        <f>IF('Formulario PPGR3 '!$G457="","",CONCATENATE('Formulario PPGR3 '!$C457,".",'Formulario PPGR3 '!$D457,".",'Formulario PPGR3 '!$E457,".",'Formulario PPGR3 '!$F457))</f>
        <v/>
      </c>
      <c r="C457" s="692" t="str">
        <f>IF('Formulario PPGR3 '!$G457="","",'[1]Formulario PPGR1'!#REF!)</f>
        <v/>
      </c>
      <c r="D457" s="692" t="str">
        <f>IF('Formulario PPGR3 '!$G457="","",'[1]Formulario PPGR1'!#REF!)</f>
        <v/>
      </c>
      <c r="E457" s="692" t="str">
        <f>IF('Formulario PPGR3 '!$G457="","",'[1]Formulario PPGR1'!#REF!)</f>
        <v/>
      </c>
      <c r="F457" s="692" t="str">
        <f>IF('Formulario PPGR3 '!$G457="","",'[1]Formulario PPGR1'!#REF!)</f>
        <v/>
      </c>
      <c r="G457" s="693"/>
      <c r="H457" s="694" t="str">
        <f>IF(Tabla112[[#This Row],[Código_Actividad]]="","",_xlfn.XLOOKUP(Tabla112[[#This Row],[Código_Actividad]],[1]!Tabla2[Código],[1]!Tabla2[Actividades Programables Presupuestables],"",0))</f>
        <v/>
      </c>
      <c r="I457" s="695" t="str">
        <f>IFERROR(VLOOKUP('Formulario PPGR3 '!$G457,'[1]Formulario PPGR2'!$H$9:$V$272,15,FALSE),"")</f>
        <v/>
      </c>
      <c r="J457" s="702" t="s">
        <v>1654</v>
      </c>
      <c r="K457" s="696" t="e">
        <f>IF(Tabla112[[#This Row],[Insumos]]="","",_xlfn.XLOOKUP(Tabla112[[#This Row],[Insumos]],[1]!Tabla10[Insumo],[1]!Tabla10[InsumoAbrev],"",0))</f>
        <v>#REF!</v>
      </c>
      <c r="L457" s="697" t="s">
        <v>1661</v>
      </c>
      <c r="M457" s="698" t="e">
        <f>IF(Tabla112[[#This Row],[Descripción]]="","",_xlfn.XLOOKUP(Tabla112[[#This Row],[Descripción]],[1]!Tabla10[Descripción],[1]!Tabla10[Unidad de Medida],"",0))</f>
        <v>#REF!</v>
      </c>
      <c r="N457" s="699">
        <v>8</v>
      </c>
      <c r="O457" s="700" t="e">
        <f>IF(Tabla112[[#This Row],[Descripción]]="","",_xlfn.XLOOKUP(Tabla112[[#This Row],[Descripción]],[1]!Tabla10[Descripción],[1]!Tabla10[Precio Unitario],0))</f>
        <v>#REF!</v>
      </c>
      <c r="P457" s="700" t="e">
        <f>IF(Tabla112[[#This Row],[Cantidad de Insumos]]="","",Tabla112[[#This Row],[Precio Unitario]]*Tabla112[[#This Row],[Cantidad de Insumos]])</f>
        <v>#REF!</v>
      </c>
      <c r="Q457" s="700" t="e">
        <f>IF(Tabla112[[#This Row],[Descripción]]="","",_xlfn.XLOOKUP(Tabla112[[#This Row],[Descripción]],[1]!Tabla10[Descripción],[1]!Tabla10[CODIGO PRESUPUESTARIO],0))</f>
        <v>#REF!</v>
      </c>
      <c r="R457" s="696"/>
      <c r="S457" s="696"/>
    </row>
    <row r="458" spans="2:19" ht="91.2" customHeight="1" x14ac:dyDescent="0.3">
      <c r="B458" s="692" t="e">
        <f>IF('Formulario PPGR3 '!$G458="","",CONCATENATE('Formulario PPGR3 '!$C458,".",'Formulario PPGR3 '!$D458,".",'Formulario PPGR3 '!$E458,".",'Formulario PPGR3 '!$F458))</f>
        <v>#REF!</v>
      </c>
      <c r="C458" s="692" t="e">
        <f>IF('Formulario PPGR3 '!$G458="","",'[1]Formulario PPGR1'!#REF!)</f>
        <v>#REF!</v>
      </c>
      <c r="D458" s="692" t="e">
        <f>IF('Formulario PPGR3 '!$G458="","",'[1]Formulario PPGR1'!#REF!)</f>
        <v>#REF!</v>
      </c>
      <c r="E458" s="692" t="e">
        <f>IF('Formulario PPGR3 '!$G458="","",'[1]Formulario PPGR1'!#REF!)</f>
        <v>#REF!</v>
      </c>
      <c r="F458" s="692" t="e">
        <f>IF('Formulario PPGR3 '!$G458="","",'[1]Formulario PPGR1'!#REF!)</f>
        <v>#REF!</v>
      </c>
      <c r="G458" s="693" t="s">
        <v>657</v>
      </c>
      <c r="H458" s="694" t="e">
        <f>IF(Tabla112[[#This Row],[Código_Actividad]]="","",_xlfn.XLOOKUP(Tabla112[[#This Row],[Código_Actividad]],[1]!Tabla2[Código],[1]!Tabla2[Actividades Programables Presupuestables],"",0))</f>
        <v>#REF!</v>
      </c>
      <c r="I458" s="695">
        <f>IFERROR(VLOOKUP('Formulario PPGR3 '!$G458,'[1]Formulario PPGR2'!$H$9:$V$272,15,FALSE),"")</f>
        <v>1</v>
      </c>
      <c r="J458" s="702" t="s">
        <v>1081</v>
      </c>
      <c r="K458" s="696" t="e">
        <f>IF(Tabla112[[#This Row],[Insumos]]="","",_xlfn.XLOOKUP(Tabla112[[#This Row],[Insumos]],[1]!Tabla10[Insumo],[1]!Tabla10[InsumoAbrev],"",0))</f>
        <v>#REF!</v>
      </c>
      <c r="L458" s="697" t="s">
        <v>1672</v>
      </c>
      <c r="M458" s="698" t="e">
        <f>IF(Tabla112[[#This Row],[Descripción]]="","",_xlfn.XLOOKUP(Tabla112[[#This Row],[Descripción]],[1]!Tabla10[Descripción],[1]!Tabla10[Unidad de Medida],"",0))</f>
        <v>#REF!</v>
      </c>
      <c r="N458" s="699">
        <v>1</v>
      </c>
      <c r="O458" s="700" t="e">
        <f>IF(Tabla112[[#This Row],[Descripción]]="","",_xlfn.XLOOKUP(Tabla112[[#This Row],[Descripción]],[1]!Tabla10[Descripción],[1]!Tabla10[Precio Unitario],0))</f>
        <v>#REF!</v>
      </c>
      <c r="P458" s="700" t="e">
        <f>IF(Tabla112[[#This Row],[Cantidad de Insumos]]="","",Tabla112[[#This Row],[Precio Unitario]]*Tabla112[[#This Row],[Cantidad de Insumos]])</f>
        <v>#REF!</v>
      </c>
      <c r="Q458" s="700" t="e">
        <f>IF(Tabla112[[#This Row],[Descripción]]="","",_xlfn.XLOOKUP(Tabla112[[#This Row],[Descripción]],[1]!Tabla10[Descripción],[1]!Tabla10[CODIGO PRESUPUESTARIO],0))</f>
        <v>#REF!</v>
      </c>
      <c r="R458" s="696"/>
      <c r="S458" s="696"/>
    </row>
    <row r="459" spans="2:19" ht="63" customHeight="1" x14ac:dyDescent="0.3">
      <c r="B459" s="692" t="e">
        <f>IF('Formulario PPGR3 '!$G459="","",CONCATENATE('Formulario PPGR3 '!$C459,".",'Formulario PPGR3 '!$D459,".",'Formulario PPGR3 '!$E459,".",'Formulario PPGR3 '!$F459))</f>
        <v>#REF!</v>
      </c>
      <c r="C459" s="692" t="e">
        <f>IF('Formulario PPGR3 '!$G459="","",'[1]Formulario PPGR1'!#REF!)</f>
        <v>#REF!</v>
      </c>
      <c r="D459" s="692" t="e">
        <f>IF('Formulario PPGR3 '!$G459="","",'[1]Formulario PPGR1'!#REF!)</f>
        <v>#REF!</v>
      </c>
      <c r="E459" s="692" t="e">
        <f>IF('Formulario PPGR3 '!$G459="","",'[1]Formulario PPGR1'!#REF!)</f>
        <v>#REF!</v>
      </c>
      <c r="F459" s="692" t="e">
        <f>IF('Formulario PPGR3 '!$G459="","",'[1]Formulario PPGR1'!#REF!)</f>
        <v>#REF!</v>
      </c>
      <c r="G459" s="693" t="s">
        <v>659</v>
      </c>
      <c r="H459" s="694" t="e">
        <f>IF(Tabla112[[#This Row],[Código_Actividad]]="","",_xlfn.XLOOKUP(Tabla112[[#This Row],[Código_Actividad]],[1]!Tabla2[Código],[1]!Tabla2[Actividades Programables Presupuestables],"",0))</f>
        <v>#REF!</v>
      </c>
      <c r="I459" s="695">
        <f>IFERROR(VLOOKUP('Formulario PPGR3 '!$G459,'[1]Formulario PPGR2'!$H$9:$V$272,15,FALSE),"")</f>
        <v>4</v>
      </c>
      <c r="J459" s="702" t="s">
        <v>1954</v>
      </c>
      <c r="K459" s="696" t="e">
        <f>IF(Tabla112[[#This Row],[Insumos]]="","",_xlfn.XLOOKUP(Tabla112[[#This Row],[Insumos]],[1]!Tabla10[Insumo],[1]!Tabla10[InsumoAbrev],"",0))</f>
        <v>#REF!</v>
      </c>
      <c r="L459" s="697" t="s">
        <v>2023</v>
      </c>
      <c r="M459" s="698" t="e">
        <f>IF(Tabla112[[#This Row],[Descripción]]="","",_xlfn.XLOOKUP(Tabla112[[#This Row],[Descripción]],[1]!Tabla10[Descripción],[1]!Tabla10[Unidad de Medida],"",0))</f>
        <v>#REF!</v>
      </c>
      <c r="N459" s="699">
        <v>4</v>
      </c>
      <c r="O459" s="700" t="e">
        <f>IF(Tabla112[[#This Row],[Descripción]]="","",_xlfn.XLOOKUP(Tabla112[[#This Row],[Descripción]],[1]!Tabla10[Descripción],[1]!Tabla10[Precio Unitario],0))</f>
        <v>#REF!</v>
      </c>
      <c r="P459" s="700" t="e">
        <f>IF(Tabla112[[#This Row],[Cantidad de Insumos]]="","",Tabla112[[#This Row],[Precio Unitario]]*Tabla112[[#This Row],[Cantidad de Insumos]])</f>
        <v>#REF!</v>
      </c>
      <c r="Q459" s="700" t="e">
        <f>IF(Tabla112[[#This Row],[Descripción]]="","",_xlfn.XLOOKUP(Tabla112[[#This Row],[Descripción]],[1]!Tabla10[Descripción],[1]!Tabla10[CODIGO PRESUPUESTARIO],0))</f>
        <v>#REF!</v>
      </c>
      <c r="R459" s="696"/>
      <c r="S459" s="696"/>
    </row>
    <row r="460" spans="2:19" x14ac:dyDescent="0.3">
      <c r="B460" s="692" t="str">
        <f>IF('Formulario PPGR3 '!$G460="","",CONCATENATE('Formulario PPGR3 '!$C460,".",'Formulario PPGR3 '!$D460,".",'Formulario PPGR3 '!$E460,".",'Formulario PPGR3 '!$F460))</f>
        <v/>
      </c>
      <c r="C460" s="692" t="str">
        <f>IF('Formulario PPGR3 '!$G460="","",'[1]Formulario PPGR1'!#REF!)</f>
        <v/>
      </c>
      <c r="D460" s="692" t="str">
        <f>IF('Formulario PPGR3 '!$G460="","",'[1]Formulario PPGR1'!#REF!)</f>
        <v/>
      </c>
      <c r="E460" s="692" t="str">
        <f>IF('Formulario PPGR3 '!$G460="","",'[1]Formulario PPGR1'!#REF!)</f>
        <v/>
      </c>
      <c r="F460" s="692" t="str">
        <f>IF('Formulario PPGR3 '!$G460="","",'[1]Formulario PPGR1'!#REF!)</f>
        <v/>
      </c>
      <c r="G460" s="693"/>
      <c r="H460" s="694" t="str">
        <f>IF(Tabla112[[#This Row],[Código_Actividad]]="","",_xlfn.XLOOKUP(Tabla112[[#This Row],[Código_Actividad]],[1]!Tabla2[Código],[1]!Tabla2[Actividades Programables Presupuestables],"",0))</f>
        <v/>
      </c>
      <c r="I460" s="695" t="str">
        <f>IFERROR(VLOOKUP('Formulario PPGR3 '!$G460,'[1]Formulario PPGR2'!$H$9:$V$272,15,FALSE),"")</f>
        <v/>
      </c>
      <c r="J460" s="702" t="s">
        <v>972</v>
      </c>
      <c r="K460" s="696" t="e">
        <f>IF(Tabla112[[#This Row],[Insumos]]="","",_xlfn.XLOOKUP(Tabla112[[#This Row],[Insumos]],[1]!Tabla10[Insumo],[1]!Tabla10[InsumoAbrev],"",0))</f>
        <v>#REF!</v>
      </c>
      <c r="L460" s="697" t="s">
        <v>1717</v>
      </c>
      <c r="M460" s="698" t="e">
        <f>IF(Tabla112[[#This Row],[Descripción]]="","",_xlfn.XLOOKUP(Tabla112[[#This Row],[Descripción]],[1]!Tabla10[Descripción],[1]!Tabla10[Unidad de Medida],"",0))</f>
        <v>#REF!</v>
      </c>
      <c r="N460" s="699">
        <v>4</v>
      </c>
      <c r="O460" s="700" t="e">
        <f>IF(Tabla112[[#This Row],[Descripción]]="","",_xlfn.XLOOKUP(Tabla112[[#This Row],[Descripción]],[1]!Tabla10[Descripción],[1]!Tabla10[Precio Unitario],0))</f>
        <v>#REF!</v>
      </c>
      <c r="P460" s="700" t="e">
        <f>IF(Tabla112[[#This Row],[Cantidad de Insumos]]="","",Tabla112[[#This Row],[Precio Unitario]]*Tabla112[[#This Row],[Cantidad de Insumos]])</f>
        <v>#REF!</v>
      </c>
      <c r="Q460" s="700" t="e">
        <f>IF(Tabla112[[#This Row],[Descripción]]="","",_xlfn.XLOOKUP(Tabla112[[#This Row],[Descripción]],[1]!Tabla10[Descripción],[1]!Tabla10[CODIGO PRESUPUESTARIO],0))</f>
        <v>#REF!</v>
      </c>
      <c r="R460" s="696"/>
      <c r="S460" s="696"/>
    </row>
    <row r="461" spans="2:19" ht="55.2" customHeight="1" x14ac:dyDescent="0.3">
      <c r="B461" s="692" t="e">
        <f>IF('Formulario PPGR3 '!$G461="","",CONCATENATE('Formulario PPGR3 '!$C461,".",'Formulario PPGR3 '!$D461,".",'Formulario PPGR3 '!$E461,".",'Formulario PPGR3 '!$F461))</f>
        <v>#REF!</v>
      </c>
      <c r="C461" s="692" t="e">
        <f>IF('Formulario PPGR3 '!$G461="","",'[1]Formulario PPGR1'!#REF!)</f>
        <v>#REF!</v>
      </c>
      <c r="D461" s="692" t="e">
        <f>IF('Formulario PPGR3 '!$G461="","",'[1]Formulario PPGR1'!#REF!)</f>
        <v>#REF!</v>
      </c>
      <c r="E461" s="692" t="e">
        <f>IF('Formulario PPGR3 '!$G461="","",'[1]Formulario PPGR1'!#REF!)</f>
        <v>#REF!</v>
      </c>
      <c r="F461" s="692" t="e">
        <f>IF('Formulario PPGR3 '!$G461="","",'[1]Formulario PPGR1'!#REF!)</f>
        <v>#REF!</v>
      </c>
      <c r="G461" s="693" t="s">
        <v>656</v>
      </c>
      <c r="H461" s="694" t="e">
        <f>IF(Tabla112[[#This Row],[Código_Actividad]]="","",_xlfn.XLOOKUP(Tabla112[[#This Row],[Código_Actividad]],[1]!Tabla2[Código],[1]!Tabla2[Actividades Programables Presupuestables],"",0))</f>
        <v>#REF!</v>
      </c>
      <c r="I461" s="695">
        <f>IFERROR(VLOOKUP('Formulario PPGR3 '!$G461,'[1]Formulario PPGR2'!$H$9:$V$272,15,FALSE),"")</f>
        <v>4</v>
      </c>
      <c r="J461" s="702" t="s">
        <v>972</v>
      </c>
      <c r="K461" s="696" t="e">
        <f>IF(Tabla112[[#This Row],[Insumos]]="","",_xlfn.XLOOKUP(Tabla112[[#This Row],[Insumos]],[1]!Tabla10[Insumo],[1]!Tabla10[InsumoAbrev],"",0))</f>
        <v>#REF!</v>
      </c>
      <c r="L461" s="697" t="s">
        <v>1717</v>
      </c>
      <c r="M461" s="698" t="e">
        <f>IF(Tabla112[[#This Row],[Descripción]]="","",_xlfn.XLOOKUP(Tabla112[[#This Row],[Descripción]],[1]!Tabla10[Descripción],[1]!Tabla10[Unidad de Medida],"",0))</f>
        <v>#REF!</v>
      </c>
      <c r="N461" s="699">
        <v>40</v>
      </c>
      <c r="O461" s="700" t="e">
        <f>IF(Tabla112[[#This Row],[Descripción]]="","",_xlfn.XLOOKUP(Tabla112[[#This Row],[Descripción]],[1]!Tabla10[Descripción],[1]!Tabla10[Precio Unitario],0))</f>
        <v>#REF!</v>
      </c>
      <c r="P461" s="700" t="e">
        <f>IF(Tabla112[[#This Row],[Cantidad de Insumos]]="","",Tabla112[[#This Row],[Precio Unitario]]*Tabla112[[#This Row],[Cantidad de Insumos]])</f>
        <v>#REF!</v>
      </c>
      <c r="Q461" s="700" t="e">
        <f>IF(Tabla112[[#This Row],[Descripción]]="","",_xlfn.XLOOKUP(Tabla112[[#This Row],[Descripción]],[1]!Tabla10[Descripción],[1]!Tabla10[CODIGO PRESUPUESTARIO],0))</f>
        <v>#REF!</v>
      </c>
      <c r="R461" s="696"/>
      <c r="S461" s="696"/>
    </row>
    <row r="462" spans="2:19" ht="44.4" customHeight="1" x14ac:dyDescent="0.3">
      <c r="B462" s="692" t="str">
        <f>IF('Formulario PPGR3 '!$G462="","",CONCATENATE('Formulario PPGR3 '!$C462,".",'Formulario PPGR3 '!$D462,".",'Formulario PPGR3 '!$E462,".",'Formulario PPGR3 '!$F462))</f>
        <v/>
      </c>
      <c r="C462" s="692" t="str">
        <f>IF('Formulario PPGR3 '!$G462="","",'[1]Formulario PPGR1'!#REF!)</f>
        <v/>
      </c>
      <c r="D462" s="692" t="str">
        <f>IF('Formulario PPGR3 '!$G462="","",'[1]Formulario PPGR1'!#REF!)</f>
        <v/>
      </c>
      <c r="E462" s="692" t="str">
        <f>IF('Formulario PPGR3 '!$G462="","",'[1]Formulario PPGR1'!#REF!)</f>
        <v/>
      </c>
      <c r="F462" s="692" t="str">
        <f>IF('Formulario PPGR3 '!$G462="","",'[1]Formulario PPGR1'!#REF!)</f>
        <v/>
      </c>
      <c r="G462" s="693"/>
      <c r="H462" s="694" t="str">
        <f>IF(Tabla112[[#This Row],[Código_Actividad]]="","",_xlfn.XLOOKUP(Tabla112[[#This Row],[Código_Actividad]],[1]!Tabla2[Código],[1]!Tabla2[Actividades Programables Presupuestables],"",0))</f>
        <v/>
      </c>
      <c r="I462" s="695" t="str">
        <f>IFERROR(VLOOKUP('Formulario PPGR3 '!$G462,'[1]Formulario PPGR2'!$H$9:$V$272,15,FALSE),"")</f>
        <v/>
      </c>
      <c r="J462" s="702" t="s">
        <v>841</v>
      </c>
      <c r="K462" s="696" t="e">
        <f>IF(Tabla112[[#This Row],[Insumos]]="","",_xlfn.XLOOKUP(Tabla112[[#This Row],[Insumos]],[1]!Tabla10[Insumo],[1]!Tabla10[InsumoAbrev],"",0))</f>
        <v>#REF!</v>
      </c>
      <c r="L462" s="697" t="s">
        <v>1519</v>
      </c>
      <c r="M462" s="698" t="e">
        <f>IF(Tabla112[[#This Row],[Descripción]]="","",_xlfn.XLOOKUP(Tabla112[[#This Row],[Descripción]],[1]!Tabla10[Descripción],[1]!Tabla10[Unidad de Medida],"",0))</f>
        <v>#REF!</v>
      </c>
      <c r="N462" s="699">
        <v>2</v>
      </c>
      <c r="O462" s="700" t="e">
        <f>IF(Tabla112[[#This Row],[Descripción]]="","",_xlfn.XLOOKUP(Tabla112[[#This Row],[Descripción]],[1]!Tabla10[Descripción],[1]!Tabla10[Precio Unitario],0))</f>
        <v>#REF!</v>
      </c>
      <c r="P462" s="700" t="e">
        <f>IF(Tabla112[[#This Row],[Cantidad de Insumos]]="","",Tabla112[[#This Row],[Precio Unitario]]*Tabla112[[#This Row],[Cantidad de Insumos]])</f>
        <v>#REF!</v>
      </c>
      <c r="Q462" s="700" t="e">
        <f>IF(Tabla112[[#This Row],[Descripción]]="","",_xlfn.XLOOKUP(Tabla112[[#This Row],[Descripción]],[1]!Tabla10[Descripción],[1]!Tabla10[CODIGO PRESUPUESTARIO],0))</f>
        <v>#REF!</v>
      </c>
      <c r="R462" s="696"/>
      <c r="S462" s="696"/>
    </row>
    <row r="463" spans="2:19" x14ac:dyDescent="0.3">
      <c r="B463" s="692" t="str">
        <f>IF('Formulario PPGR3 '!$G463="","",CONCATENATE('Formulario PPGR3 '!$C463,".",'Formulario PPGR3 '!$D463,".",'Formulario PPGR3 '!$E463,".",'Formulario PPGR3 '!$F463))</f>
        <v/>
      </c>
      <c r="C463" s="692" t="str">
        <f>IF('Formulario PPGR3 '!$G463="","",'[1]Formulario PPGR1'!#REF!)</f>
        <v/>
      </c>
      <c r="D463" s="692" t="str">
        <f>IF('Formulario PPGR3 '!$G463="","",'[1]Formulario PPGR1'!#REF!)</f>
        <v/>
      </c>
      <c r="E463" s="692" t="str">
        <f>IF('Formulario PPGR3 '!$G463="","",'[1]Formulario PPGR1'!#REF!)</f>
        <v/>
      </c>
      <c r="F463" s="692" t="str">
        <f>IF('Formulario PPGR3 '!$G463="","",'[1]Formulario PPGR1'!#REF!)</f>
        <v/>
      </c>
      <c r="G463" s="693"/>
      <c r="H463" s="694" t="str">
        <f>IF(Tabla112[[#This Row],[Código_Actividad]]="","",_xlfn.XLOOKUP(Tabla112[[#This Row],[Código_Actividad]],[1]!Tabla2[Código],[1]!Tabla2[Actividades Programables Presupuestables],"",0))</f>
        <v/>
      </c>
      <c r="I463" s="695" t="str">
        <f>IFERROR(VLOOKUP('Formulario PPGR3 '!$G463,'[1]Formulario PPGR2'!$H$9:$V$272,15,FALSE),"")</f>
        <v/>
      </c>
      <c r="J463" s="702" t="s">
        <v>1954</v>
      </c>
      <c r="K463" s="696" t="e">
        <f>IF(Tabla112[[#This Row],[Insumos]]="","",_xlfn.XLOOKUP(Tabla112[[#This Row],[Insumos]],[1]!Tabla10[Insumo],[1]!Tabla10[InsumoAbrev],"",0))</f>
        <v>#REF!</v>
      </c>
      <c r="L463" s="697" t="s">
        <v>2023</v>
      </c>
      <c r="M463" s="698" t="e">
        <f>IF(Tabla112[[#This Row],[Descripción]]="","",_xlfn.XLOOKUP(Tabla112[[#This Row],[Descripción]],[1]!Tabla10[Descripción],[1]!Tabla10[Unidad de Medida],"",0))</f>
        <v>#REF!</v>
      </c>
      <c r="N463" s="699">
        <v>4</v>
      </c>
      <c r="O463" s="700" t="e">
        <f>IF(Tabla112[[#This Row],[Descripción]]="","",_xlfn.XLOOKUP(Tabla112[[#This Row],[Descripción]],[1]!Tabla10[Descripción],[1]!Tabla10[Precio Unitario],0))</f>
        <v>#REF!</v>
      </c>
      <c r="P463" s="700" t="e">
        <f>IF(Tabla112[[#This Row],[Cantidad de Insumos]]="","",Tabla112[[#This Row],[Precio Unitario]]*Tabla112[[#This Row],[Cantidad de Insumos]])</f>
        <v>#REF!</v>
      </c>
      <c r="Q463" s="700" t="e">
        <f>IF(Tabla112[[#This Row],[Descripción]]="","",_xlfn.XLOOKUP(Tabla112[[#This Row],[Descripción]],[1]!Tabla10[Descripción],[1]!Tabla10[CODIGO PRESUPUESTARIO],0))</f>
        <v>#REF!</v>
      </c>
      <c r="R463" s="696"/>
      <c r="S463" s="696"/>
    </row>
    <row r="464" spans="2:19" ht="62.4" customHeight="1" x14ac:dyDescent="0.3">
      <c r="B464" s="692" t="e">
        <f>IF('Formulario PPGR3 '!$G464="","",CONCATENATE('Formulario PPGR3 '!$C464,".",'Formulario PPGR3 '!$D464,".",'Formulario PPGR3 '!$E464,".",'Formulario PPGR3 '!$F464))</f>
        <v>#REF!</v>
      </c>
      <c r="C464" s="692" t="e">
        <f>IF('Formulario PPGR3 '!$G464="","",'[1]Formulario PPGR1'!#REF!)</f>
        <v>#REF!</v>
      </c>
      <c r="D464" s="692" t="e">
        <f>IF('Formulario PPGR3 '!$G464="","",'[1]Formulario PPGR1'!#REF!)</f>
        <v>#REF!</v>
      </c>
      <c r="E464" s="692" t="e">
        <f>IF('Formulario PPGR3 '!$G464="","",'[1]Formulario PPGR1'!#REF!)</f>
        <v>#REF!</v>
      </c>
      <c r="F464" s="692" t="e">
        <f>IF('Formulario PPGR3 '!$G464="","",'[1]Formulario PPGR1'!#REF!)</f>
        <v>#REF!</v>
      </c>
      <c r="G464" s="693" t="s">
        <v>520</v>
      </c>
      <c r="H464" s="694" t="e">
        <f>IF(Tabla112[[#This Row],[Código_Actividad]]="","",_xlfn.XLOOKUP(Tabla112[[#This Row],[Código_Actividad]],[1]!Tabla2[Código],[1]!Tabla2[Actividades Programables Presupuestables],"",0))</f>
        <v>#REF!</v>
      </c>
      <c r="I464" s="695">
        <f>IFERROR(VLOOKUP('Formulario PPGR3 '!$G464,'[1]Formulario PPGR2'!$H$9:$V$272,15,FALSE),"")</f>
        <v>4</v>
      </c>
      <c r="J464" s="702" t="s">
        <v>974</v>
      </c>
      <c r="K464" s="696" t="e">
        <f>IF(Tabla112[[#This Row],[Insumos]]="","",_xlfn.XLOOKUP(Tabla112[[#This Row],[Insumos]],[1]!Tabla10[Insumo],[1]!Tabla10[InsumoAbrev],"",0))</f>
        <v>#REF!</v>
      </c>
      <c r="L464" s="697" t="s">
        <v>2133</v>
      </c>
      <c r="M464" s="698" t="e">
        <f>IF(Tabla112[[#This Row],[Descripción]]="","",_xlfn.XLOOKUP(Tabla112[[#This Row],[Descripción]],[1]!Tabla10[Descripción],[1]!Tabla10[Unidad de Medida],"",0))</f>
        <v>#REF!</v>
      </c>
      <c r="N464" s="699">
        <v>22</v>
      </c>
      <c r="O464" s="700" t="e">
        <f>IF(Tabla112[[#This Row],[Descripción]]="","",_xlfn.XLOOKUP(Tabla112[[#This Row],[Descripción]],[1]!Tabla10[Descripción],[1]!Tabla10[Precio Unitario],0))</f>
        <v>#REF!</v>
      </c>
      <c r="P464" s="700" t="e">
        <f>IF(Tabla112[[#This Row],[Cantidad de Insumos]]="","",Tabla112[[#This Row],[Precio Unitario]]*Tabla112[[#This Row],[Cantidad de Insumos]])</f>
        <v>#REF!</v>
      </c>
      <c r="Q464" s="700" t="e">
        <f>IF(Tabla112[[#This Row],[Descripción]]="","",_xlfn.XLOOKUP(Tabla112[[#This Row],[Descripción]],[1]!Tabla10[Descripción],[1]!Tabla10[CODIGO PRESUPUESTARIO],0))</f>
        <v>#REF!</v>
      </c>
      <c r="R464" s="696"/>
      <c r="S464" s="696"/>
    </row>
    <row r="465" spans="2:19" x14ac:dyDescent="0.3">
      <c r="B465" s="692" t="str">
        <f>IF('Formulario PPGR3 '!$G465="","",CONCATENATE('Formulario PPGR3 '!$C465,".",'Formulario PPGR3 '!$D465,".",'Formulario PPGR3 '!$E465,".",'Formulario PPGR3 '!$F465))</f>
        <v/>
      </c>
      <c r="C465" s="692" t="str">
        <f>IF('Formulario PPGR3 '!$G465="","",'[1]Formulario PPGR1'!#REF!)</f>
        <v/>
      </c>
      <c r="D465" s="692" t="str">
        <f>IF('Formulario PPGR3 '!$G465="","",'[1]Formulario PPGR1'!#REF!)</f>
        <v/>
      </c>
      <c r="E465" s="692" t="str">
        <f>IF('Formulario PPGR3 '!$G465="","",'[1]Formulario PPGR1'!#REF!)</f>
        <v/>
      </c>
      <c r="F465" s="692" t="str">
        <f>IF('Formulario PPGR3 '!$G465="","",'[1]Formulario PPGR1'!#REF!)</f>
        <v/>
      </c>
      <c r="G465" s="693"/>
      <c r="H465" s="694" t="str">
        <f>IF(Tabla112[[#This Row],[Código_Actividad]]="","",_xlfn.XLOOKUP(Tabla112[[#This Row],[Código_Actividad]],[1]!Tabla2[Código],[1]!Tabla2[Actividades Programables Presupuestables],"",0))</f>
        <v/>
      </c>
      <c r="I465" s="695" t="str">
        <f>IFERROR(VLOOKUP('Formulario PPGR3 '!$G465,'[1]Formulario PPGR2'!$H$9:$V$272,15,FALSE),"")</f>
        <v/>
      </c>
      <c r="J465" s="702" t="s">
        <v>974</v>
      </c>
      <c r="K465" s="696" t="e">
        <f>IF(Tabla112[[#This Row],[Insumos]]="","",_xlfn.XLOOKUP(Tabla112[[#This Row],[Insumos]],[1]!Tabla10[Insumo],[1]!Tabla10[InsumoAbrev],"",0))</f>
        <v>#REF!</v>
      </c>
      <c r="L465" s="697" t="s">
        <v>2133</v>
      </c>
      <c r="M465" s="698" t="e">
        <f>IF(Tabla112[[#This Row],[Descripción]]="","",_xlfn.XLOOKUP(Tabla112[[#This Row],[Descripción]],[1]!Tabla10[Descripción],[1]!Tabla10[Unidad de Medida],"",0))</f>
        <v>#REF!</v>
      </c>
      <c r="N465" s="699">
        <v>22</v>
      </c>
      <c r="O465" s="700" t="e">
        <f>IF(Tabla112[[#This Row],[Descripción]]="","",_xlfn.XLOOKUP(Tabla112[[#This Row],[Descripción]],[1]!Tabla10[Descripción],[1]!Tabla10[Precio Unitario],0))</f>
        <v>#REF!</v>
      </c>
      <c r="P465" s="700" t="e">
        <f>IF(Tabla112[[#This Row],[Cantidad de Insumos]]="","",Tabla112[[#This Row],[Precio Unitario]]*Tabla112[[#This Row],[Cantidad de Insumos]])</f>
        <v>#REF!</v>
      </c>
      <c r="Q465" s="700" t="e">
        <f>IF(Tabla112[[#This Row],[Descripción]]="","",_xlfn.XLOOKUP(Tabla112[[#This Row],[Descripción]],[1]!Tabla10[Descripción],[1]!Tabla10[CODIGO PRESUPUESTARIO],0))</f>
        <v>#REF!</v>
      </c>
      <c r="R465" s="696"/>
      <c r="S465" s="696"/>
    </row>
    <row r="466" spans="2:19" x14ac:dyDescent="0.3">
      <c r="B466" s="692" t="str">
        <f>IF('Formulario PPGR3 '!$G466="","",CONCATENATE('Formulario PPGR3 '!$C466,".",'Formulario PPGR3 '!$D466,".",'Formulario PPGR3 '!$E466,".",'Formulario PPGR3 '!$F466))</f>
        <v/>
      </c>
      <c r="C466" s="692" t="str">
        <f>IF('Formulario PPGR3 '!$G466="","",'[1]Formulario PPGR1'!#REF!)</f>
        <v/>
      </c>
      <c r="D466" s="692" t="str">
        <f>IF('Formulario PPGR3 '!$G466="","",'[1]Formulario PPGR1'!#REF!)</f>
        <v/>
      </c>
      <c r="E466" s="692" t="str">
        <f>IF('Formulario PPGR3 '!$G466="","",'[1]Formulario PPGR1'!#REF!)</f>
        <v/>
      </c>
      <c r="F466" s="692" t="str">
        <f>IF('Formulario PPGR3 '!$G466="","",'[1]Formulario PPGR1'!#REF!)</f>
        <v/>
      </c>
      <c r="G466" s="693"/>
      <c r="H466" s="694" t="str">
        <f>IF(Tabla112[[#This Row],[Código_Actividad]]="","",_xlfn.XLOOKUP(Tabla112[[#This Row],[Código_Actividad]],[1]!Tabla2[Código],[1]!Tabla2[Actividades Programables Presupuestables],"",0))</f>
        <v/>
      </c>
      <c r="I466" s="695" t="str">
        <f>IFERROR(VLOOKUP('Formulario PPGR3 '!$G466,'[1]Formulario PPGR2'!$H$9:$V$272,15,FALSE),"")</f>
        <v/>
      </c>
      <c r="J466" s="702" t="s">
        <v>974</v>
      </c>
      <c r="K466" s="696" t="e">
        <f>IF(Tabla112[[#This Row],[Insumos]]="","",_xlfn.XLOOKUP(Tabla112[[#This Row],[Insumos]],[1]!Tabla10[Insumo],[1]!Tabla10[InsumoAbrev],"",0))</f>
        <v>#REF!</v>
      </c>
      <c r="L466" s="697" t="s">
        <v>2129</v>
      </c>
      <c r="M466" s="698" t="e">
        <f>IF(Tabla112[[#This Row],[Descripción]]="","",_xlfn.XLOOKUP(Tabla112[[#This Row],[Descripción]],[1]!Tabla10[Descripción],[1]!Tabla10[Unidad de Medida],"",0))</f>
        <v>#REF!</v>
      </c>
      <c r="N466" s="699">
        <v>22</v>
      </c>
      <c r="O466" s="700" t="e">
        <f>IF(Tabla112[[#This Row],[Descripción]]="","",_xlfn.XLOOKUP(Tabla112[[#This Row],[Descripción]],[1]!Tabla10[Descripción],[1]!Tabla10[Precio Unitario],0))</f>
        <v>#REF!</v>
      </c>
      <c r="P466" s="700" t="e">
        <f>IF(Tabla112[[#This Row],[Cantidad de Insumos]]="","",Tabla112[[#This Row],[Precio Unitario]]*Tabla112[[#This Row],[Cantidad de Insumos]])</f>
        <v>#REF!</v>
      </c>
      <c r="Q466" s="700" t="e">
        <f>IF(Tabla112[[#This Row],[Descripción]]="","",_xlfn.XLOOKUP(Tabla112[[#This Row],[Descripción]],[1]!Tabla10[Descripción],[1]!Tabla10[CODIGO PRESUPUESTARIO],0))</f>
        <v>#REF!</v>
      </c>
      <c r="R466" s="696"/>
      <c r="S466" s="696"/>
    </row>
    <row r="467" spans="2:19" x14ac:dyDescent="0.3">
      <c r="B467" s="692" t="str">
        <f>IF('Formulario PPGR3 '!$G467="","",CONCATENATE('Formulario PPGR3 '!$C467,".",'Formulario PPGR3 '!$D467,".",'Formulario PPGR3 '!$E467,".",'Formulario PPGR3 '!$F467))</f>
        <v/>
      </c>
      <c r="C467" s="692" t="str">
        <f>IF('Formulario PPGR3 '!$G467="","",'[1]Formulario PPGR1'!#REF!)</f>
        <v/>
      </c>
      <c r="D467" s="692" t="str">
        <f>IF('Formulario PPGR3 '!$G467="","",'[1]Formulario PPGR1'!#REF!)</f>
        <v/>
      </c>
      <c r="E467" s="692" t="str">
        <f>IF('Formulario PPGR3 '!$G467="","",'[1]Formulario PPGR1'!#REF!)</f>
        <v/>
      </c>
      <c r="F467" s="692" t="str">
        <f>IF('Formulario PPGR3 '!$G467="","",'[1]Formulario PPGR1'!#REF!)</f>
        <v/>
      </c>
      <c r="G467" s="693"/>
      <c r="H467" s="694" t="str">
        <f>IF(Tabla112[[#This Row],[Código_Actividad]]="","",_xlfn.XLOOKUP(Tabla112[[#This Row],[Código_Actividad]],[1]!Tabla2[Código],[1]!Tabla2[Actividades Programables Presupuestables],"",0))</f>
        <v/>
      </c>
      <c r="I467" s="695" t="str">
        <f>IFERROR(VLOOKUP('Formulario PPGR3 '!$G467,'[1]Formulario PPGR2'!$H$9:$V$272,15,FALSE),"")</f>
        <v/>
      </c>
      <c r="J467" s="724" t="s">
        <v>1081</v>
      </c>
      <c r="K467" s="725" t="e">
        <f>IF(Tabla112[[#This Row],[Insumos]]="","",_xlfn.XLOOKUP(Tabla112[[#This Row],[Insumos]],[1]!Tabla10[Insumo],[1]!Tabla10[InsumoAbrev],"",0))</f>
        <v>#REF!</v>
      </c>
      <c r="L467" s="726" t="s">
        <v>1679</v>
      </c>
      <c r="M467" s="698" t="e">
        <f>IF(Tabla112[[#This Row],[Descripción]]="","",_xlfn.XLOOKUP(Tabla112[[#This Row],[Descripción]],[1]!Tabla10[Descripción],[1]!Tabla10[Unidad de Medida],"",0))</f>
        <v>#REF!</v>
      </c>
      <c r="N467" s="699">
        <v>80</v>
      </c>
      <c r="O467" s="700" t="e">
        <f>IF(Tabla112[[#This Row],[Descripción]]="","",_xlfn.XLOOKUP(Tabla112[[#This Row],[Descripción]],[1]!Tabla10[Descripción],[1]!Tabla10[Precio Unitario],0))</f>
        <v>#REF!</v>
      </c>
      <c r="P467" s="700" t="e">
        <f>IF(Tabla112[[#This Row],[Cantidad de Insumos]]="","",Tabla112[[#This Row],[Precio Unitario]]*Tabla112[[#This Row],[Cantidad de Insumos]])</f>
        <v>#REF!</v>
      </c>
      <c r="Q467" s="700" t="e">
        <f>IF(Tabla112[[#This Row],[Descripción]]="","",_xlfn.XLOOKUP(Tabla112[[#This Row],[Descripción]],[1]!Tabla10[Descripción],[1]!Tabla10[CODIGO PRESUPUESTARIO],0))</f>
        <v>#REF!</v>
      </c>
      <c r="R467" s="696"/>
      <c r="S467" s="696"/>
    </row>
    <row r="468" spans="2:19" ht="72" customHeight="1" x14ac:dyDescent="0.3">
      <c r="B468" s="692" t="e">
        <f>IF('Formulario PPGR3 '!$G468="","",CONCATENATE('Formulario PPGR3 '!$C468,".",'Formulario PPGR3 '!$D468,".",'Formulario PPGR3 '!$E468,".",'Formulario PPGR3 '!$F468))</f>
        <v>#REF!</v>
      </c>
      <c r="C468" s="692" t="e">
        <f>IF('Formulario PPGR3 '!$G468="","",'[1]Formulario PPGR1'!#REF!)</f>
        <v>#REF!</v>
      </c>
      <c r="D468" s="692" t="e">
        <f>IF('Formulario PPGR3 '!$G468="","",'[1]Formulario PPGR1'!#REF!)</f>
        <v>#REF!</v>
      </c>
      <c r="E468" s="692" t="e">
        <f>IF('Formulario PPGR3 '!$G468="","",'[1]Formulario PPGR1'!#REF!)</f>
        <v>#REF!</v>
      </c>
      <c r="F468" s="692" t="e">
        <f>IF('Formulario PPGR3 '!$G468="","",'[1]Formulario PPGR1'!#REF!)</f>
        <v>#REF!</v>
      </c>
      <c r="G468" s="693" t="s">
        <v>522</v>
      </c>
      <c r="H468" s="694" t="e">
        <f>IF(Tabla112[[#This Row],[Código_Actividad]]="","",_xlfn.XLOOKUP(Tabla112[[#This Row],[Código_Actividad]],[1]!Tabla2[Código],[1]!Tabla2[Actividades Programables Presupuestables],"",0))</f>
        <v>#REF!</v>
      </c>
      <c r="I468" s="695">
        <f>IFERROR(VLOOKUP('Formulario PPGR3 '!$G468,'[1]Formulario PPGR2'!$H$9:$V$272,15,FALSE),"")</f>
        <v>3</v>
      </c>
      <c r="J468" s="702" t="s">
        <v>974</v>
      </c>
      <c r="K468" s="696" t="e">
        <f>IF(Tabla112[[#This Row],[Insumos]]="","",_xlfn.XLOOKUP(Tabla112[[#This Row],[Insumos]],[1]!Tabla10[Insumo],[1]!Tabla10[InsumoAbrev],"",0))</f>
        <v>#REF!</v>
      </c>
      <c r="L468" s="697" t="s">
        <v>2129</v>
      </c>
      <c r="M468" s="698" t="e">
        <f>IF(Tabla112[[#This Row],[Descripción]]="","",_xlfn.XLOOKUP(Tabla112[[#This Row],[Descripción]],[1]!Tabla10[Descripción],[1]!Tabla10[Unidad de Medida],"",0))</f>
        <v>#REF!</v>
      </c>
      <c r="N468" s="699">
        <v>22</v>
      </c>
      <c r="O468" s="700" t="e">
        <f>IF(Tabla112[[#This Row],[Descripción]]="","",_xlfn.XLOOKUP(Tabla112[[#This Row],[Descripción]],[1]!Tabla10[Descripción],[1]!Tabla10[Precio Unitario],0))</f>
        <v>#REF!</v>
      </c>
      <c r="P468" s="700" t="e">
        <f>IF(Tabla112[[#This Row],[Cantidad de Insumos]]="","",Tabla112[[#This Row],[Precio Unitario]]*Tabla112[[#This Row],[Cantidad de Insumos]])</f>
        <v>#REF!</v>
      </c>
      <c r="Q468" s="700" t="e">
        <f>IF(Tabla112[[#This Row],[Descripción]]="","",_xlfn.XLOOKUP(Tabla112[[#This Row],[Descripción]],[1]!Tabla10[Descripción],[1]!Tabla10[CODIGO PRESUPUESTARIO],0))</f>
        <v>#REF!</v>
      </c>
      <c r="R468" s="696"/>
      <c r="S468" s="696"/>
    </row>
    <row r="469" spans="2:19" x14ac:dyDescent="0.3">
      <c r="B469" s="692" t="str">
        <f>IF('Formulario PPGR3 '!$G469="","",CONCATENATE('Formulario PPGR3 '!$C469,".",'Formulario PPGR3 '!$D469,".",'Formulario PPGR3 '!$E469,".",'Formulario PPGR3 '!$F469))</f>
        <v/>
      </c>
      <c r="C469" s="692" t="str">
        <f>IF('Formulario PPGR3 '!$G469="","",'[1]Formulario PPGR1'!#REF!)</f>
        <v/>
      </c>
      <c r="D469" s="692" t="str">
        <f>IF('Formulario PPGR3 '!$G469="","",'[1]Formulario PPGR1'!#REF!)</f>
        <v/>
      </c>
      <c r="E469" s="692" t="str">
        <f>IF('Formulario PPGR3 '!$G469="","",'[1]Formulario PPGR1'!#REF!)</f>
        <v/>
      </c>
      <c r="F469" s="692" t="str">
        <f>IF('Formulario PPGR3 '!$G469="","",'[1]Formulario PPGR1'!#REF!)</f>
        <v/>
      </c>
      <c r="G469" s="693"/>
      <c r="H469" s="694" t="str">
        <f>IF(Tabla112[[#This Row],[Código_Actividad]]="","",_xlfn.XLOOKUP(Tabla112[[#This Row],[Código_Actividad]],[1]!Tabla2[Código],[1]!Tabla2[Actividades Programables Presupuestables],"",0))</f>
        <v/>
      </c>
      <c r="I469" s="695" t="str">
        <f>IFERROR(VLOOKUP('Formulario PPGR3 '!$G469,'[1]Formulario PPGR2'!$H$9:$V$272,15,FALSE),"")</f>
        <v/>
      </c>
      <c r="J469" s="702" t="s">
        <v>974</v>
      </c>
      <c r="K469" s="696" t="e">
        <f>IF(Tabla112[[#This Row],[Insumos]]="","",_xlfn.XLOOKUP(Tabla112[[#This Row],[Insumos]],[1]!Tabla10[Insumo],[1]!Tabla10[InsumoAbrev],"",0))</f>
        <v>#REF!</v>
      </c>
      <c r="L469" s="697" t="s">
        <v>2133</v>
      </c>
      <c r="M469" s="698" t="e">
        <f>IF(Tabla112[[#This Row],[Descripción]]="","",_xlfn.XLOOKUP(Tabla112[[#This Row],[Descripción]],[1]!Tabla10[Descripción],[1]!Tabla10[Unidad de Medida],"",0))</f>
        <v>#REF!</v>
      </c>
      <c r="N469" s="699">
        <v>44</v>
      </c>
      <c r="O469" s="700" t="e">
        <f>IF(Tabla112[[#This Row],[Descripción]]="","",_xlfn.XLOOKUP(Tabla112[[#This Row],[Descripción]],[1]!Tabla10[Descripción],[1]!Tabla10[Precio Unitario],0))</f>
        <v>#REF!</v>
      </c>
      <c r="P469" s="700" t="e">
        <f>IF(Tabla112[[#This Row],[Cantidad de Insumos]]="","",Tabla112[[#This Row],[Precio Unitario]]*Tabla112[[#This Row],[Cantidad de Insumos]])</f>
        <v>#REF!</v>
      </c>
      <c r="Q469" s="700" t="e">
        <f>IF(Tabla112[[#This Row],[Descripción]]="","",_xlfn.XLOOKUP(Tabla112[[#This Row],[Descripción]],[1]!Tabla10[Descripción],[1]!Tabla10[CODIGO PRESUPUESTARIO],0))</f>
        <v>#REF!</v>
      </c>
      <c r="R469" s="696"/>
      <c r="S469" s="696"/>
    </row>
    <row r="470" spans="2:19" x14ac:dyDescent="0.3">
      <c r="B470" s="692" t="str">
        <f>IF('Formulario PPGR3 '!$G470="","",CONCATENATE('Formulario PPGR3 '!$C470,".",'Formulario PPGR3 '!$D470,".",'Formulario PPGR3 '!$E470,".",'Formulario PPGR3 '!$F470))</f>
        <v/>
      </c>
      <c r="C470" s="692" t="str">
        <f>IF('Formulario PPGR3 '!$G470="","",'[1]Formulario PPGR1'!#REF!)</f>
        <v/>
      </c>
      <c r="D470" s="692" t="str">
        <f>IF('Formulario PPGR3 '!$G470="","",'[1]Formulario PPGR1'!#REF!)</f>
        <v/>
      </c>
      <c r="E470" s="692" t="str">
        <f>IF('Formulario PPGR3 '!$G470="","",'[1]Formulario PPGR1'!#REF!)</f>
        <v/>
      </c>
      <c r="F470" s="692" t="str">
        <f>IF('Formulario PPGR3 '!$G470="","",'[1]Formulario PPGR1'!#REF!)</f>
        <v/>
      </c>
      <c r="G470" s="693"/>
      <c r="H470" s="694" t="str">
        <f>IF(Tabla112[[#This Row],[Código_Actividad]]="","",_xlfn.XLOOKUP(Tabla112[[#This Row],[Código_Actividad]],[1]!Tabla2[Código],[1]!Tabla2[Actividades Programables Presupuestables],"",0))</f>
        <v/>
      </c>
      <c r="I470" s="695" t="str">
        <f>IFERROR(VLOOKUP('Formulario PPGR3 '!$G470,'[1]Formulario PPGR2'!$H$9:$V$272,15,FALSE),"")</f>
        <v/>
      </c>
      <c r="J470" s="702" t="s">
        <v>1081</v>
      </c>
      <c r="K470" s="696" t="e">
        <f>IF(Tabla112[[#This Row],[Insumos]]="","",_xlfn.XLOOKUP(Tabla112[[#This Row],[Insumos]],[1]!Tabla10[Insumo],[1]!Tabla10[InsumoAbrev],"",0))</f>
        <v>#REF!</v>
      </c>
      <c r="L470" s="697" t="s">
        <v>1679</v>
      </c>
      <c r="M470" s="698" t="e">
        <f>IF(Tabla112[[#This Row],[Descripción]]="","",_xlfn.XLOOKUP(Tabla112[[#This Row],[Descripción]],[1]!Tabla10[Descripción],[1]!Tabla10[Unidad de Medida],"",0))</f>
        <v>#REF!</v>
      </c>
      <c r="N470" s="699">
        <v>120</v>
      </c>
      <c r="O470" s="700" t="e">
        <f>IF(Tabla112[[#This Row],[Descripción]]="","",_xlfn.XLOOKUP(Tabla112[[#This Row],[Descripción]],[1]!Tabla10[Descripción],[1]!Tabla10[Precio Unitario],0))</f>
        <v>#REF!</v>
      </c>
      <c r="P470" s="700" t="e">
        <f>IF(Tabla112[[#This Row],[Cantidad de Insumos]]="","",Tabla112[[#This Row],[Precio Unitario]]*Tabla112[[#This Row],[Cantidad de Insumos]])</f>
        <v>#REF!</v>
      </c>
      <c r="Q470" s="700" t="e">
        <f>IF(Tabla112[[#This Row],[Descripción]]="","",_xlfn.XLOOKUP(Tabla112[[#This Row],[Descripción]],[1]!Tabla10[Descripción],[1]!Tabla10[CODIGO PRESUPUESTARIO],0))</f>
        <v>#REF!</v>
      </c>
      <c r="R470" s="696"/>
      <c r="S470" s="696"/>
    </row>
    <row r="471" spans="2:19" ht="90" customHeight="1" x14ac:dyDescent="0.3">
      <c r="B471" s="692" t="e">
        <f>IF('Formulario PPGR3 '!$G471="","",CONCATENATE('Formulario PPGR3 '!$C471,".",'Formulario PPGR3 '!$D471,".",'Formulario PPGR3 '!$E471,".",'Formulario PPGR3 '!$F471))</f>
        <v>#REF!</v>
      </c>
      <c r="C471" s="692" t="e">
        <f>IF('Formulario PPGR3 '!$G471="","",'[1]Formulario PPGR1'!#REF!)</f>
        <v>#REF!</v>
      </c>
      <c r="D471" s="692" t="e">
        <f>IF('Formulario PPGR3 '!$G471="","",'[1]Formulario PPGR1'!#REF!)</f>
        <v>#REF!</v>
      </c>
      <c r="E471" s="692" t="e">
        <f>IF('Formulario PPGR3 '!$G471="","",'[1]Formulario PPGR1'!#REF!)</f>
        <v>#REF!</v>
      </c>
      <c r="F471" s="692" t="e">
        <f>IF('Formulario PPGR3 '!$G471="","",'[1]Formulario PPGR1'!#REF!)</f>
        <v>#REF!</v>
      </c>
      <c r="G471" s="693" t="s">
        <v>522</v>
      </c>
      <c r="H471" s="694" t="e">
        <f>IF(Tabla112[[#This Row],[Código_Actividad]]="","",_xlfn.XLOOKUP(Tabla112[[#This Row],[Código_Actividad]],[1]!Tabla2[Código],[1]!Tabla2[Actividades Programables Presupuestables],"",0))</f>
        <v>#REF!</v>
      </c>
      <c r="I471" s="695">
        <f>IFERROR(VLOOKUP('Formulario PPGR3 '!$G471,'[1]Formulario PPGR2'!$H$9:$V$272,15,FALSE),"")</f>
        <v>3</v>
      </c>
      <c r="J471" s="702" t="s">
        <v>974</v>
      </c>
      <c r="K471" s="696" t="e">
        <f>IF(Tabla112[[#This Row],[Insumos]]="","",_xlfn.XLOOKUP(Tabla112[[#This Row],[Insumos]],[1]!Tabla10[Insumo],[1]!Tabla10[InsumoAbrev],"",0))</f>
        <v>#REF!</v>
      </c>
      <c r="L471" s="697" t="s">
        <v>2129</v>
      </c>
      <c r="M471" s="698" t="e">
        <f>IF(Tabla112[[#This Row],[Descripción]]="","",_xlfn.XLOOKUP(Tabla112[[#This Row],[Descripción]],[1]!Tabla10[Descripción],[1]!Tabla10[Unidad de Medida],"",0))</f>
        <v>#REF!</v>
      </c>
      <c r="N471" s="699">
        <v>6</v>
      </c>
      <c r="O471" s="700" t="e">
        <f>IF(Tabla112[[#This Row],[Descripción]]="","",_xlfn.XLOOKUP(Tabla112[[#This Row],[Descripción]],[1]!Tabla10[Descripción],[1]!Tabla10[Precio Unitario],0))</f>
        <v>#REF!</v>
      </c>
      <c r="P471" s="700" t="e">
        <f>IF(Tabla112[[#This Row],[Cantidad de Insumos]]="","",Tabla112[[#This Row],[Precio Unitario]]*Tabla112[[#This Row],[Cantidad de Insumos]])</f>
        <v>#REF!</v>
      </c>
      <c r="Q471" s="700" t="e">
        <f>IF(Tabla112[[#This Row],[Descripción]]="","",_xlfn.XLOOKUP(Tabla112[[#This Row],[Descripción]],[1]!Tabla10[Descripción],[1]!Tabla10[CODIGO PRESUPUESTARIO],0))</f>
        <v>#REF!</v>
      </c>
      <c r="R471" s="696"/>
      <c r="S471" s="696"/>
    </row>
    <row r="472" spans="2:19" x14ac:dyDescent="0.3">
      <c r="B472" s="692" t="str">
        <f>IF('Formulario PPGR3 '!$G472="","",CONCATENATE('Formulario PPGR3 '!$C472,".",'Formulario PPGR3 '!$D472,".",'Formulario PPGR3 '!$E472,".",'Formulario PPGR3 '!$F472))</f>
        <v/>
      </c>
      <c r="C472" s="692" t="str">
        <f>IF('Formulario PPGR3 '!$G472="","",'[1]Formulario PPGR1'!#REF!)</f>
        <v/>
      </c>
      <c r="D472" s="692" t="str">
        <f>IF('Formulario PPGR3 '!$G472="","",'[1]Formulario PPGR1'!#REF!)</f>
        <v/>
      </c>
      <c r="E472" s="692" t="str">
        <f>IF('Formulario PPGR3 '!$G472="","",'[1]Formulario PPGR1'!#REF!)</f>
        <v/>
      </c>
      <c r="F472" s="692" t="str">
        <f>IF('Formulario PPGR3 '!$G472="","",'[1]Formulario PPGR1'!#REF!)</f>
        <v/>
      </c>
      <c r="G472" s="693"/>
      <c r="H472" s="694" t="str">
        <f>IF(Tabla112[[#This Row],[Código_Actividad]]="","",_xlfn.XLOOKUP(Tabla112[[#This Row],[Código_Actividad]],[1]!Tabla2[Código],[1]!Tabla2[Actividades Programables Presupuestables],"",0))</f>
        <v/>
      </c>
      <c r="I472" s="695" t="str">
        <f>IFERROR(VLOOKUP('Formulario PPGR3 '!$G472,'[1]Formulario PPGR2'!$H$9:$V$272,15,FALSE),"")</f>
        <v/>
      </c>
      <c r="J472" s="702" t="s">
        <v>974</v>
      </c>
      <c r="K472" s="696" t="e">
        <f>IF(Tabla112[[#This Row],[Insumos]]="","",_xlfn.XLOOKUP(Tabla112[[#This Row],[Insumos]],[1]!Tabla10[Insumo],[1]!Tabla10[InsumoAbrev],"",0))</f>
        <v>#REF!</v>
      </c>
      <c r="L472" s="697" t="s">
        <v>2133</v>
      </c>
      <c r="M472" s="698" t="e">
        <f>IF(Tabla112[[#This Row],[Descripción]]="","",_xlfn.XLOOKUP(Tabla112[[#This Row],[Descripción]],[1]!Tabla10[Descripción],[1]!Tabla10[Unidad de Medida],"",0))</f>
        <v>#REF!</v>
      </c>
      <c r="N472" s="699">
        <v>3</v>
      </c>
      <c r="O472" s="700" t="e">
        <f>IF(Tabla112[[#This Row],[Descripción]]="","",_xlfn.XLOOKUP(Tabla112[[#This Row],[Descripción]],[1]!Tabla10[Descripción],[1]!Tabla10[Precio Unitario],0))</f>
        <v>#REF!</v>
      </c>
      <c r="P472" s="700" t="e">
        <f>IF(Tabla112[[#This Row],[Cantidad de Insumos]]="","",Tabla112[[#This Row],[Precio Unitario]]*Tabla112[[#This Row],[Cantidad de Insumos]])</f>
        <v>#REF!</v>
      </c>
      <c r="Q472" s="700" t="e">
        <f>IF(Tabla112[[#This Row],[Descripción]]="","",_xlfn.XLOOKUP(Tabla112[[#This Row],[Descripción]],[1]!Tabla10[Descripción],[1]!Tabla10[CODIGO PRESUPUESTARIO],0))</f>
        <v>#REF!</v>
      </c>
      <c r="R472" s="696"/>
      <c r="S472" s="696"/>
    </row>
    <row r="473" spans="2:19" x14ac:dyDescent="0.3">
      <c r="B473" s="692" t="str">
        <f>IF('Formulario PPGR3 '!$G473="","",CONCATENATE('Formulario PPGR3 '!$C473,".",'Formulario PPGR3 '!$D473,".",'Formulario PPGR3 '!$E473,".",'Formulario PPGR3 '!$F473))</f>
        <v/>
      </c>
      <c r="C473" s="692" t="str">
        <f>IF('Formulario PPGR3 '!$G473="","",'[1]Formulario PPGR1'!#REF!)</f>
        <v/>
      </c>
      <c r="D473" s="692" t="str">
        <f>IF('Formulario PPGR3 '!$G473="","",'[1]Formulario PPGR1'!#REF!)</f>
        <v/>
      </c>
      <c r="E473" s="692" t="str">
        <f>IF('Formulario PPGR3 '!$G473="","",'[1]Formulario PPGR1'!#REF!)</f>
        <v/>
      </c>
      <c r="F473" s="692" t="str">
        <f>IF('Formulario PPGR3 '!$G473="","",'[1]Formulario PPGR1'!#REF!)</f>
        <v/>
      </c>
      <c r="G473" s="693"/>
      <c r="H473" s="694" t="str">
        <f>IF(Tabla112[[#This Row],[Código_Actividad]]="","",_xlfn.XLOOKUP(Tabla112[[#This Row],[Código_Actividad]],[1]!Tabla2[Código],[1]!Tabla2[Actividades Programables Presupuestables],"",0))</f>
        <v/>
      </c>
      <c r="I473" s="695" t="str">
        <f>IFERROR(VLOOKUP('Formulario PPGR3 '!$G473,'[1]Formulario PPGR2'!$H$9:$V$272,15,FALSE),"")</f>
        <v/>
      </c>
      <c r="J473" s="702" t="s">
        <v>1081</v>
      </c>
      <c r="K473" s="696" t="e">
        <f>IF(Tabla112[[#This Row],[Insumos]]="","",_xlfn.XLOOKUP(Tabla112[[#This Row],[Insumos]],[1]!Tabla10[Insumo],[1]!Tabla10[InsumoAbrev],"",0))</f>
        <v>#REF!</v>
      </c>
      <c r="L473" s="697" t="s">
        <v>1679</v>
      </c>
      <c r="M473" s="698" t="e">
        <f>IF(Tabla112[[#This Row],[Descripción]]="","",_xlfn.XLOOKUP(Tabla112[[#This Row],[Descripción]],[1]!Tabla10[Descripción],[1]!Tabla10[Unidad de Medida],"",0))</f>
        <v>#REF!</v>
      </c>
      <c r="N473" s="699">
        <v>60</v>
      </c>
      <c r="O473" s="700" t="e">
        <f>IF(Tabla112[[#This Row],[Descripción]]="","",_xlfn.XLOOKUP(Tabla112[[#This Row],[Descripción]],[1]!Tabla10[Descripción],[1]!Tabla10[Precio Unitario],0))</f>
        <v>#REF!</v>
      </c>
      <c r="P473" s="700" t="e">
        <f>IF(Tabla112[[#This Row],[Cantidad de Insumos]]="","",Tabla112[[#This Row],[Precio Unitario]]*Tabla112[[#This Row],[Cantidad de Insumos]])</f>
        <v>#REF!</v>
      </c>
      <c r="Q473" s="700" t="e">
        <f>IF(Tabla112[[#This Row],[Descripción]]="","",_xlfn.XLOOKUP(Tabla112[[#This Row],[Descripción]],[1]!Tabla10[Descripción],[1]!Tabla10[CODIGO PRESUPUESTARIO],0))</f>
        <v>#REF!</v>
      </c>
      <c r="R473" s="696"/>
      <c r="S473" s="696"/>
    </row>
    <row r="474" spans="2:19" ht="58.2" customHeight="1" x14ac:dyDescent="0.3">
      <c r="B474" s="692" t="e">
        <f>IF('Formulario PPGR3 '!$G474="","",CONCATENATE('Formulario PPGR3 '!$C474,".",'Formulario PPGR3 '!$D474,".",'Formulario PPGR3 '!$E474,".",'Formulario PPGR3 '!$F474))</f>
        <v>#REF!</v>
      </c>
      <c r="C474" s="692" t="e">
        <f>IF('Formulario PPGR3 '!$G474="","",'[1]Formulario PPGR1'!#REF!)</f>
        <v>#REF!</v>
      </c>
      <c r="D474" s="692" t="e">
        <f>IF('Formulario PPGR3 '!$G474="","",'[1]Formulario PPGR1'!#REF!)</f>
        <v>#REF!</v>
      </c>
      <c r="E474" s="692" t="e">
        <f>IF('Formulario PPGR3 '!$G474="","",'[1]Formulario PPGR1'!#REF!)</f>
        <v>#REF!</v>
      </c>
      <c r="F474" s="692" t="e">
        <f>IF('Formulario PPGR3 '!$G474="","",'[1]Formulario PPGR1'!#REF!)</f>
        <v>#REF!</v>
      </c>
      <c r="G474" s="693" t="s">
        <v>524</v>
      </c>
      <c r="H474" s="694" t="e">
        <f>IF(Tabla112[[#This Row],[Código_Actividad]]="","",_xlfn.XLOOKUP(Tabla112[[#This Row],[Código_Actividad]],[1]!Tabla2[Código],[1]!Tabla2[Actividades Programables Presupuestables],"",0))</f>
        <v>#REF!</v>
      </c>
      <c r="I474" s="695">
        <f>IFERROR(VLOOKUP('Formulario PPGR3 '!$G474,'[1]Formulario PPGR2'!$H$9:$V$272,15,FALSE),"")</f>
        <v>3</v>
      </c>
      <c r="J474" s="702" t="s">
        <v>974</v>
      </c>
      <c r="K474" s="696" t="e">
        <f>IF(Tabla112[[#This Row],[Insumos]]="","",_xlfn.XLOOKUP(Tabla112[[#This Row],[Insumos]],[1]!Tabla10[Insumo],[1]!Tabla10[InsumoAbrev],"",0))</f>
        <v>#REF!</v>
      </c>
      <c r="L474" s="697" t="s">
        <v>2129</v>
      </c>
      <c r="M474" s="698" t="e">
        <f>IF(Tabla112[[#This Row],[Descripción]]="","",_xlfn.XLOOKUP(Tabla112[[#This Row],[Descripción]],[1]!Tabla10[Descripción],[1]!Tabla10[Unidad de Medida],"",0))</f>
        <v>#REF!</v>
      </c>
      <c r="N474" s="699">
        <v>22</v>
      </c>
      <c r="O474" s="700" t="e">
        <f>IF(Tabla112[[#This Row],[Descripción]]="","",_xlfn.XLOOKUP(Tabla112[[#This Row],[Descripción]],[1]!Tabla10[Descripción],[1]!Tabla10[Precio Unitario],0))</f>
        <v>#REF!</v>
      </c>
      <c r="P474" s="700" t="e">
        <f>IF(Tabla112[[#This Row],[Cantidad de Insumos]]="","",Tabla112[[#This Row],[Precio Unitario]]*Tabla112[[#This Row],[Cantidad de Insumos]])</f>
        <v>#REF!</v>
      </c>
      <c r="Q474" s="700" t="e">
        <f>IF(Tabla112[[#This Row],[Descripción]]="","",_xlfn.XLOOKUP(Tabla112[[#This Row],[Descripción]],[1]!Tabla10[Descripción],[1]!Tabla10[CODIGO PRESUPUESTARIO],0))</f>
        <v>#REF!</v>
      </c>
      <c r="R474" s="696"/>
      <c r="S474" s="696"/>
    </row>
    <row r="475" spans="2:19" x14ac:dyDescent="0.3">
      <c r="B475" s="692" t="str">
        <f>IF('Formulario PPGR3 '!$G475="","",CONCATENATE('Formulario PPGR3 '!$C475,".",'Formulario PPGR3 '!$D475,".",'Formulario PPGR3 '!$E475,".",'Formulario PPGR3 '!$F475))</f>
        <v/>
      </c>
      <c r="C475" s="692" t="str">
        <f>IF('Formulario PPGR3 '!$G475="","",'[1]Formulario PPGR1'!#REF!)</f>
        <v/>
      </c>
      <c r="D475" s="692" t="str">
        <f>IF('Formulario PPGR3 '!$G475="","",'[1]Formulario PPGR1'!#REF!)</f>
        <v/>
      </c>
      <c r="E475" s="692" t="str">
        <f>IF('Formulario PPGR3 '!$G475="","",'[1]Formulario PPGR1'!#REF!)</f>
        <v/>
      </c>
      <c r="F475" s="692" t="str">
        <f>IF('Formulario PPGR3 '!$G475="","",'[1]Formulario PPGR1'!#REF!)</f>
        <v/>
      </c>
      <c r="G475" s="693"/>
      <c r="H475" s="694" t="str">
        <f>IF(Tabla112[[#This Row],[Código_Actividad]]="","",_xlfn.XLOOKUP(Tabla112[[#This Row],[Código_Actividad]],[1]!Tabla2[Código],[1]!Tabla2[Actividades Programables Presupuestables],"",0))</f>
        <v/>
      </c>
      <c r="I475" s="695" t="str">
        <f>IFERROR(VLOOKUP('Formulario PPGR3 '!$G475,'[1]Formulario PPGR2'!$H$9:$V$272,15,FALSE),"")</f>
        <v/>
      </c>
      <c r="J475" s="702" t="s">
        <v>974</v>
      </c>
      <c r="K475" s="696" t="e">
        <f>IF(Tabla112[[#This Row],[Insumos]]="","",_xlfn.XLOOKUP(Tabla112[[#This Row],[Insumos]],[1]!Tabla10[Insumo],[1]!Tabla10[InsumoAbrev],"",0))</f>
        <v>#REF!</v>
      </c>
      <c r="L475" s="697" t="s">
        <v>2133</v>
      </c>
      <c r="M475" s="698" t="e">
        <f>IF(Tabla112[[#This Row],[Descripción]]="","",_xlfn.XLOOKUP(Tabla112[[#This Row],[Descripción]],[1]!Tabla10[Descripción],[1]!Tabla10[Unidad de Medida],"",0))</f>
        <v>#REF!</v>
      </c>
      <c r="N475" s="699">
        <v>44</v>
      </c>
      <c r="O475" s="700" t="e">
        <f>IF(Tabla112[[#This Row],[Descripción]]="","",_xlfn.XLOOKUP(Tabla112[[#This Row],[Descripción]],[1]!Tabla10[Descripción],[1]!Tabla10[Precio Unitario],0))</f>
        <v>#REF!</v>
      </c>
      <c r="P475" s="700" t="e">
        <f>IF(Tabla112[[#This Row],[Cantidad de Insumos]]="","",Tabla112[[#This Row],[Precio Unitario]]*Tabla112[[#This Row],[Cantidad de Insumos]])</f>
        <v>#REF!</v>
      </c>
      <c r="Q475" s="700" t="e">
        <f>IF(Tabla112[[#This Row],[Descripción]]="","",_xlfn.XLOOKUP(Tabla112[[#This Row],[Descripción]],[1]!Tabla10[Descripción],[1]!Tabla10[CODIGO PRESUPUESTARIO],0))</f>
        <v>#REF!</v>
      </c>
      <c r="R475" s="696"/>
      <c r="S475" s="696"/>
    </row>
    <row r="476" spans="2:19" x14ac:dyDescent="0.3">
      <c r="B476" s="692" t="str">
        <f>IF('Formulario PPGR3 '!$G476="","",CONCATENATE('Formulario PPGR3 '!$C476,".",'Formulario PPGR3 '!$D476,".",'Formulario PPGR3 '!$E476,".",'Formulario PPGR3 '!$F476))</f>
        <v/>
      </c>
      <c r="C476" s="692" t="str">
        <f>IF('Formulario PPGR3 '!$G476="","",'[1]Formulario PPGR1'!#REF!)</f>
        <v/>
      </c>
      <c r="D476" s="692" t="str">
        <f>IF('Formulario PPGR3 '!$G476="","",'[1]Formulario PPGR1'!#REF!)</f>
        <v/>
      </c>
      <c r="E476" s="692" t="str">
        <f>IF('Formulario PPGR3 '!$G476="","",'[1]Formulario PPGR1'!#REF!)</f>
        <v/>
      </c>
      <c r="F476" s="692" t="str">
        <f>IF('Formulario PPGR3 '!$G476="","",'[1]Formulario PPGR1'!#REF!)</f>
        <v/>
      </c>
      <c r="G476" s="693"/>
      <c r="H476" s="694" t="str">
        <f>IF(Tabla112[[#This Row],[Código_Actividad]]="","",_xlfn.XLOOKUP(Tabla112[[#This Row],[Código_Actividad]],[1]!Tabla2[Código],[1]!Tabla2[Actividades Programables Presupuestables],"",0))</f>
        <v/>
      </c>
      <c r="I476" s="695" t="str">
        <f>IFERROR(VLOOKUP('Formulario PPGR3 '!$G476,'[1]Formulario PPGR2'!$H$9:$V$272,15,FALSE),"")</f>
        <v/>
      </c>
      <c r="J476" s="702" t="s">
        <v>1081</v>
      </c>
      <c r="K476" s="696" t="e">
        <f>IF(Tabla112[[#This Row],[Insumos]]="","",_xlfn.XLOOKUP(Tabla112[[#This Row],[Insumos]],[1]!Tabla10[Insumo],[1]!Tabla10[InsumoAbrev],"",0))</f>
        <v>#REF!</v>
      </c>
      <c r="L476" s="697" t="s">
        <v>1679</v>
      </c>
      <c r="M476" s="698" t="e">
        <f>IF(Tabla112[[#This Row],[Descripción]]="","",_xlfn.XLOOKUP(Tabla112[[#This Row],[Descripción]],[1]!Tabla10[Descripción],[1]!Tabla10[Unidad de Medida],"",0))</f>
        <v>#REF!</v>
      </c>
      <c r="N476" s="699">
        <v>120</v>
      </c>
      <c r="O476" s="700" t="e">
        <f>IF(Tabla112[[#This Row],[Descripción]]="","",_xlfn.XLOOKUP(Tabla112[[#This Row],[Descripción]],[1]!Tabla10[Descripción],[1]!Tabla10[Precio Unitario],0))</f>
        <v>#REF!</v>
      </c>
      <c r="P476" s="700" t="e">
        <f>IF(Tabla112[[#This Row],[Cantidad de Insumos]]="","",Tabla112[[#This Row],[Precio Unitario]]*Tabla112[[#This Row],[Cantidad de Insumos]])</f>
        <v>#REF!</v>
      </c>
      <c r="Q476" s="700" t="e">
        <f>IF(Tabla112[[#This Row],[Descripción]]="","",_xlfn.XLOOKUP(Tabla112[[#This Row],[Descripción]],[1]!Tabla10[Descripción],[1]!Tabla10[CODIGO PRESUPUESTARIO],0))</f>
        <v>#REF!</v>
      </c>
      <c r="R476" s="696"/>
      <c r="S476" s="696"/>
    </row>
    <row r="477" spans="2:19" ht="46.2" customHeight="1" x14ac:dyDescent="0.3">
      <c r="B477" s="692" t="e">
        <f>IF('Formulario PPGR3 '!$G477="","",CONCATENATE('Formulario PPGR3 '!$C477,".",'Formulario PPGR3 '!$D477,".",'Formulario PPGR3 '!$E477,".",'Formulario PPGR3 '!$F477))</f>
        <v>#REF!</v>
      </c>
      <c r="C477" s="692" t="e">
        <f>IF('Formulario PPGR3 '!$G477="","",'[1]Formulario PPGR1'!#REF!)</f>
        <v>#REF!</v>
      </c>
      <c r="D477" s="692" t="e">
        <f>IF('Formulario PPGR3 '!$G477="","",'[1]Formulario PPGR1'!#REF!)</f>
        <v>#REF!</v>
      </c>
      <c r="E477" s="692" t="e">
        <f>IF('Formulario PPGR3 '!$G477="","",'[1]Formulario PPGR1'!#REF!)</f>
        <v>#REF!</v>
      </c>
      <c r="F477" s="692" t="e">
        <f>IF('Formulario PPGR3 '!$G477="","",'[1]Formulario PPGR1'!#REF!)</f>
        <v>#REF!</v>
      </c>
      <c r="G477" s="693" t="s">
        <v>528</v>
      </c>
      <c r="H477" s="694" t="e">
        <f>IF(Tabla112[[#This Row],[Código_Actividad]]="","",_xlfn.XLOOKUP(Tabla112[[#This Row],[Código_Actividad]],[1]!Tabla2[Código],[1]!Tabla2[Actividades Programables Presupuestables],"",0))</f>
        <v>#REF!</v>
      </c>
      <c r="I477" s="695">
        <f>IFERROR(VLOOKUP('Formulario PPGR3 '!$G477,'[1]Formulario PPGR2'!$H$9:$V$272,15,FALSE),"")</f>
        <v>3</v>
      </c>
      <c r="J477" s="702" t="s">
        <v>974</v>
      </c>
      <c r="K477" s="696" t="e">
        <f>IF(Tabla112[[#This Row],[Insumos]]="","",_xlfn.XLOOKUP(Tabla112[[#This Row],[Insumos]],[1]!Tabla10[Insumo],[1]!Tabla10[InsumoAbrev],"",0))</f>
        <v>#REF!</v>
      </c>
      <c r="L477" s="697" t="s">
        <v>2129</v>
      </c>
      <c r="M477" s="698" t="e">
        <f>IF(Tabla112[[#This Row],[Descripción]]="","",_xlfn.XLOOKUP(Tabla112[[#This Row],[Descripción]],[1]!Tabla10[Descripción],[1]!Tabla10[Unidad de Medida],"",0))</f>
        <v>#REF!</v>
      </c>
      <c r="N477" s="699">
        <v>22</v>
      </c>
      <c r="O477" s="700" t="e">
        <f>IF(Tabla112[[#This Row],[Descripción]]="","",_xlfn.XLOOKUP(Tabla112[[#This Row],[Descripción]],[1]!Tabla10[Descripción],[1]!Tabla10[Precio Unitario],0))</f>
        <v>#REF!</v>
      </c>
      <c r="P477" s="700" t="e">
        <f>IF(Tabla112[[#This Row],[Cantidad de Insumos]]="","",Tabla112[[#This Row],[Precio Unitario]]*Tabla112[[#This Row],[Cantidad de Insumos]])</f>
        <v>#REF!</v>
      </c>
      <c r="Q477" s="700" t="e">
        <f>IF(Tabla112[[#This Row],[Descripción]]="","",_xlfn.XLOOKUP(Tabla112[[#This Row],[Descripción]],[1]!Tabla10[Descripción],[1]!Tabla10[CODIGO PRESUPUESTARIO],0))</f>
        <v>#REF!</v>
      </c>
      <c r="R477" s="696"/>
      <c r="S477" s="696"/>
    </row>
    <row r="478" spans="2:19" x14ac:dyDescent="0.3">
      <c r="B478" s="692" t="str">
        <f>IF('Formulario PPGR3 '!$G478="","",CONCATENATE('Formulario PPGR3 '!$C478,".",'Formulario PPGR3 '!$D478,".",'Formulario PPGR3 '!$E478,".",'Formulario PPGR3 '!$F478))</f>
        <v/>
      </c>
      <c r="C478" s="692" t="str">
        <f>IF('Formulario PPGR3 '!$G478="","",'[1]Formulario PPGR1'!#REF!)</f>
        <v/>
      </c>
      <c r="D478" s="692" t="str">
        <f>IF('Formulario PPGR3 '!$G478="","",'[1]Formulario PPGR1'!#REF!)</f>
        <v/>
      </c>
      <c r="E478" s="692" t="str">
        <f>IF('Formulario PPGR3 '!$G478="","",'[1]Formulario PPGR1'!#REF!)</f>
        <v/>
      </c>
      <c r="F478" s="692" t="str">
        <f>IF('Formulario PPGR3 '!$G478="","",'[1]Formulario PPGR1'!#REF!)</f>
        <v/>
      </c>
      <c r="G478" s="693"/>
      <c r="H478" s="694" t="str">
        <f>IF(Tabla112[[#This Row],[Código_Actividad]]="","",_xlfn.XLOOKUP(Tabla112[[#This Row],[Código_Actividad]],[1]!Tabla2[Código],[1]!Tabla2[Actividades Programables Presupuestables],"",0))</f>
        <v/>
      </c>
      <c r="I478" s="695" t="str">
        <f>IFERROR(VLOOKUP('Formulario PPGR3 '!$G478,'[1]Formulario PPGR2'!$H$9:$V$272,15,FALSE),"")</f>
        <v/>
      </c>
      <c r="J478" s="702" t="s">
        <v>974</v>
      </c>
      <c r="K478" s="696" t="e">
        <f>IF(Tabla112[[#This Row],[Insumos]]="","",_xlfn.XLOOKUP(Tabla112[[#This Row],[Insumos]],[1]!Tabla10[Insumo],[1]!Tabla10[InsumoAbrev],"",0))</f>
        <v>#REF!</v>
      </c>
      <c r="L478" s="697" t="s">
        <v>2133</v>
      </c>
      <c r="M478" s="698" t="e">
        <f>IF(Tabla112[[#This Row],[Descripción]]="","",_xlfn.XLOOKUP(Tabla112[[#This Row],[Descripción]],[1]!Tabla10[Descripción],[1]!Tabla10[Unidad de Medida],"",0))</f>
        <v>#REF!</v>
      </c>
      <c r="N478" s="699">
        <v>44</v>
      </c>
      <c r="O478" s="700" t="e">
        <f>IF(Tabla112[[#This Row],[Descripción]]="","",_xlfn.XLOOKUP(Tabla112[[#This Row],[Descripción]],[1]!Tabla10[Descripción],[1]!Tabla10[Precio Unitario],0))</f>
        <v>#REF!</v>
      </c>
      <c r="P478" s="700" t="e">
        <f>IF(Tabla112[[#This Row],[Cantidad de Insumos]]="","",Tabla112[[#This Row],[Precio Unitario]]*Tabla112[[#This Row],[Cantidad de Insumos]])</f>
        <v>#REF!</v>
      </c>
      <c r="Q478" s="700" t="e">
        <f>IF(Tabla112[[#This Row],[Descripción]]="","",_xlfn.XLOOKUP(Tabla112[[#This Row],[Descripción]],[1]!Tabla10[Descripción],[1]!Tabla10[CODIGO PRESUPUESTARIO],0))</f>
        <v>#REF!</v>
      </c>
      <c r="R478" s="696"/>
      <c r="S478" s="696"/>
    </row>
    <row r="479" spans="2:19" x14ac:dyDescent="0.3">
      <c r="B479" s="692" t="str">
        <f>IF('Formulario PPGR3 '!$G479="","",CONCATENATE('Formulario PPGR3 '!$C479,".",'Formulario PPGR3 '!$D479,".",'Formulario PPGR3 '!$E479,".",'Formulario PPGR3 '!$F479))</f>
        <v/>
      </c>
      <c r="C479" s="692" t="str">
        <f>IF('Formulario PPGR3 '!$G479="","",'[1]Formulario PPGR1'!#REF!)</f>
        <v/>
      </c>
      <c r="D479" s="692" t="str">
        <f>IF('Formulario PPGR3 '!$G479="","",'[1]Formulario PPGR1'!#REF!)</f>
        <v/>
      </c>
      <c r="E479" s="692" t="str">
        <f>IF('Formulario PPGR3 '!$G479="","",'[1]Formulario PPGR1'!#REF!)</f>
        <v/>
      </c>
      <c r="F479" s="692" t="str">
        <f>IF('Formulario PPGR3 '!$G479="","",'[1]Formulario PPGR1'!#REF!)</f>
        <v/>
      </c>
      <c r="G479" s="693"/>
      <c r="H479" s="694" t="str">
        <f>IF(Tabla112[[#This Row],[Código_Actividad]]="","",_xlfn.XLOOKUP(Tabla112[[#This Row],[Código_Actividad]],[1]!Tabla2[Código],[1]!Tabla2[Actividades Programables Presupuestables],"",0))</f>
        <v/>
      </c>
      <c r="I479" s="695" t="str">
        <f>IFERROR(VLOOKUP('Formulario PPGR3 '!$G479,'[1]Formulario PPGR2'!$H$9:$V$272,15,FALSE),"")</f>
        <v/>
      </c>
      <c r="J479" s="702" t="s">
        <v>1081</v>
      </c>
      <c r="K479" s="696" t="e">
        <f>IF(Tabla112[[#This Row],[Insumos]]="","",_xlfn.XLOOKUP(Tabla112[[#This Row],[Insumos]],[1]!Tabla10[Insumo],[1]!Tabla10[InsumoAbrev],"",0))</f>
        <v>#REF!</v>
      </c>
      <c r="L479" s="697" t="s">
        <v>1679</v>
      </c>
      <c r="M479" s="698" t="e">
        <f>IF(Tabla112[[#This Row],[Descripción]]="","",_xlfn.XLOOKUP(Tabla112[[#This Row],[Descripción]],[1]!Tabla10[Descripción],[1]!Tabla10[Unidad de Medida],"",0))</f>
        <v>#REF!</v>
      </c>
      <c r="N479" s="699">
        <v>100</v>
      </c>
      <c r="O479" s="700" t="e">
        <f>IF(Tabla112[[#This Row],[Descripción]]="","",_xlfn.XLOOKUP(Tabla112[[#This Row],[Descripción]],[1]!Tabla10[Descripción],[1]!Tabla10[Precio Unitario],0))</f>
        <v>#REF!</v>
      </c>
      <c r="P479" s="700" t="e">
        <f>IF(Tabla112[[#This Row],[Cantidad de Insumos]]="","",Tabla112[[#This Row],[Precio Unitario]]*Tabla112[[#This Row],[Cantidad de Insumos]])</f>
        <v>#REF!</v>
      </c>
      <c r="Q479" s="700" t="e">
        <f>IF(Tabla112[[#This Row],[Descripción]]="","",_xlfn.XLOOKUP(Tabla112[[#This Row],[Descripción]],[1]!Tabla10[Descripción],[1]!Tabla10[CODIGO PRESUPUESTARIO],0))</f>
        <v>#REF!</v>
      </c>
      <c r="R479" s="696"/>
      <c r="S479" s="696"/>
    </row>
    <row r="480" spans="2:19" ht="70.2" customHeight="1" x14ac:dyDescent="0.3">
      <c r="B480" s="692" t="e">
        <f>IF('Formulario PPGR3 '!$G480="","",CONCATENATE('Formulario PPGR3 '!$C480,".",'Formulario PPGR3 '!$D480,".",'Formulario PPGR3 '!$E480,".",'Formulario PPGR3 '!$F480))</f>
        <v>#REF!</v>
      </c>
      <c r="C480" s="692" t="e">
        <f>IF('Formulario PPGR3 '!$G480="","",'[1]Formulario PPGR1'!#REF!)</f>
        <v>#REF!</v>
      </c>
      <c r="D480" s="692" t="e">
        <f>IF('Formulario PPGR3 '!$G480="","",'[1]Formulario PPGR1'!#REF!)</f>
        <v>#REF!</v>
      </c>
      <c r="E480" s="692" t="e">
        <f>IF('Formulario PPGR3 '!$G480="","",'[1]Formulario PPGR1'!#REF!)</f>
        <v>#REF!</v>
      </c>
      <c r="F480" s="692" t="e">
        <f>IF('Formulario PPGR3 '!$G480="","",'[1]Formulario PPGR1'!#REF!)</f>
        <v>#REF!</v>
      </c>
      <c r="G480" s="693" t="s">
        <v>530</v>
      </c>
      <c r="H480" s="694" t="e">
        <f>IF(Tabla112[[#This Row],[Código_Actividad]]="","",_xlfn.XLOOKUP(Tabla112[[#This Row],[Código_Actividad]],[1]!Tabla2[Código],[1]!Tabla2[Actividades Programables Presupuestables],"",0))</f>
        <v>#REF!</v>
      </c>
      <c r="I480" s="695">
        <f>IFERROR(VLOOKUP('Formulario PPGR3 '!$G480,'[1]Formulario PPGR2'!$H$9:$V$272,15,FALSE),"")</f>
        <v>4</v>
      </c>
      <c r="J480" s="702" t="s">
        <v>972</v>
      </c>
      <c r="K480" s="696" t="e">
        <f>IF(Tabla112[[#This Row],[Insumos]]="","",_xlfn.XLOOKUP(Tabla112[[#This Row],[Insumos]],[1]!Tabla10[Insumo],[1]!Tabla10[InsumoAbrev],"",0))</f>
        <v>#REF!</v>
      </c>
      <c r="L480" s="697" t="s">
        <v>1717</v>
      </c>
      <c r="M480" s="698" t="e">
        <f>IF(Tabla112[[#This Row],[Descripción]]="","",_xlfn.XLOOKUP(Tabla112[[#This Row],[Descripción]],[1]!Tabla10[Descripción],[1]!Tabla10[Unidad de Medida],"",0))</f>
        <v>#REF!</v>
      </c>
      <c r="N480" s="699">
        <v>100</v>
      </c>
      <c r="O480" s="700" t="e">
        <f>IF(Tabla112[[#This Row],[Descripción]]="","",_xlfn.XLOOKUP(Tabla112[[#This Row],[Descripción]],[1]!Tabla10[Descripción],[1]!Tabla10[Precio Unitario],0))</f>
        <v>#REF!</v>
      </c>
      <c r="P480" s="700" t="e">
        <f>IF(Tabla112[[#This Row],[Cantidad de Insumos]]="","",Tabla112[[#This Row],[Precio Unitario]]*Tabla112[[#This Row],[Cantidad de Insumos]])</f>
        <v>#REF!</v>
      </c>
      <c r="Q480" s="700" t="e">
        <f>IF(Tabla112[[#This Row],[Descripción]]="","",_xlfn.XLOOKUP(Tabla112[[#This Row],[Descripción]],[1]!Tabla10[Descripción],[1]!Tabla10[CODIGO PRESUPUESTARIO],0))</f>
        <v>#REF!</v>
      </c>
      <c r="R480" s="696"/>
      <c r="S480" s="696"/>
    </row>
    <row r="481" spans="2:19" ht="46.2" customHeight="1" x14ac:dyDescent="0.3">
      <c r="B481" s="692" t="e">
        <f>IF('Formulario PPGR3 '!$G481="","",CONCATENATE('Formulario PPGR3 '!$C481,".",'Formulario PPGR3 '!$D481,".",'Formulario PPGR3 '!$E481,".",'Formulario PPGR3 '!$F481))</f>
        <v>#REF!</v>
      </c>
      <c r="C481" s="692" t="e">
        <f>IF('Formulario PPGR3 '!$G481="","",'[1]Formulario PPGR1'!#REF!)</f>
        <v>#REF!</v>
      </c>
      <c r="D481" s="692" t="e">
        <f>IF('Formulario PPGR3 '!$G481="","",'[1]Formulario PPGR1'!#REF!)</f>
        <v>#REF!</v>
      </c>
      <c r="E481" s="692" t="e">
        <f>IF('Formulario PPGR3 '!$G481="","",'[1]Formulario PPGR1'!#REF!)</f>
        <v>#REF!</v>
      </c>
      <c r="F481" s="692" t="e">
        <f>IF('Formulario PPGR3 '!$G481="","",'[1]Formulario PPGR1'!#REF!)</f>
        <v>#REF!</v>
      </c>
      <c r="G481" s="693" t="s">
        <v>532</v>
      </c>
      <c r="H481" s="694" t="e">
        <f>IF(Tabla112[[#This Row],[Código_Actividad]]="","",_xlfn.XLOOKUP(Tabla112[[#This Row],[Código_Actividad]],[1]!Tabla2[Código],[1]!Tabla2[Actividades Programables Presupuestables],"",0))</f>
        <v>#REF!</v>
      </c>
      <c r="I481" s="695">
        <f>IFERROR(VLOOKUP('Formulario PPGR3 '!$G481,'[1]Formulario PPGR2'!$H$9:$V$272,15,FALSE),"")</f>
        <v>3</v>
      </c>
      <c r="J481" s="702" t="s">
        <v>1081</v>
      </c>
      <c r="K481" s="696" t="e">
        <f>IF(Tabla112[[#This Row],[Insumos]]="","",_xlfn.XLOOKUP(Tabla112[[#This Row],[Insumos]],[1]!Tabla10[Insumo],[1]!Tabla10[InsumoAbrev],"",0))</f>
        <v>#REF!</v>
      </c>
      <c r="L481" s="697" t="s">
        <v>1679</v>
      </c>
      <c r="M481" s="698" t="e">
        <f>IF(Tabla112[[#This Row],[Descripción]]="","",_xlfn.XLOOKUP(Tabla112[[#This Row],[Descripción]],[1]!Tabla10[Descripción],[1]!Tabla10[Unidad de Medida],"",0))</f>
        <v>#REF!</v>
      </c>
      <c r="N481" s="699">
        <v>30</v>
      </c>
      <c r="O481" s="700" t="e">
        <f>IF(Tabla112[[#This Row],[Descripción]]="","",_xlfn.XLOOKUP(Tabla112[[#This Row],[Descripción]],[1]!Tabla10[Descripción],[1]!Tabla10[Precio Unitario],0))</f>
        <v>#REF!</v>
      </c>
      <c r="P481" s="700" t="e">
        <f>IF(Tabla112[[#This Row],[Cantidad de Insumos]]="","",Tabla112[[#This Row],[Precio Unitario]]*Tabla112[[#This Row],[Cantidad de Insumos]])</f>
        <v>#REF!</v>
      </c>
      <c r="Q481" s="700" t="e">
        <f>IF(Tabla112[[#This Row],[Descripción]]="","",_xlfn.XLOOKUP(Tabla112[[#This Row],[Descripción]],[1]!Tabla10[Descripción],[1]!Tabla10[CODIGO PRESUPUESTARIO],0))</f>
        <v>#REF!</v>
      </c>
      <c r="R481" s="696"/>
      <c r="S481" s="696"/>
    </row>
    <row r="482" spans="2:19" x14ac:dyDescent="0.3">
      <c r="B482" s="692" t="str">
        <f>IF('Formulario PPGR3 '!$G482="","",CONCATENATE('Formulario PPGR3 '!$C482,".",'Formulario PPGR3 '!$D482,".",'Formulario PPGR3 '!$E482,".",'Formulario PPGR3 '!$F482))</f>
        <v/>
      </c>
      <c r="C482" s="692" t="str">
        <f>IF('Formulario PPGR3 '!$G482="","",'[1]Formulario PPGR1'!#REF!)</f>
        <v/>
      </c>
      <c r="D482" s="692" t="str">
        <f>IF('Formulario PPGR3 '!$G482="","",'[1]Formulario PPGR1'!#REF!)</f>
        <v/>
      </c>
      <c r="E482" s="692" t="str">
        <f>IF('Formulario PPGR3 '!$G482="","",'[1]Formulario PPGR1'!#REF!)</f>
        <v/>
      </c>
      <c r="F482" s="692" t="str">
        <f>IF('Formulario PPGR3 '!$G482="","",'[1]Formulario PPGR1'!#REF!)</f>
        <v/>
      </c>
      <c r="G482" s="693"/>
      <c r="H482" s="694" t="str">
        <f>IF(Tabla112[[#This Row],[Código_Actividad]]="","",_xlfn.XLOOKUP(Tabla112[[#This Row],[Código_Actividad]],[1]!Tabla2[Código],[1]!Tabla2[Actividades Programables Presupuestables],"",0))</f>
        <v/>
      </c>
      <c r="I482" s="695" t="str">
        <f>IFERROR(VLOOKUP('Formulario PPGR3 '!$G482,'[1]Formulario PPGR2'!$H$9:$V$272,15,FALSE),"")</f>
        <v/>
      </c>
      <c r="J482" s="702" t="s">
        <v>974</v>
      </c>
      <c r="K482" s="696" t="e">
        <f>IF(Tabla112[[#This Row],[Insumos]]="","",_xlfn.XLOOKUP(Tabla112[[#This Row],[Insumos]],[1]!Tabla10[Insumo],[1]!Tabla10[InsumoAbrev],"",0))</f>
        <v>#REF!</v>
      </c>
      <c r="L482" s="697" t="s">
        <v>2129</v>
      </c>
      <c r="M482" s="698" t="e">
        <f>IF(Tabla112[[#This Row],[Descripción]]="","",_xlfn.XLOOKUP(Tabla112[[#This Row],[Descripción]],[1]!Tabla10[Descripción],[1]!Tabla10[Unidad de Medida],"",0))</f>
        <v>#REF!</v>
      </c>
      <c r="N482" s="699">
        <v>10</v>
      </c>
      <c r="O482" s="700" t="e">
        <f>IF(Tabla112[[#This Row],[Descripción]]="","",_xlfn.XLOOKUP(Tabla112[[#This Row],[Descripción]],[1]!Tabla10[Descripción],[1]!Tabla10[Precio Unitario],0))</f>
        <v>#REF!</v>
      </c>
      <c r="P482" s="700" t="e">
        <f>IF(Tabla112[[#This Row],[Cantidad de Insumos]]="","",Tabla112[[#This Row],[Precio Unitario]]*Tabla112[[#This Row],[Cantidad de Insumos]])</f>
        <v>#REF!</v>
      </c>
      <c r="Q482" s="700" t="e">
        <f>IF(Tabla112[[#This Row],[Descripción]]="","",_xlfn.XLOOKUP(Tabla112[[#This Row],[Descripción]],[1]!Tabla10[Descripción],[1]!Tabla10[CODIGO PRESUPUESTARIO],0))</f>
        <v>#REF!</v>
      </c>
      <c r="R482" s="696"/>
      <c r="S482" s="696"/>
    </row>
    <row r="483" spans="2:19" x14ac:dyDescent="0.3">
      <c r="B483" s="692" t="str">
        <f>IF('Formulario PPGR3 '!$G483="","",CONCATENATE('Formulario PPGR3 '!$C483,".",'Formulario PPGR3 '!$D483,".",'Formulario PPGR3 '!$E483,".",'Formulario PPGR3 '!$F483))</f>
        <v/>
      </c>
      <c r="C483" s="692" t="str">
        <f>IF('Formulario PPGR3 '!$G483="","",'[1]Formulario PPGR1'!#REF!)</f>
        <v/>
      </c>
      <c r="D483" s="692" t="str">
        <f>IF('Formulario PPGR3 '!$G483="","",'[1]Formulario PPGR1'!#REF!)</f>
        <v/>
      </c>
      <c r="E483" s="692" t="str">
        <f>IF('Formulario PPGR3 '!$G483="","",'[1]Formulario PPGR1'!#REF!)</f>
        <v/>
      </c>
      <c r="F483" s="692" t="str">
        <f>IF('Formulario PPGR3 '!$G483="","",'[1]Formulario PPGR1'!#REF!)</f>
        <v/>
      </c>
      <c r="G483" s="693"/>
      <c r="H483" s="694" t="str">
        <f>IF(Tabla112[[#This Row],[Código_Actividad]]="","",_xlfn.XLOOKUP(Tabla112[[#This Row],[Código_Actividad]],[1]!Tabla2[Código],[1]!Tabla2[Actividades Programables Presupuestables],"",0))</f>
        <v/>
      </c>
      <c r="I483" s="695" t="str">
        <f>IFERROR(VLOOKUP('Formulario PPGR3 '!$G483,'[1]Formulario PPGR2'!$H$9:$V$272,15,FALSE),"")</f>
        <v/>
      </c>
      <c r="J483" s="702" t="s">
        <v>974</v>
      </c>
      <c r="K483" s="696" t="e">
        <f>IF(Tabla112[[#This Row],[Insumos]]="","",_xlfn.XLOOKUP(Tabla112[[#This Row],[Insumos]],[1]!Tabla10[Insumo],[1]!Tabla10[InsumoAbrev],"",0))</f>
        <v>#REF!</v>
      </c>
      <c r="L483" s="697" t="s">
        <v>2133</v>
      </c>
      <c r="M483" s="698" t="e">
        <f>IF(Tabla112[[#This Row],[Descripción]]="","",_xlfn.XLOOKUP(Tabla112[[#This Row],[Descripción]],[1]!Tabla10[Descripción],[1]!Tabla10[Unidad de Medida],"",0))</f>
        <v>#REF!</v>
      </c>
      <c r="N483" s="699">
        <v>20</v>
      </c>
      <c r="O483" s="700" t="e">
        <f>IF(Tabla112[[#This Row],[Descripción]]="","",_xlfn.XLOOKUP(Tabla112[[#This Row],[Descripción]],[1]!Tabla10[Descripción],[1]!Tabla10[Precio Unitario],0))</f>
        <v>#REF!</v>
      </c>
      <c r="P483" s="700" t="e">
        <f>IF(Tabla112[[#This Row],[Cantidad de Insumos]]="","",Tabla112[[#This Row],[Precio Unitario]]*Tabla112[[#This Row],[Cantidad de Insumos]])</f>
        <v>#REF!</v>
      </c>
      <c r="Q483" s="700" t="e">
        <f>IF(Tabla112[[#This Row],[Descripción]]="","",_xlfn.XLOOKUP(Tabla112[[#This Row],[Descripción]],[1]!Tabla10[Descripción],[1]!Tabla10[CODIGO PRESUPUESTARIO],0))</f>
        <v>#REF!</v>
      </c>
      <c r="R483" s="696"/>
      <c r="S483" s="696"/>
    </row>
    <row r="484" spans="2:19" ht="48.6" customHeight="1" x14ac:dyDescent="0.3">
      <c r="B484" s="692" t="e">
        <f>IF('Formulario PPGR3 '!$G484="","",CONCATENATE('Formulario PPGR3 '!$C484,".",'Formulario PPGR3 '!$D484,".",'Formulario PPGR3 '!$E484,".",'Formulario PPGR3 '!$F484))</f>
        <v>#REF!</v>
      </c>
      <c r="C484" s="692" t="e">
        <f>IF('Formulario PPGR3 '!$G484="","",'[1]Formulario PPGR1'!#REF!)</f>
        <v>#REF!</v>
      </c>
      <c r="D484" s="692" t="e">
        <f>IF('Formulario PPGR3 '!$G484="","",'[1]Formulario PPGR1'!#REF!)</f>
        <v>#REF!</v>
      </c>
      <c r="E484" s="692" t="e">
        <f>IF('Formulario PPGR3 '!$G484="","",'[1]Formulario PPGR1'!#REF!)</f>
        <v>#REF!</v>
      </c>
      <c r="F484" s="692" t="e">
        <f>IF('Formulario PPGR3 '!$G484="","",'[1]Formulario PPGR1'!#REF!)</f>
        <v>#REF!</v>
      </c>
      <c r="G484" s="693" t="s">
        <v>535</v>
      </c>
      <c r="H484" s="694" t="e">
        <f>IF(Tabla112[[#This Row],[Código_Actividad]]="","",_xlfn.XLOOKUP(Tabla112[[#This Row],[Código_Actividad]],[1]!Tabla2[Código],[1]!Tabla2[Actividades Programables Presupuestables],"",0))</f>
        <v>#REF!</v>
      </c>
      <c r="I484" s="695">
        <f>IFERROR(VLOOKUP('Formulario PPGR3 '!$G484,'[1]Formulario PPGR2'!$H$9:$V$272,15,FALSE),"")</f>
        <v>2</v>
      </c>
      <c r="J484" s="702" t="s">
        <v>974</v>
      </c>
      <c r="K484" s="696" t="e">
        <f>IF(Tabla112[[#This Row],[Insumos]]="","",_xlfn.XLOOKUP(Tabla112[[#This Row],[Insumos]],[1]!Tabla10[Insumo],[1]!Tabla10[InsumoAbrev],"",0))</f>
        <v>#REF!</v>
      </c>
      <c r="L484" s="697" t="s">
        <v>2129</v>
      </c>
      <c r="M484" s="698" t="e">
        <f>IF(Tabla112[[#This Row],[Descripción]]="","",_xlfn.XLOOKUP(Tabla112[[#This Row],[Descripción]],[1]!Tabla10[Descripción],[1]!Tabla10[Unidad de Medida],"",0))</f>
        <v>#REF!</v>
      </c>
      <c r="N484" s="699">
        <v>12</v>
      </c>
      <c r="O484" s="700" t="e">
        <f>IF(Tabla112[[#This Row],[Descripción]]="","",_xlfn.XLOOKUP(Tabla112[[#This Row],[Descripción]],[1]!Tabla10[Descripción],[1]!Tabla10[Precio Unitario],0))</f>
        <v>#REF!</v>
      </c>
      <c r="P484" s="700" t="e">
        <f>IF(Tabla112[[#This Row],[Cantidad de Insumos]]="","",Tabla112[[#This Row],[Precio Unitario]]*Tabla112[[#This Row],[Cantidad de Insumos]])</f>
        <v>#REF!</v>
      </c>
      <c r="Q484" s="700" t="e">
        <f>IF(Tabla112[[#This Row],[Descripción]]="","",_xlfn.XLOOKUP(Tabla112[[#This Row],[Descripción]],[1]!Tabla10[Descripción],[1]!Tabla10[CODIGO PRESUPUESTARIO],0))</f>
        <v>#REF!</v>
      </c>
      <c r="R484" s="696"/>
      <c r="S484" s="696"/>
    </row>
    <row r="485" spans="2:19" x14ac:dyDescent="0.3">
      <c r="B485" s="692" t="str">
        <f>IF('Formulario PPGR3 '!$G485="","",CONCATENATE('Formulario PPGR3 '!$C485,".",'Formulario PPGR3 '!$D485,".",'Formulario PPGR3 '!$E485,".",'Formulario PPGR3 '!$F485))</f>
        <v/>
      </c>
      <c r="C485" s="692" t="str">
        <f>IF('Formulario PPGR3 '!$G485="","",'[1]Formulario PPGR1'!#REF!)</f>
        <v/>
      </c>
      <c r="D485" s="692" t="str">
        <f>IF('Formulario PPGR3 '!$G485="","",'[1]Formulario PPGR1'!#REF!)</f>
        <v/>
      </c>
      <c r="E485" s="692" t="str">
        <f>IF('Formulario PPGR3 '!$G485="","",'[1]Formulario PPGR1'!#REF!)</f>
        <v/>
      </c>
      <c r="F485" s="692" t="str">
        <f>IF('Formulario PPGR3 '!$G485="","",'[1]Formulario PPGR1'!#REF!)</f>
        <v/>
      </c>
      <c r="G485" s="693"/>
      <c r="H485" s="694" t="str">
        <f>IF(Tabla112[[#This Row],[Código_Actividad]]="","",_xlfn.XLOOKUP(Tabla112[[#This Row],[Código_Actividad]],[1]!Tabla2[Código],[1]!Tabla2[Actividades Programables Presupuestables],"",0))</f>
        <v/>
      </c>
      <c r="I485" s="695" t="str">
        <f>IFERROR(VLOOKUP('Formulario PPGR3 '!$G485,'[1]Formulario PPGR2'!$H$9:$V$272,15,FALSE),"")</f>
        <v/>
      </c>
      <c r="J485" s="702" t="s">
        <v>974</v>
      </c>
      <c r="K485" s="696" t="e">
        <f>IF(Tabla112[[#This Row],[Insumos]]="","",_xlfn.XLOOKUP(Tabla112[[#This Row],[Insumos]],[1]!Tabla10[Insumo],[1]!Tabla10[InsumoAbrev],"",0))</f>
        <v>#REF!</v>
      </c>
      <c r="L485" s="697" t="s">
        <v>2133</v>
      </c>
      <c r="M485" s="698" t="e">
        <f>IF(Tabla112[[#This Row],[Descripción]]="","",_xlfn.XLOOKUP(Tabla112[[#This Row],[Descripción]],[1]!Tabla10[Descripción],[1]!Tabla10[Unidad de Medida],"",0))</f>
        <v>#REF!</v>
      </c>
      <c r="N485" s="699">
        <v>12</v>
      </c>
      <c r="O485" s="700" t="e">
        <f>IF(Tabla112[[#This Row],[Descripción]]="","",_xlfn.XLOOKUP(Tabla112[[#This Row],[Descripción]],[1]!Tabla10[Descripción],[1]!Tabla10[Precio Unitario],0))</f>
        <v>#REF!</v>
      </c>
      <c r="P485" s="700" t="e">
        <f>IF(Tabla112[[#This Row],[Cantidad de Insumos]]="","",Tabla112[[#This Row],[Precio Unitario]]*Tabla112[[#This Row],[Cantidad de Insumos]])</f>
        <v>#REF!</v>
      </c>
      <c r="Q485" s="700" t="e">
        <f>IF(Tabla112[[#This Row],[Descripción]]="","",_xlfn.XLOOKUP(Tabla112[[#This Row],[Descripción]],[1]!Tabla10[Descripción],[1]!Tabla10[CODIGO PRESUPUESTARIO],0))</f>
        <v>#REF!</v>
      </c>
      <c r="R485" s="696"/>
      <c r="S485" s="696"/>
    </row>
    <row r="486" spans="2:19" x14ac:dyDescent="0.3">
      <c r="B486" s="692" t="str">
        <f>IF('Formulario PPGR3 '!$G486="","",CONCATENATE('Formulario PPGR3 '!$C486,".",'Formulario PPGR3 '!$D486,".",'Formulario PPGR3 '!$E486,".",'Formulario PPGR3 '!$F486))</f>
        <v/>
      </c>
      <c r="C486" s="692" t="str">
        <f>IF('Formulario PPGR3 '!$G486="","",'[1]Formulario PPGR1'!#REF!)</f>
        <v/>
      </c>
      <c r="D486" s="692" t="str">
        <f>IF('Formulario PPGR3 '!$G486="","",'[1]Formulario PPGR1'!#REF!)</f>
        <v/>
      </c>
      <c r="E486" s="692" t="str">
        <f>IF('Formulario PPGR3 '!$G486="","",'[1]Formulario PPGR1'!#REF!)</f>
        <v/>
      </c>
      <c r="F486" s="692" t="str">
        <f>IF('Formulario PPGR3 '!$G486="","",'[1]Formulario PPGR1'!#REF!)</f>
        <v/>
      </c>
      <c r="G486" s="693"/>
      <c r="H486" s="694" t="str">
        <f>IF(Tabla112[[#This Row],[Código_Actividad]]="","",_xlfn.XLOOKUP(Tabla112[[#This Row],[Código_Actividad]],[1]!Tabla2[Código],[1]!Tabla2[Actividades Programables Presupuestables],"",0))</f>
        <v/>
      </c>
      <c r="I486" s="695" t="str">
        <f>IFERROR(VLOOKUP('Formulario PPGR3 '!$G486,'[1]Formulario PPGR2'!$H$9:$V$272,15,FALSE),"")</f>
        <v/>
      </c>
      <c r="J486" s="702" t="s">
        <v>1081</v>
      </c>
      <c r="K486" s="696" t="e">
        <f>IF(Tabla112[[#This Row],[Insumos]]="","",_xlfn.XLOOKUP(Tabla112[[#This Row],[Insumos]],[1]!Tabla10[Insumo],[1]!Tabla10[InsumoAbrev],"",0))</f>
        <v>#REF!</v>
      </c>
      <c r="L486" s="697" t="s">
        <v>1679</v>
      </c>
      <c r="M486" s="698" t="e">
        <f>IF(Tabla112[[#This Row],[Descripción]]="","",_xlfn.XLOOKUP(Tabla112[[#This Row],[Descripción]],[1]!Tabla10[Descripción],[1]!Tabla10[Unidad de Medida],"",0))</f>
        <v>#REF!</v>
      </c>
      <c r="N486" s="699">
        <v>40</v>
      </c>
      <c r="O486" s="700" t="e">
        <f>IF(Tabla112[[#This Row],[Descripción]]="","",_xlfn.XLOOKUP(Tabla112[[#This Row],[Descripción]],[1]!Tabla10[Descripción],[1]!Tabla10[Precio Unitario],0))</f>
        <v>#REF!</v>
      </c>
      <c r="P486" s="700" t="e">
        <f>IF(Tabla112[[#This Row],[Cantidad de Insumos]]="","",Tabla112[[#This Row],[Precio Unitario]]*Tabla112[[#This Row],[Cantidad de Insumos]])</f>
        <v>#REF!</v>
      </c>
      <c r="Q486" s="700" t="e">
        <f>IF(Tabla112[[#This Row],[Descripción]]="","",_xlfn.XLOOKUP(Tabla112[[#This Row],[Descripción]],[1]!Tabla10[Descripción],[1]!Tabla10[CODIGO PRESUPUESTARIO],0))</f>
        <v>#REF!</v>
      </c>
      <c r="R486" s="696"/>
      <c r="S486" s="696"/>
    </row>
    <row r="487" spans="2:19" x14ac:dyDescent="0.3">
      <c r="B487" s="692" t="str">
        <f>IF('Formulario PPGR3 '!$G487="","",CONCATENATE('Formulario PPGR3 '!$C487,".",'Formulario PPGR3 '!$D487,".",'Formulario PPGR3 '!$E487,".",'Formulario PPGR3 '!$F487))</f>
        <v/>
      </c>
      <c r="C487" s="692" t="str">
        <f>IF('Formulario PPGR3 '!$G487="","",'[1]Formulario PPGR1'!#REF!)</f>
        <v/>
      </c>
      <c r="D487" s="692" t="str">
        <f>IF('Formulario PPGR3 '!$G487="","",'[1]Formulario PPGR1'!#REF!)</f>
        <v/>
      </c>
      <c r="E487" s="692" t="str">
        <f>IF('Formulario PPGR3 '!$G487="","",'[1]Formulario PPGR1'!#REF!)</f>
        <v/>
      </c>
      <c r="F487" s="692" t="str">
        <f>IF('Formulario PPGR3 '!$G487="","",'[1]Formulario PPGR1'!#REF!)</f>
        <v/>
      </c>
      <c r="G487" s="693"/>
      <c r="H487" s="694" t="str">
        <f>IF(Tabla112[[#This Row],[Código_Actividad]]="","",_xlfn.XLOOKUP(Tabla112[[#This Row],[Código_Actividad]],[1]!Tabla2[Código],[1]!Tabla2[Actividades Programables Presupuestables],"",0))</f>
        <v/>
      </c>
      <c r="I487" s="695" t="str">
        <f>IFERROR(VLOOKUP('Formulario PPGR3 '!$G487,'[1]Formulario PPGR2'!$H$9:$V$272,15,FALSE),"")</f>
        <v/>
      </c>
      <c r="J487" s="702" t="s">
        <v>1563</v>
      </c>
      <c r="K487" s="696" t="e">
        <f>IF(Tabla112[[#This Row],[Insumos]]="","",_xlfn.XLOOKUP(Tabla112[[#This Row],[Insumos]],[1]!Tabla10[Insumo],[1]!Tabla10[InsumoAbrev],"",0))</f>
        <v>#REF!</v>
      </c>
      <c r="L487" s="697" t="s">
        <v>1592</v>
      </c>
      <c r="M487" s="698" t="e">
        <f>IF(Tabla112[[#This Row],[Descripción]]="","",_xlfn.XLOOKUP(Tabla112[[#This Row],[Descripción]],[1]!Tabla10[Descripción],[1]!Tabla10[Unidad de Medida],"",0))</f>
        <v>#REF!</v>
      </c>
      <c r="N487" s="699">
        <v>4</v>
      </c>
      <c r="O487" s="700" t="e">
        <f>IF(Tabla112[[#This Row],[Descripción]]="","",_xlfn.XLOOKUP(Tabla112[[#This Row],[Descripción]],[1]!Tabla10[Descripción],[1]!Tabla10[Precio Unitario],0))</f>
        <v>#REF!</v>
      </c>
      <c r="P487" s="700" t="e">
        <f>IF(Tabla112[[#This Row],[Cantidad de Insumos]]="","",Tabla112[[#This Row],[Precio Unitario]]*Tabla112[[#This Row],[Cantidad de Insumos]])</f>
        <v>#REF!</v>
      </c>
      <c r="Q487" s="700" t="e">
        <f>IF(Tabla112[[#This Row],[Descripción]]="","",_xlfn.XLOOKUP(Tabla112[[#This Row],[Descripción]],[1]!Tabla10[Descripción],[1]!Tabla10[CODIGO PRESUPUESTARIO],0))</f>
        <v>#REF!</v>
      </c>
      <c r="R487" s="696"/>
      <c r="S487" s="696"/>
    </row>
    <row r="488" spans="2:19" x14ac:dyDescent="0.3">
      <c r="B488" s="692" t="str">
        <f>IF('Formulario PPGR3 '!$G488="","",CONCATENATE('Formulario PPGR3 '!$C488,".",'Formulario PPGR3 '!$D488,".",'Formulario PPGR3 '!$E488,".",'Formulario PPGR3 '!$F488))</f>
        <v/>
      </c>
      <c r="C488" s="692" t="str">
        <f>IF('Formulario PPGR3 '!$G488="","",'[1]Formulario PPGR1'!#REF!)</f>
        <v/>
      </c>
      <c r="D488" s="692" t="str">
        <f>IF('Formulario PPGR3 '!$G488="","",'[1]Formulario PPGR1'!#REF!)</f>
        <v/>
      </c>
      <c r="E488" s="692" t="str">
        <f>IF('Formulario PPGR3 '!$G488="","",'[1]Formulario PPGR1'!#REF!)</f>
        <v/>
      </c>
      <c r="F488" s="692" t="str">
        <f>IF('Formulario PPGR3 '!$G488="","",'[1]Formulario PPGR1'!#REF!)</f>
        <v/>
      </c>
      <c r="G488" s="693"/>
      <c r="H488" s="694" t="str">
        <f>IF(Tabla112[[#This Row],[Código_Actividad]]="","",_xlfn.XLOOKUP(Tabla112[[#This Row],[Código_Actividad]],[1]!Tabla2[Código],[1]!Tabla2[Actividades Programables Presupuestables],"",0))</f>
        <v/>
      </c>
      <c r="I488" s="695" t="str">
        <f>IFERROR(VLOOKUP('Formulario PPGR3 '!$G488,'[1]Formulario PPGR2'!$H$9:$V$272,15,FALSE),"")</f>
        <v/>
      </c>
      <c r="J488" s="702" t="s">
        <v>1563</v>
      </c>
      <c r="K488" s="702"/>
      <c r="L488" s="697" t="s">
        <v>1565</v>
      </c>
      <c r="M488" s="698" t="e">
        <f>IF(Tabla112[[#This Row],[Descripción]]="","",_xlfn.XLOOKUP(Tabla112[[#This Row],[Descripción]],[1]!Tabla10[Descripción],[1]!Tabla10[Unidad de Medida],"",0))</f>
        <v>#REF!</v>
      </c>
      <c r="N488" s="699">
        <v>4</v>
      </c>
      <c r="O488" s="700" t="e">
        <f>IF(Tabla112[[#This Row],[Descripción]]="","",_xlfn.XLOOKUP(Tabla112[[#This Row],[Descripción]],[1]!Tabla10[Descripción],[1]!Tabla10[Precio Unitario],0))</f>
        <v>#REF!</v>
      </c>
      <c r="P488" s="700" t="e">
        <f>IF(Tabla112[[#This Row],[Cantidad de Insumos]]="","",Tabla112[[#This Row],[Precio Unitario]]*Tabla112[[#This Row],[Cantidad de Insumos]])</f>
        <v>#REF!</v>
      </c>
      <c r="Q488" s="700" t="e">
        <f>IF(Tabla112[[#This Row],[Descripción]]="","",_xlfn.XLOOKUP(Tabla112[[#This Row],[Descripción]],[1]!Tabla10[Descripción],[1]!Tabla10[CODIGO PRESUPUESTARIO],0))</f>
        <v>#REF!</v>
      </c>
      <c r="R488" s="696"/>
      <c r="S488" s="696"/>
    </row>
    <row r="489" spans="2:19" ht="15.6" x14ac:dyDescent="0.3">
      <c r="B489" s="692" t="str">
        <f>IF('Formulario PPGR3 '!$G489="","",CONCATENATE('Formulario PPGR3 '!$C489,".",'Formulario PPGR3 '!$D489,".",'Formulario PPGR3 '!$E489,".",'Formulario PPGR3 '!$F489))</f>
        <v/>
      </c>
      <c r="C489" s="692" t="str">
        <f>IF('Formulario PPGR3 '!$G489="","",'[1]Formulario PPGR1'!#REF!)</f>
        <v/>
      </c>
      <c r="D489" s="692" t="str">
        <f>IF('Formulario PPGR3 '!$G489="","",'[1]Formulario PPGR1'!#REF!)</f>
        <v/>
      </c>
      <c r="E489" s="692" t="str">
        <f>IF('Formulario PPGR3 '!$G489="","",'[1]Formulario PPGR1'!#REF!)</f>
        <v/>
      </c>
      <c r="F489" s="692" t="str">
        <f>IF('Formulario PPGR3 '!$G489="","",'[1]Formulario PPGR1'!#REF!)</f>
        <v/>
      </c>
      <c r="G489" s="693"/>
      <c r="H489" s="694" t="str">
        <f>IF(Tabla112[[#This Row],[Código_Actividad]]="","",_xlfn.XLOOKUP(Tabla112[[#This Row],[Código_Actividad]],[1]!Tabla2[Código],[1]!Tabla2[Actividades Programables Presupuestables],"",0))</f>
        <v/>
      </c>
      <c r="I489" s="695" t="str">
        <f>IFERROR(VLOOKUP('Formulario PPGR3 '!$G489,'[1]Formulario PPGR2'!$H$9:$V$272,15,FALSE),"")</f>
        <v/>
      </c>
      <c r="J489" s="702" t="s">
        <v>1563</v>
      </c>
      <c r="K489" s="696" t="e">
        <f>IF(Tabla112[[#This Row],[Insumos]]="","",_xlfn.XLOOKUP(Tabla112[[#This Row],[Insumos]],[1]!Tabla10[Insumo],[1]!Tabla10[InsumoAbrev],"",0))</f>
        <v>#REF!</v>
      </c>
      <c r="L489" s="739" t="s">
        <v>1582</v>
      </c>
      <c r="M489" s="698" t="e">
        <f>IF(Tabla112[[#This Row],[Descripción]]="","",_xlfn.XLOOKUP(Tabla112[[#This Row],[Descripción]],[1]!Tabla10[Descripción],[1]!Tabla10[Unidad de Medida],"",0))</f>
        <v>#REF!</v>
      </c>
      <c r="N489" s="699">
        <v>4</v>
      </c>
      <c r="O489" s="700" t="e">
        <f>IF(Tabla112[[#This Row],[Descripción]]="","",_xlfn.XLOOKUP(Tabla112[[#This Row],[Descripción]],[1]!Tabla10[Descripción],[1]!Tabla10[Precio Unitario],0))</f>
        <v>#REF!</v>
      </c>
      <c r="P489" s="700" t="e">
        <f>IF(Tabla112[[#This Row],[Cantidad de Insumos]]="","",Tabla112[[#This Row],[Precio Unitario]]*Tabla112[[#This Row],[Cantidad de Insumos]])</f>
        <v>#REF!</v>
      </c>
      <c r="Q489" s="700" t="e">
        <f>IF(Tabla112[[#This Row],[Descripción]]="","",_xlfn.XLOOKUP(Tabla112[[#This Row],[Descripción]],[1]!Tabla10[Descripción],[1]!Tabla10[CODIGO PRESUPUESTARIO],0))</f>
        <v>#REF!</v>
      </c>
      <c r="R489" s="696"/>
      <c r="S489" s="696"/>
    </row>
    <row r="490" spans="2:19" x14ac:dyDescent="0.3">
      <c r="B490" s="692" t="str">
        <f>IF('Formulario PPGR3 '!$G490="","",CONCATENATE('Formulario PPGR3 '!$C490,".",'Formulario PPGR3 '!$D490,".",'Formulario PPGR3 '!$E490,".",'Formulario PPGR3 '!$F490))</f>
        <v/>
      </c>
      <c r="C490" s="692" t="str">
        <f>IF('Formulario PPGR3 '!$G490="","",'[1]Formulario PPGR1'!#REF!)</f>
        <v/>
      </c>
      <c r="D490" s="692" t="str">
        <f>IF('Formulario PPGR3 '!$G490="","",'[1]Formulario PPGR1'!#REF!)</f>
        <v/>
      </c>
      <c r="E490" s="692" t="str">
        <f>IF('Formulario PPGR3 '!$G490="","",'[1]Formulario PPGR1'!#REF!)</f>
        <v/>
      </c>
      <c r="F490" s="692" t="str">
        <f>IF('Formulario PPGR3 '!$G490="","",'[1]Formulario PPGR1'!#REF!)</f>
        <v/>
      </c>
      <c r="G490" s="693"/>
      <c r="H490" s="694" t="str">
        <f>IF(Tabla112[[#This Row],[Código_Actividad]]="","",_xlfn.XLOOKUP(Tabla112[[#This Row],[Código_Actividad]],[1]!Tabla2[Código],[1]!Tabla2[Actividades Programables Presupuestables],"",0))</f>
        <v/>
      </c>
      <c r="I490" s="695" t="str">
        <f>IFERROR(VLOOKUP('Formulario PPGR3 '!$G490,'[1]Formulario PPGR2'!$H$9:$V$272,15,FALSE),"")</f>
        <v/>
      </c>
      <c r="J490" s="702" t="s">
        <v>1563</v>
      </c>
      <c r="K490" s="696" t="e">
        <f>IF(Tabla112[[#This Row],[Insumos]]="","",_xlfn.XLOOKUP(Tabla112[[#This Row],[Insumos]],[1]!Tabla10[Insumo],[1]!Tabla10[InsumoAbrev],"",0))</f>
        <v>#REF!</v>
      </c>
      <c r="L490" s="697" t="s">
        <v>1613</v>
      </c>
      <c r="M490" s="698" t="e">
        <f>IF(Tabla112[[#This Row],[Descripción]]="","",_xlfn.XLOOKUP(Tabla112[[#This Row],[Descripción]],[1]!Tabla10[Descripción],[1]!Tabla10[Unidad de Medida],"",0))</f>
        <v>#REF!</v>
      </c>
      <c r="N490" s="699">
        <v>4</v>
      </c>
      <c r="O490" s="700" t="e">
        <f>IF(Tabla112[[#This Row],[Descripción]]="","",_xlfn.XLOOKUP(Tabla112[[#This Row],[Descripción]],[1]!Tabla10[Descripción],[1]!Tabla10[Precio Unitario],0))</f>
        <v>#REF!</v>
      </c>
      <c r="P490" s="700" t="e">
        <f>IF(Tabla112[[#This Row],[Cantidad de Insumos]]="","",Tabla112[[#This Row],[Precio Unitario]]*Tabla112[[#This Row],[Cantidad de Insumos]])</f>
        <v>#REF!</v>
      </c>
      <c r="Q490" s="700" t="e">
        <f>IF(Tabla112[[#This Row],[Descripción]]="","",_xlfn.XLOOKUP(Tabla112[[#This Row],[Descripción]],[1]!Tabla10[Descripción],[1]!Tabla10[CODIGO PRESUPUESTARIO],0))</f>
        <v>#REF!</v>
      </c>
      <c r="R490" s="696"/>
      <c r="S490" s="696"/>
    </row>
    <row r="491" spans="2:19" x14ac:dyDescent="0.3">
      <c r="B491" s="692" t="str">
        <f>IF('Formulario PPGR3 '!$G491="","",CONCATENATE('Formulario PPGR3 '!$C491,".",'Formulario PPGR3 '!$D491,".",'Formulario PPGR3 '!$E491,".",'Formulario PPGR3 '!$F491))</f>
        <v/>
      </c>
      <c r="C491" s="692" t="str">
        <f>IF('Formulario PPGR3 '!$G491="","",'[1]Formulario PPGR1'!#REF!)</f>
        <v/>
      </c>
      <c r="D491" s="692" t="str">
        <f>IF('Formulario PPGR3 '!$G491="","",'[1]Formulario PPGR1'!#REF!)</f>
        <v/>
      </c>
      <c r="E491" s="692" t="str">
        <f>IF('Formulario PPGR3 '!$G491="","",'[1]Formulario PPGR1'!#REF!)</f>
        <v/>
      </c>
      <c r="F491" s="692" t="str">
        <f>IF('Formulario PPGR3 '!$G491="","",'[1]Formulario PPGR1'!#REF!)</f>
        <v/>
      </c>
      <c r="G491" s="693"/>
      <c r="H491" s="694" t="str">
        <f>IF(Tabla112[[#This Row],[Código_Actividad]]="","",_xlfn.XLOOKUP(Tabla112[[#This Row],[Código_Actividad]],[1]!Tabla2[Código],[1]!Tabla2[Actividades Programables Presupuestables],"",0))</f>
        <v/>
      </c>
      <c r="I491" s="695" t="str">
        <f>IFERROR(VLOOKUP('Formulario PPGR3 '!$G491,'[1]Formulario PPGR2'!$H$9:$V$272,15,FALSE),"")</f>
        <v/>
      </c>
      <c r="J491" s="702" t="s">
        <v>1563</v>
      </c>
      <c r="K491" s="696" t="e">
        <f>IF(Tabla112[[#This Row],[Insumos]]="","",_xlfn.XLOOKUP(Tabla112[[#This Row],[Insumos]],[1]!Tabla10[Insumo],[1]!Tabla10[InsumoAbrev],"",0))</f>
        <v>#REF!</v>
      </c>
      <c r="L491" s="697" t="s">
        <v>1626</v>
      </c>
      <c r="M491" s="698" t="e">
        <f>IF(Tabla112[[#This Row],[Descripción]]="","",_xlfn.XLOOKUP(Tabla112[[#This Row],[Descripción]],[1]!Tabla10[Descripción],[1]!Tabla10[Unidad de Medida],"",0))</f>
        <v>#REF!</v>
      </c>
      <c r="N491" s="699"/>
      <c r="O491" s="700" t="e">
        <f>IF(Tabla112[[#This Row],[Descripción]]="","",_xlfn.XLOOKUP(Tabla112[[#This Row],[Descripción]],[1]!Tabla10[Descripción],[1]!Tabla10[Precio Unitario],0))</f>
        <v>#REF!</v>
      </c>
      <c r="P491" s="700" t="str">
        <f>IF(Tabla112[[#This Row],[Cantidad de Insumos]]="","",Tabla112[[#This Row],[Precio Unitario]]*Tabla112[[#This Row],[Cantidad de Insumos]])</f>
        <v/>
      </c>
      <c r="Q491" s="700" t="e">
        <f>IF(Tabla112[[#This Row],[Descripción]]="","",_xlfn.XLOOKUP(Tabla112[[#This Row],[Descripción]],[1]!Tabla10[Descripción],[1]!Tabla10[CODIGO PRESUPUESTARIO],0))</f>
        <v>#REF!</v>
      </c>
      <c r="R491" s="696"/>
      <c r="S491" s="696"/>
    </row>
    <row r="492" spans="2:19" x14ac:dyDescent="0.3">
      <c r="B492" s="692" t="str">
        <f>IF('Formulario PPGR3 '!$G492="","",CONCATENATE('Formulario PPGR3 '!$C492,".",'Formulario PPGR3 '!$D492,".",'Formulario PPGR3 '!$E492,".",'Formulario PPGR3 '!$F492))</f>
        <v/>
      </c>
      <c r="C492" s="692" t="str">
        <f>IF('Formulario PPGR3 '!$G492="","",'[1]Formulario PPGR1'!#REF!)</f>
        <v/>
      </c>
      <c r="D492" s="692" t="str">
        <f>IF('Formulario PPGR3 '!$G492="","",'[1]Formulario PPGR1'!#REF!)</f>
        <v/>
      </c>
      <c r="E492" s="692" t="str">
        <f>IF('Formulario PPGR3 '!$G492="","",'[1]Formulario PPGR1'!#REF!)</f>
        <v/>
      </c>
      <c r="F492" s="692" t="str">
        <f>IF('Formulario PPGR3 '!$G492="","",'[1]Formulario PPGR1'!#REF!)</f>
        <v/>
      </c>
      <c r="G492" s="693"/>
      <c r="H492" s="694" t="str">
        <f>IF(Tabla112[[#This Row],[Código_Actividad]]="","",_xlfn.XLOOKUP(Tabla112[[#This Row],[Código_Actividad]],[1]!Tabla2[Código],[1]!Tabla2[Actividades Programables Presupuestables],"",0))</f>
        <v/>
      </c>
      <c r="I492" s="695" t="str">
        <f>IFERROR(VLOOKUP('Formulario PPGR3 '!$G492,'[1]Formulario PPGR2'!$H$9:$V$272,15,FALSE),"")</f>
        <v/>
      </c>
      <c r="J492" s="702"/>
      <c r="K492" s="696" t="str">
        <f>IF(Tabla112[[#This Row],[Insumos]]="","",_xlfn.XLOOKUP(Tabla112[[#This Row],[Insumos]],[1]!Tabla10[Insumo],[1]!Tabla10[InsumoAbrev],"",0))</f>
        <v/>
      </c>
      <c r="L492" s="697"/>
      <c r="M492" s="698" t="str">
        <f>IF(Tabla112[[#This Row],[Descripción]]="","",_xlfn.XLOOKUP(Tabla112[[#This Row],[Descripción]],[1]!Tabla10[Descripción],[1]!Tabla10[Unidad de Medida],"",0))</f>
        <v/>
      </c>
      <c r="N492" s="699">
        <v>10</v>
      </c>
      <c r="O492" s="700" t="str">
        <f>IF(Tabla112[[#This Row],[Descripción]]="","",_xlfn.XLOOKUP(Tabla112[[#This Row],[Descripción]],[1]!Tabla10[Descripción],[1]!Tabla10[Precio Unitario],0))</f>
        <v/>
      </c>
      <c r="P492" s="700" t="e">
        <f>IF(Tabla112[[#This Row],[Cantidad de Insumos]]="","",Tabla112[[#This Row],[Precio Unitario]]*Tabla112[[#This Row],[Cantidad de Insumos]])</f>
        <v>#VALUE!</v>
      </c>
      <c r="Q492" s="700" t="str">
        <f>IF(Tabla112[[#This Row],[Descripción]]="","",_xlfn.XLOOKUP(Tabla112[[#This Row],[Descripción]],[1]!Tabla10[Descripción],[1]!Tabla10[CODIGO PRESUPUESTARIO],0))</f>
        <v/>
      </c>
      <c r="R492" s="696"/>
      <c r="S492" s="696"/>
    </row>
    <row r="493" spans="2:19" ht="52.95" customHeight="1" x14ac:dyDescent="0.3">
      <c r="B493" s="692" t="e">
        <f>IF('Formulario PPGR3 '!$G493="","",CONCATENATE('Formulario PPGR3 '!$C493,".",'Formulario PPGR3 '!$D493,".",'Formulario PPGR3 '!$E493,".",'Formulario PPGR3 '!$F493))</f>
        <v>#REF!</v>
      </c>
      <c r="C493" s="692" t="e">
        <f>IF('Formulario PPGR3 '!$G493="","",'[1]Formulario PPGR1'!#REF!)</f>
        <v>#REF!</v>
      </c>
      <c r="D493" s="692" t="e">
        <f>IF('Formulario PPGR3 '!$G493="","",'[1]Formulario PPGR1'!#REF!)</f>
        <v>#REF!</v>
      </c>
      <c r="E493" s="692" t="e">
        <f>IF('Formulario PPGR3 '!$G493="","",'[1]Formulario PPGR1'!#REF!)</f>
        <v>#REF!</v>
      </c>
      <c r="F493" s="692" t="e">
        <f>IF('Formulario PPGR3 '!$G493="","",'[1]Formulario PPGR1'!#REF!)</f>
        <v>#REF!</v>
      </c>
      <c r="G493" s="693" t="s">
        <v>537</v>
      </c>
      <c r="H493" s="694" t="e">
        <f>IF(Tabla112[[#This Row],[Código_Actividad]]="","",_xlfn.XLOOKUP(Tabla112[[#This Row],[Código_Actividad]],[1]!Tabla2[Código],[1]!Tabla2[Actividades Programables Presupuestables],"",0))</f>
        <v>#REF!</v>
      </c>
      <c r="I493" s="695">
        <f>IFERROR(VLOOKUP('Formulario PPGR3 '!$G493,'[1]Formulario PPGR2'!$H$9:$V$272,15,FALSE),"")</f>
        <v>2</v>
      </c>
      <c r="J493" s="702" t="s">
        <v>974</v>
      </c>
      <c r="K493" s="696" t="e">
        <f>IF(Tabla112[[#This Row],[Insumos]]="","",_xlfn.XLOOKUP(Tabla112[[#This Row],[Insumos]],[1]!Tabla10[Insumo],[1]!Tabla10[InsumoAbrev],"",0))</f>
        <v>#REF!</v>
      </c>
      <c r="L493" s="697" t="s">
        <v>2129</v>
      </c>
      <c r="M493" s="698" t="e">
        <f>IF(Tabla112[[#This Row],[Descripción]]="","",_xlfn.XLOOKUP(Tabla112[[#This Row],[Descripción]],[1]!Tabla10[Descripción],[1]!Tabla10[Unidad de Medida],"",0))</f>
        <v>#REF!</v>
      </c>
      <c r="N493" s="699">
        <v>4</v>
      </c>
      <c r="O493" s="700" t="e">
        <f>IF(Tabla112[[#This Row],[Descripción]]="","",_xlfn.XLOOKUP(Tabla112[[#This Row],[Descripción]],[1]!Tabla10[Descripción],[1]!Tabla10[Precio Unitario],0))</f>
        <v>#REF!</v>
      </c>
      <c r="P493" s="700" t="e">
        <f>IF(Tabla112[[#This Row],[Cantidad de Insumos]]="","",Tabla112[[#This Row],[Precio Unitario]]*Tabla112[[#This Row],[Cantidad de Insumos]])</f>
        <v>#REF!</v>
      </c>
      <c r="Q493" s="700" t="e">
        <f>IF(Tabla112[[#This Row],[Descripción]]="","",_xlfn.XLOOKUP(Tabla112[[#This Row],[Descripción]],[1]!Tabla10[Descripción],[1]!Tabla10[CODIGO PRESUPUESTARIO],0))</f>
        <v>#REF!</v>
      </c>
      <c r="R493" s="696"/>
      <c r="S493" s="696"/>
    </row>
    <row r="494" spans="2:19" ht="36" customHeight="1" x14ac:dyDescent="0.3">
      <c r="B494" s="692" t="str">
        <f>IF('Formulario PPGR3 '!$G494="","",CONCATENATE('Formulario PPGR3 '!$C494,".",'Formulario PPGR3 '!$D494,".",'Formulario PPGR3 '!$E494,".",'Formulario PPGR3 '!$F494))</f>
        <v/>
      </c>
      <c r="C494" s="692" t="str">
        <f>IF('Formulario PPGR3 '!$G494="","",'[1]Formulario PPGR1'!#REF!)</f>
        <v/>
      </c>
      <c r="D494" s="692" t="str">
        <f>IF('Formulario PPGR3 '!$G494="","",'[1]Formulario PPGR1'!#REF!)</f>
        <v/>
      </c>
      <c r="E494" s="692" t="str">
        <f>IF('Formulario PPGR3 '!$G494="","",'[1]Formulario PPGR1'!#REF!)</f>
        <v/>
      </c>
      <c r="F494" s="692" t="str">
        <f>IF('Formulario PPGR3 '!$G494="","",'[1]Formulario PPGR1'!#REF!)</f>
        <v/>
      </c>
      <c r="G494" s="693"/>
      <c r="H494" s="694" t="str">
        <f>IF(Tabla112[[#This Row],[Código_Actividad]]="","",_xlfn.XLOOKUP(Tabla112[[#This Row],[Código_Actividad]],[1]!Tabla2[Código],[1]!Tabla2[Actividades Programables Presupuestables],"",0))</f>
        <v/>
      </c>
      <c r="I494" s="695" t="str">
        <f>IFERROR(VLOOKUP('Formulario PPGR3 '!$G494,'[1]Formulario PPGR2'!$H$9:$V$272,15,FALSE),"")</f>
        <v/>
      </c>
      <c r="J494" s="702" t="s">
        <v>974</v>
      </c>
      <c r="K494" s="696" t="e">
        <f>IF(Tabla112[[#This Row],[Insumos]]="","",_xlfn.XLOOKUP(Tabla112[[#This Row],[Insumos]],[1]!Tabla10[Insumo],[1]!Tabla10[InsumoAbrev],"",0))</f>
        <v>#REF!</v>
      </c>
      <c r="L494" s="697" t="s">
        <v>2133</v>
      </c>
      <c r="M494" s="698" t="e">
        <f>IF(Tabla112[[#This Row],[Descripción]]="","",_xlfn.XLOOKUP(Tabla112[[#This Row],[Descripción]],[1]!Tabla10[Descripción],[1]!Tabla10[Unidad de Medida],"",0))</f>
        <v>#REF!</v>
      </c>
      <c r="N494" s="699">
        <v>8</v>
      </c>
      <c r="O494" s="700" t="e">
        <f>IF(Tabla112[[#This Row],[Descripción]]="","",_xlfn.XLOOKUP(Tabla112[[#This Row],[Descripción]],[1]!Tabla10[Descripción],[1]!Tabla10[Precio Unitario],0))</f>
        <v>#REF!</v>
      </c>
      <c r="P494" s="700" t="e">
        <f>IF(Tabla112[[#This Row],[Cantidad de Insumos]]="","",Tabla112[[#This Row],[Precio Unitario]]*Tabla112[[#This Row],[Cantidad de Insumos]])</f>
        <v>#REF!</v>
      </c>
      <c r="Q494" s="700" t="e">
        <f>IF(Tabla112[[#This Row],[Descripción]]="","",_xlfn.XLOOKUP(Tabla112[[#This Row],[Descripción]],[1]!Tabla10[Descripción],[1]!Tabla10[CODIGO PRESUPUESTARIO],0))</f>
        <v>#REF!</v>
      </c>
      <c r="R494" s="696"/>
      <c r="S494" s="696"/>
    </row>
    <row r="495" spans="2:19" x14ac:dyDescent="0.3">
      <c r="B495" s="692" t="str">
        <f>IF('Formulario PPGR3 '!$G495="","",CONCATENATE('Formulario PPGR3 '!$C495,".",'Formulario PPGR3 '!$D495,".",'Formulario PPGR3 '!$E495,".",'Formulario PPGR3 '!$F495))</f>
        <v/>
      </c>
      <c r="C495" s="692" t="str">
        <f>IF('Formulario PPGR3 '!$G495="","",'[1]Formulario PPGR1'!#REF!)</f>
        <v/>
      </c>
      <c r="D495" s="692" t="str">
        <f>IF('Formulario PPGR3 '!$G495="","",'[1]Formulario PPGR1'!#REF!)</f>
        <v/>
      </c>
      <c r="E495" s="692" t="str">
        <f>IF('Formulario PPGR3 '!$G495="","",'[1]Formulario PPGR1'!#REF!)</f>
        <v/>
      </c>
      <c r="F495" s="692" t="str">
        <f>IF('Formulario PPGR3 '!$G495="","",'[1]Formulario PPGR1'!#REF!)</f>
        <v/>
      </c>
      <c r="G495" s="693"/>
      <c r="H495" s="694" t="str">
        <f>IF(Tabla112[[#This Row],[Código_Actividad]]="","",_xlfn.XLOOKUP(Tabla112[[#This Row],[Código_Actividad]],[1]!Tabla2[Código],[1]!Tabla2[Actividades Programables Presupuestables],"",0))</f>
        <v/>
      </c>
      <c r="I495" s="695" t="str">
        <f>IFERROR(VLOOKUP('Formulario PPGR3 '!$G495,'[1]Formulario PPGR2'!$H$9:$V$272,15,FALSE),"")</f>
        <v/>
      </c>
      <c r="J495" s="702" t="s">
        <v>1081</v>
      </c>
      <c r="K495" s="696" t="e">
        <f>IF(Tabla112[[#This Row],[Insumos]]="","",_xlfn.XLOOKUP(Tabla112[[#This Row],[Insumos]],[1]!Tabla10[Insumo],[1]!Tabla10[InsumoAbrev],"",0))</f>
        <v>#REF!</v>
      </c>
      <c r="L495" s="697" t="s">
        <v>1679</v>
      </c>
      <c r="M495" s="698" t="e">
        <f>IF(Tabla112[[#This Row],[Descripción]]="","",_xlfn.XLOOKUP(Tabla112[[#This Row],[Descripción]],[1]!Tabla10[Descripción],[1]!Tabla10[Unidad de Medida],"",0))</f>
        <v>#REF!</v>
      </c>
      <c r="N495" s="699">
        <v>40</v>
      </c>
      <c r="O495" s="700" t="e">
        <f>IF(Tabla112[[#This Row],[Descripción]]="","",_xlfn.XLOOKUP(Tabla112[[#This Row],[Descripción]],[1]!Tabla10[Descripción],[1]!Tabla10[Precio Unitario],0))</f>
        <v>#REF!</v>
      </c>
      <c r="P495" s="700" t="e">
        <f>IF(Tabla112[[#This Row],[Cantidad de Insumos]]="","",Tabla112[[#This Row],[Precio Unitario]]*Tabla112[[#This Row],[Cantidad de Insumos]])</f>
        <v>#REF!</v>
      </c>
      <c r="Q495" s="700" t="e">
        <f>IF(Tabla112[[#This Row],[Descripción]]="","",_xlfn.XLOOKUP(Tabla112[[#This Row],[Descripción]],[1]!Tabla10[Descripción],[1]!Tabla10[CODIGO PRESUPUESTARIO],0))</f>
        <v>#REF!</v>
      </c>
      <c r="R495" s="696"/>
      <c r="S495" s="696"/>
    </row>
    <row r="496" spans="2:19" ht="27.6" x14ac:dyDescent="0.3">
      <c r="B496" s="692" t="str">
        <f>IF('Formulario PPGR3 '!$G496="","",CONCATENATE('Formulario PPGR3 '!$C496,".",'Formulario PPGR3 '!$D496,".",'Formulario PPGR3 '!$E496,".",'Formulario PPGR3 '!$F496))</f>
        <v/>
      </c>
      <c r="C496" s="692" t="str">
        <f>IF('Formulario PPGR3 '!$G496="","",'[1]Formulario PPGR1'!#REF!)</f>
        <v/>
      </c>
      <c r="D496" s="692" t="str">
        <f>IF('Formulario PPGR3 '!$G496="","",'[1]Formulario PPGR1'!#REF!)</f>
        <v/>
      </c>
      <c r="E496" s="692" t="str">
        <f>IF('Formulario PPGR3 '!$G496="","",'[1]Formulario PPGR1'!#REF!)</f>
        <v/>
      </c>
      <c r="F496" s="692" t="str">
        <f>IF('Formulario PPGR3 '!$G496="","",'[1]Formulario PPGR1'!#REF!)</f>
        <v/>
      </c>
      <c r="G496" s="693"/>
      <c r="H496" s="694" t="str">
        <f>IF(Tabla112[[#This Row],[Código_Actividad]]="","",_xlfn.XLOOKUP(Tabla112[[#This Row],[Código_Actividad]],[1]!Tabla2[Código],[1]!Tabla2[Actividades Programables Presupuestables],"",0))</f>
        <v/>
      </c>
      <c r="I496" s="695" t="str">
        <f>IFERROR(VLOOKUP('Formulario PPGR3 '!$G496,'[1]Formulario PPGR2'!$H$9:$V$272,15,FALSE),"")</f>
        <v/>
      </c>
      <c r="J496" s="706" t="s">
        <v>1011</v>
      </c>
      <c r="K496" s="696" t="e">
        <f>IF(Tabla112[[#This Row],[Insumos]]="","",_xlfn.XLOOKUP(Tabla112[[#This Row],[Insumos]],[1]!Tabla10[Insumo],[1]!Tabla10[InsumoAbrev],"",0))</f>
        <v>#REF!</v>
      </c>
      <c r="L496" s="697" t="s">
        <v>1749</v>
      </c>
      <c r="M496" s="698" t="e">
        <f>IF(Tabla112[[#This Row],[Descripción]]="","",_xlfn.XLOOKUP(Tabla112[[#This Row],[Descripción]],[1]!Tabla10[Descripción],[1]!Tabla10[Unidad de Medida],"",0))</f>
        <v>#REF!</v>
      </c>
      <c r="N496" s="699">
        <v>5</v>
      </c>
      <c r="O496" s="700" t="e">
        <f>IF(Tabla112[[#This Row],[Descripción]]="","",_xlfn.XLOOKUP(Tabla112[[#This Row],[Descripción]],[1]!Tabla10[Descripción],[1]!Tabla10[Precio Unitario],0))</f>
        <v>#REF!</v>
      </c>
      <c r="P496" s="700" t="e">
        <f>IF(Tabla112[[#This Row],[Cantidad de Insumos]]="","",Tabla112[[#This Row],[Precio Unitario]]*Tabla112[[#This Row],[Cantidad de Insumos]])</f>
        <v>#REF!</v>
      </c>
      <c r="Q496" s="700" t="e">
        <f>IF(Tabla112[[#This Row],[Descripción]]="","",_xlfn.XLOOKUP(Tabla112[[#This Row],[Descripción]],[1]!Tabla10[Descripción],[1]!Tabla10[CODIGO PRESUPUESTARIO],0))</f>
        <v>#REF!</v>
      </c>
      <c r="R496" s="696"/>
      <c r="S496" s="696"/>
    </row>
    <row r="497" spans="2:19" x14ac:dyDescent="0.3">
      <c r="B497" s="692" t="str">
        <f>IF('Formulario PPGR3 '!$G497="","",CONCATENATE('Formulario PPGR3 '!$C497,".",'Formulario PPGR3 '!$D497,".",'Formulario PPGR3 '!$E497,".",'Formulario PPGR3 '!$F497))</f>
        <v/>
      </c>
      <c r="C497" s="692" t="str">
        <f>IF('Formulario PPGR3 '!$G497="","",'[1]Formulario PPGR1'!#REF!)</f>
        <v/>
      </c>
      <c r="D497" s="692" t="str">
        <f>IF('Formulario PPGR3 '!$G497="","",'[1]Formulario PPGR1'!#REF!)</f>
        <v/>
      </c>
      <c r="E497" s="692" t="str">
        <f>IF('Formulario PPGR3 '!$G497="","",'[1]Formulario PPGR1'!#REF!)</f>
        <v/>
      </c>
      <c r="F497" s="692" t="str">
        <f>IF('Formulario PPGR3 '!$G497="","",'[1]Formulario PPGR1'!#REF!)</f>
        <v/>
      </c>
      <c r="G497" s="693"/>
      <c r="H497" s="694" t="str">
        <f>IF(Tabla112[[#This Row],[Código_Actividad]]="","",_xlfn.XLOOKUP(Tabla112[[#This Row],[Código_Actividad]],[1]!Tabla2[Código],[1]!Tabla2[Actividades Programables Presupuestables],"",0))</f>
        <v/>
      </c>
      <c r="I497" s="695" t="str">
        <f>IFERROR(VLOOKUP('Formulario PPGR3 '!$G497,'[1]Formulario PPGR2'!$H$9:$V$272,15,FALSE),"")</f>
        <v/>
      </c>
      <c r="J497" s="702" t="s">
        <v>972</v>
      </c>
      <c r="K497" s="696" t="e">
        <f>IF(Tabla112[[#This Row],[Insumos]]="","",_xlfn.XLOOKUP(Tabla112[[#This Row],[Insumos]],[1]!Tabla10[Insumo],[1]!Tabla10[InsumoAbrev],"",0))</f>
        <v>#REF!</v>
      </c>
      <c r="L497" s="697" t="s">
        <v>1717</v>
      </c>
      <c r="M497" s="698" t="e">
        <f>IF(Tabla112[[#This Row],[Descripción]]="","",_xlfn.XLOOKUP(Tabla112[[#This Row],[Descripción]],[1]!Tabla10[Descripción],[1]!Tabla10[Unidad de Medida],"",0))</f>
        <v>#REF!</v>
      </c>
      <c r="N497" s="699">
        <v>11</v>
      </c>
      <c r="O497" s="700" t="e">
        <f>IF(Tabla112[[#This Row],[Descripción]]="","",_xlfn.XLOOKUP(Tabla112[[#This Row],[Descripción]],[1]!Tabla10[Descripción],[1]!Tabla10[Precio Unitario],0))</f>
        <v>#REF!</v>
      </c>
      <c r="P497" s="700" t="e">
        <f>IF(Tabla112[[#This Row],[Cantidad de Insumos]]="","",Tabla112[[#This Row],[Precio Unitario]]*Tabla112[[#This Row],[Cantidad de Insumos]])</f>
        <v>#REF!</v>
      </c>
      <c r="Q497" s="700" t="e">
        <f>IF(Tabla112[[#This Row],[Descripción]]="","",_xlfn.XLOOKUP(Tabla112[[#This Row],[Descripción]],[1]!Tabla10[Descripción],[1]!Tabla10[CODIGO PRESUPUESTARIO],0))</f>
        <v>#REF!</v>
      </c>
      <c r="R497" s="696"/>
      <c r="S497" s="696"/>
    </row>
    <row r="498" spans="2:19" ht="64.2" customHeight="1" x14ac:dyDescent="0.3">
      <c r="B498" s="692" t="e">
        <f>IF('Formulario PPGR3 '!$G498="","",CONCATENATE('Formulario PPGR3 '!$C498,".",'Formulario PPGR3 '!$D498,".",'Formulario PPGR3 '!$E498,".",'Formulario PPGR3 '!$F498))</f>
        <v>#REF!</v>
      </c>
      <c r="C498" s="692" t="e">
        <f>IF('Formulario PPGR3 '!$G498="","",'[1]Formulario PPGR1'!#REF!)</f>
        <v>#REF!</v>
      </c>
      <c r="D498" s="692" t="e">
        <f>IF('Formulario PPGR3 '!$G498="","",'[1]Formulario PPGR1'!#REF!)</f>
        <v>#REF!</v>
      </c>
      <c r="E498" s="692" t="e">
        <f>IF('Formulario PPGR3 '!$G498="","",'[1]Formulario PPGR1'!#REF!)</f>
        <v>#REF!</v>
      </c>
      <c r="F498" s="692" t="e">
        <f>IF('Formulario PPGR3 '!$G498="","",'[1]Formulario PPGR1'!#REF!)</f>
        <v>#REF!</v>
      </c>
      <c r="G498" s="693" t="s">
        <v>539</v>
      </c>
      <c r="H498" s="694" t="e">
        <f>IF(Tabla112[[#This Row],[Código_Actividad]]="","",_xlfn.XLOOKUP(Tabla112[[#This Row],[Código_Actividad]],[1]!Tabla2[Código],[1]!Tabla2[Actividades Programables Presupuestables],"",0))</f>
        <v>#REF!</v>
      </c>
      <c r="I498" s="695">
        <f>IFERROR(VLOOKUP('Formulario PPGR3 '!$G498,'[1]Formulario PPGR2'!$H$9:$V$272,15,FALSE),"")</f>
        <v>4</v>
      </c>
      <c r="J498" s="702" t="s">
        <v>974</v>
      </c>
      <c r="K498" s="696" t="e">
        <f>IF(Tabla112[[#This Row],[Insumos]]="","",_xlfn.XLOOKUP(Tabla112[[#This Row],[Insumos]],[1]!Tabla10[Insumo],[1]!Tabla10[InsumoAbrev],"",0))</f>
        <v>#REF!</v>
      </c>
      <c r="L498" s="697" t="s">
        <v>2133</v>
      </c>
      <c r="M498" s="698" t="e">
        <f>IF(Tabla112[[#This Row],[Descripción]]="","",_xlfn.XLOOKUP(Tabla112[[#This Row],[Descripción]],[1]!Tabla10[Descripción],[1]!Tabla10[Unidad de Medida],"",0))</f>
        <v>#REF!</v>
      </c>
      <c r="N498" s="699">
        <v>6</v>
      </c>
      <c r="O498" s="700" t="e">
        <f>IF(Tabla112[[#This Row],[Descripción]]="","",_xlfn.XLOOKUP(Tabla112[[#This Row],[Descripción]],[1]!Tabla10[Descripción],[1]!Tabla10[Precio Unitario],0))</f>
        <v>#REF!</v>
      </c>
      <c r="P498" s="700" t="e">
        <f>IF(Tabla112[[#This Row],[Cantidad de Insumos]]="","",Tabla112[[#This Row],[Precio Unitario]]*Tabla112[[#This Row],[Cantidad de Insumos]])</f>
        <v>#REF!</v>
      </c>
      <c r="Q498" s="700" t="e">
        <f>IF(Tabla112[[#This Row],[Descripción]]="","",_xlfn.XLOOKUP(Tabla112[[#This Row],[Descripción]],[1]!Tabla10[Descripción],[1]!Tabla10[CODIGO PRESUPUESTARIO],0))</f>
        <v>#REF!</v>
      </c>
      <c r="R498" s="696"/>
      <c r="S498" s="696"/>
    </row>
    <row r="499" spans="2:19" x14ac:dyDescent="0.3">
      <c r="B499" s="692" t="str">
        <f>IF('Formulario PPGR3 '!$G499="","",CONCATENATE('Formulario PPGR3 '!$C499,".",'Formulario PPGR3 '!$D499,".",'Formulario PPGR3 '!$E499,".",'Formulario PPGR3 '!$F499))</f>
        <v/>
      </c>
      <c r="C499" s="692" t="str">
        <f>IF('Formulario PPGR3 '!$G499="","",'[1]Formulario PPGR1'!#REF!)</f>
        <v/>
      </c>
      <c r="D499" s="692" t="str">
        <f>IF('Formulario PPGR3 '!$G499="","",'[1]Formulario PPGR1'!#REF!)</f>
        <v/>
      </c>
      <c r="E499" s="692" t="str">
        <f>IF('Formulario PPGR3 '!$G499="","",'[1]Formulario PPGR1'!#REF!)</f>
        <v/>
      </c>
      <c r="F499" s="692" t="str">
        <f>IF('Formulario PPGR3 '!$G499="","",'[1]Formulario PPGR1'!#REF!)</f>
        <v/>
      </c>
      <c r="G499" s="693"/>
      <c r="H499" s="694" t="str">
        <f>IF(Tabla112[[#This Row],[Código_Actividad]]="","",_xlfn.XLOOKUP(Tabla112[[#This Row],[Código_Actividad]],[1]!Tabla2[Código],[1]!Tabla2[Actividades Programables Presupuestables],"",0))</f>
        <v/>
      </c>
      <c r="I499" s="695" t="str">
        <f>IFERROR(VLOOKUP('Formulario PPGR3 '!$G499,'[1]Formulario PPGR2'!$H$9:$V$272,15,FALSE),"")</f>
        <v/>
      </c>
      <c r="J499" s="702" t="s">
        <v>974</v>
      </c>
      <c r="K499" s="696" t="e">
        <f>IF(Tabla112[[#This Row],[Insumos]]="","",_xlfn.XLOOKUP(Tabla112[[#This Row],[Insumos]],[1]!Tabla10[Insumo],[1]!Tabla10[InsumoAbrev],"",0))</f>
        <v>#REF!</v>
      </c>
      <c r="L499" s="697" t="s">
        <v>2133</v>
      </c>
      <c r="M499" s="698" t="e">
        <f>IF(Tabla112[[#This Row],[Descripción]]="","",_xlfn.XLOOKUP(Tabla112[[#This Row],[Descripción]],[1]!Tabla10[Descripción],[1]!Tabla10[Unidad de Medida],"",0))</f>
        <v>#REF!</v>
      </c>
      <c r="N499" s="699">
        <v>3</v>
      </c>
      <c r="O499" s="700" t="e">
        <f>IF(Tabla112[[#This Row],[Descripción]]="","",_xlfn.XLOOKUP(Tabla112[[#This Row],[Descripción]],[1]!Tabla10[Descripción],[1]!Tabla10[Precio Unitario],0))</f>
        <v>#REF!</v>
      </c>
      <c r="P499" s="700" t="e">
        <f>IF(Tabla112[[#This Row],[Cantidad de Insumos]]="","",Tabla112[[#This Row],[Precio Unitario]]*Tabla112[[#This Row],[Cantidad de Insumos]])</f>
        <v>#REF!</v>
      </c>
      <c r="Q499" s="700" t="e">
        <f>IF(Tabla112[[#This Row],[Descripción]]="","",_xlfn.XLOOKUP(Tabla112[[#This Row],[Descripción]],[1]!Tabla10[Descripción],[1]!Tabla10[CODIGO PRESUPUESTARIO],0))</f>
        <v>#REF!</v>
      </c>
      <c r="R499" s="696"/>
      <c r="S499" s="696"/>
    </row>
    <row r="500" spans="2:19" x14ac:dyDescent="0.3">
      <c r="B500" s="692" t="str">
        <f>IF('Formulario PPGR3 '!$G500="","",CONCATENATE('Formulario PPGR3 '!$C500,".",'Formulario PPGR3 '!$D500,".",'Formulario PPGR3 '!$E500,".",'Formulario PPGR3 '!$F500))</f>
        <v/>
      </c>
      <c r="C500" s="692" t="str">
        <f>IF('Formulario PPGR3 '!$G500="","",'[1]Formulario PPGR1'!#REF!)</f>
        <v/>
      </c>
      <c r="D500" s="692" t="str">
        <f>IF('Formulario PPGR3 '!$G500="","",'[1]Formulario PPGR1'!#REF!)</f>
        <v/>
      </c>
      <c r="E500" s="692" t="str">
        <f>IF('Formulario PPGR3 '!$G500="","",'[1]Formulario PPGR1'!#REF!)</f>
        <v/>
      </c>
      <c r="F500" s="692" t="str">
        <f>IF('Formulario PPGR3 '!$G500="","",'[1]Formulario PPGR1'!#REF!)</f>
        <v/>
      </c>
      <c r="G500" s="693"/>
      <c r="H500" s="694" t="str">
        <f>IF(Tabla112[[#This Row],[Código_Actividad]]="","",_xlfn.XLOOKUP(Tabla112[[#This Row],[Código_Actividad]],[1]!Tabla2[Código],[1]!Tabla2[Actividades Programables Presupuestables],"",0))</f>
        <v/>
      </c>
      <c r="I500" s="695" t="str">
        <f>IFERROR(VLOOKUP('Formulario PPGR3 '!$G500,'[1]Formulario PPGR2'!$H$9:$V$272,15,FALSE),"")</f>
        <v/>
      </c>
      <c r="J500" s="702" t="s">
        <v>1081</v>
      </c>
      <c r="K500" s="696" t="e">
        <f>IF(Tabla112[[#This Row],[Insumos]]="","",_xlfn.XLOOKUP(Tabla112[[#This Row],[Insumos]],[1]!Tabla10[Insumo],[1]!Tabla10[InsumoAbrev],"",0))</f>
        <v>#REF!</v>
      </c>
      <c r="L500" s="697" t="s">
        <v>1679</v>
      </c>
      <c r="M500" s="698" t="e">
        <f>IF(Tabla112[[#This Row],[Descripción]]="","",_xlfn.XLOOKUP(Tabla112[[#This Row],[Descripción]],[1]!Tabla10[Descripción],[1]!Tabla10[Unidad de Medida],"",0))</f>
        <v>#REF!</v>
      </c>
      <c r="N500" s="699">
        <v>15</v>
      </c>
      <c r="O500" s="700" t="e">
        <f>IF(Tabla112[[#This Row],[Descripción]]="","",_xlfn.XLOOKUP(Tabla112[[#This Row],[Descripción]],[1]!Tabla10[Descripción],[1]!Tabla10[Precio Unitario],0))</f>
        <v>#REF!</v>
      </c>
      <c r="P500" s="700" t="e">
        <f>IF(Tabla112[[#This Row],[Cantidad de Insumos]]="","",Tabla112[[#This Row],[Precio Unitario]]*Tabla112[[#This Row],[Cantidad de Insumos]])</f>
        <v>#REF!</v>
      </c>
      <c r="Q500" s="700" t="e">
        <f>IF(Tabla112[[#This Row],[Descripción]]="","",_xlfn.XLOOKUP(Tabla112[[#This Row],[Descripción]],[1]!Tabla10[Descripción],[1]!Tabla10[CODIGO PRESUPUESTARIO],0))</f>
        <v>#REF!</v>
      </c>
      <c r="R500" s="696"/>
      <c r="S500" s="696"/>
    </row>
    <row r="501" spans="2:19" x14ac:dyDescent="0.3">
      <c r="B501" s="692" t="str">
        <f>IF('Formulario PPGR3 '!$G501="","",CONCATENATE('Formulario PPGR3 '!$C501,".",'Formulario PPGR3 '!$D501,".",'Formulario PPGR3 '!$E501,".",'Formulario PPGR3 '!$F501))</f>
        <v/>
      </c>
      <c r="C501" s="692" t="str">
        <f>IF('Formulario PPGR3 '!$G501="","",'[1]Formulario PPGR1'!#REF!)</f>
        <v/>
      </c>
      <c r="D501" s="692" t="str">
        <f>IF('Formulario PPGR3 '!$G501="","",'[1]Formulario PPGR1'!#REF!)</f>
        <v/>
      </c>
      <c r="E501" s="692" t="str">
        <f>IF('Formulario PPGR3 '!$G501="","",'[1]Formulario PPGR1'!#REF!)</f>
        <v/>
      </c>
      <c r="F501" s="692" t="str">
        <f>IF('Formulario PPGR3 '!$G501="","",'[1]Formulario PPGR1'!#REF!)</f>
        <v/>
      </c>
      <c r="G501" s="693"/>
      <c r="H501" s="694" t="str">
        <f>IF(Tabla112[[#This Row],[Código_Actividad]]="","",_xlfn.XLOOKUP(Tabla112[[#This Row],[Código_Actividad]],[1]!Tabla2[Código],[1]!Tabla2[Actividades Programables Presupuestables],"",0))</f>
        <v/>
      </c>
      <c r="I501" s="695" t="str">
        <f>IFERROR(VLOOKUP('Formulario PPGR3 '!$G501,'[1]Formulario PPGR2'!$H$9:$V$272,15,FALSE),"")</f>
        <v/>
      </c>
      <c r="J501" s="702" t="s">
        <v>1050</v>
      </c>
      <c r="K501" s="696" t="e">
        <f>IF(Tabla112[[#This Row],[Insumos]]="","",_xlfn.XLOOKUP(Tabla112[[#This Row],[Insumos]],[1]!Tabla10[Insumo],[1]!Tabla10[InsumoAbrev],"",0))</f>
        <v>#REF!</v>
      </c>
      <c r="L501" s="697" t="s">
        <v>1858</v>
      </c>
      <c r="M501" s="698" t="e">
        <f>IF(Tabla112[[#This Row],[Descripción]]="","",_xlfn.XLOOKUP(Tabla112[[#This Row],[Descripción]],[1]!Tabla10[Descripción],[1]!Tabla10[Unidad de Medida],"",0))</f>
        <v>#REF!</v>
      </c>
      <c r="N501" s="699">
        <v>300</v>
      </c>
      <c r="O501" s="700" t="e">
        <f>IF(Tabla112[[#This Row],[Descripción]]="","",_xlfn.XLOOKUP(Tabla112[[#This Row],[Descripción]],[1]!Tabla10[Descripción],[1]!Tabla10[Precio Unitario],0))</f>
        <v>#REF!</v>
      </c>
      <c r="P501" s="700" t="e">
        <f>IF(Tabla112[[#This Row],[Cantidad de Insumos]]="","",Tabla112[[#This Row],[Precio Unitario]]*Tabla112[[#This Row],[Cantidad de Insumos]])</f>
        <v>#REF!</v>
      </c>
      <c r="Q501" s="700" t="e">
        <f>IF(Tabla112[[#This Row],[Descripción]]="","",_xlfn.XLOOKUP(Tabla112[[#This Row],[Descripción]],[1]!Tabla10[Descripción],[1]!Tabla10[CODIGO PRESUPUESTARIO],0))</f>
        <v>#REF!</v>
      </c>
      <c r="R501" s="696"/>
      <c r="S501" s="696"/>
    </row>
    <row r="502" spans="2:19" ht="68.400000000000006" customHeight="1" x14ac:dyDescent="0.3">
      <c r="B502" s="692" t="e">
        <f>IF('Formulario PPGR3 '!$G502="","",CONCATENATE('Formulario PPGR3 '!$C502,".",'Formulario PPGR3 '!$D502,".",'Formulario PPGR3 '!$E502,".",'Formulario PPGR3 '!$F502))</f>
        <v>#REF!</v>
      </c>
      <c r="C502" s="692" t="e">
        <f>IF('Formulario PPGR3 '!$G502="","",'[1]Formulario PPGR1'!#REF!)</f>
        <v>#REF!</v>
      </c>
      <c r="D502" s="692" t="e">
        <f>IF('Formulario PPGR3 '!$G502="","",'[1]Formulario PPGR1'!#REF!)</f>
        <v>#REF!</v>
      </c>
      <c r="E502" s="692" t="e">
        <f>IF('Formulario PPGR3 '!$G502="","",'[1]Formulario PPGR1'!#REF!)</f>
        <v>#REF!</v>
      </c>
      <c r="F502" s="692" t="e">
        <f>IF('Formulario PPGR3 '!$G502="","",'[1]Formulario PPGR1'!#REF!)</f>
        <v>#REF!</v>
      </c>
      <c r="G502" s="693" t="s">
        <v>541</v>
      </c>
      <c r="H502" s="694" t="e">
        <f>IF(Tabla112[[#This Row],[Código_Actividad]]="","",_xlfn.XLOOKUP(Tabla112[[#This Row],[Código_Actividad]],[1]!Tabla2[Código],[1]!Tabla2[Actividades Programables Presupuestables],"",0))</f>
        <v>#REF!</v>
      </c>
      <c r="I502" s="695">
        <f>IFERROR(VLOOKUP('Formulario PPGR3 '!$G502,'[1]Formulario PPGR2'!$H$9:$V$272,15,FALSE),"")</f>
        <v>2</v>
      </c>
      <c r="J502" s="702" t="s">
        <v>974</v>
      </c>
      <c r="K502" s="696" t="e">
        <f>IF(Tabla112[[#This Row],[Insumos]]="","",_xlfn.XLOOKUP(Tabla112[[#This Row],[Insumos]],[1]!Tabla10[Insumo],[1]!Tabla10[InsumoAbrev],"",0))</f>
        <v>#REF!</v>
      </c>
      <c r="L502" s="697" t="s">
        <v>2133</v>
      </c>
      <c r="M502" s="698" t="e">
        <f>IF(Tabla112[[#This Row],[Descripción]]="","",_xlfn.XLOOKUP(Tabla112[[#This Row],[Descripción]],[1]!Tabla10[Descripción],[1]!Tabla10[Unidad de Medida],"",0))</f>
        <v>#REF!</v>
      </c>
      <c r="N502" s="699">
        <v>4</v>
      </c>
      <c r="O502" s="700" t="e">
        <f>IF(Tabla112[[#This Row],[Descripción]]="","",_xlfn.XLOOKUP(Tabla112[[#This Row],[Descripción]],[1]!Tabla10[Descripción],[1]!Tabla10[Precio Unitario],0))</f>
        <v>#REF!</v>
      </c>
      <c r="P502" s="700" t="e">
        <f>IF(Tabla112[[#This Row],[Cantidad de Insumos]]="","",Tabla112[[#This Row],[Precio Unitario]]*Tabla112[[#This Row],[Cantidad de Insumos]])</f>
        <v>#REF!</v>
      </c>
      <c r="Q502" s="700" t="e">
        <f>IF(Tabla112[[#This Row],[Descripción]]="","",_xlfn.XLOOKUP(Tabla112[[#This Row],[Descripción]],[1]!Tabla10[Descripción],[1]!Tabla10[CODIGO PRESUPUESTARIO],0))</f>
        <v>#REF!</v>
      </c>
      <c r="R502" s="696"/>
      <c r="S502" s="696"/>
    </row>
    <row r="503" spans="2:19" x14ac:dyDescent="0.3">
      <c r="B503" s="692" t="str">
        <f>IF('Formulario PPGR3 '!$G503="","",CONCATENATE('Formulario PPGR3 '!$C503,".",'Formulario PPGR3 '!$D503,".",'Formulario PPGR3 '!$E503,".",'Formulario PPGR3 '!$F503))</f>
        <v/>
      </c>
      <c r="C503" s="692" t="str">
        <f>IF('Formulario PPGR3 '!$G503="","",'[1]Formulario PPGR1'!#REF!)</f>
        <v/>
      </c>
      <c r="D503" s="692" t="str">
        <f>IF('Formulario PPGR3 '!$G503="","",'[1]Formulario PPGR1'!#REF!)</f>
        <v/>
      </c>
      <c r="E503" s="692" t="str">
        <f>IF('Formulario PPGR3 '!$G503="","",'[1]Formulario PPGR1'!#REF!)</f>
        <v/>
      </c>
      <c r="F503" s="692" t="str">
        <f>IF('Formulario PPGR3 '!$G503="","",'[1]Formulario PPGR1'!#REF!)</f>
        <v/>
      </c>
      <c r="G503" s="693"/>
      <c r="H503" s="694" t="str">
        <f>IF(Tabla112[[#This Row],[Código_Actividad]]="","",_xlfn.XLOOKUP(Tabla112[[#This Row],[Código_Actividad]],[1]!Tabla2[Código],[1]!Tabla2[Actividades Programables Presupuestables],"",0))</f>
        <v/>
      </c>
      <c r="I503" s="695" t="str">
        <f>IFERROR(VLOOKUP('Formulario PPGR3 '!$G503,'[1]Formulario PPGR2'!$H$9:$V$272,15,FALSE),"")</f>
        <v/>
      </c>
      <c r="J503" s="702" t="s">
        <v>974</v>
      </c>
      <c r="K503" s="696" t="e">
        <f>IF(Tabla112[[#This Row],[Insumos]]="","",_xlfn.XLOOKUP(Tabla112[[#This Row],[Insumos]],[1]!Tabla10[Insumo],[1]!Tabla10[InsumoAbrev],"",0))</f>
        <v>#REF!</v>
      </c>
      <c r="L503" s="697" t="s">
        <v>2131</v>
      </c>
      <c r="M503" s="698" t="e">
        <f>IF(Tabla112[[#This Row],[Descripción]]="","",_xlfn.XLOOKUP(Tabla112[[#This Row],[Descripción]],[1]!Tabla10[Descripción],[1]!Tabla10[Unidad de Medida],"",0))</f>
        <v>#REF!</v>
      </c>
      <c r="N503" s="699">
        <v>2</v>
      </c>
      <c r="O503" s="700" t="e">
        <f>IF(Tabla112[[#This Row],[Descripción]]="","",_xlfn.XLOOKUP(Tabla112[[#This Row],[Descripción]],[1]!Tabla10[Descripción],[1]!Tabla10[Precio Unitario],0))</f>
        <v>#REF!</v>
      </c>
      <c r="P503" s="700" t="e">
        <f>IF(Tabla112[[#This Row],[Cantidad de Insumos]]="","",Tabla112[[#This Row],[Precio Unitario]]*Tabla112[[#This Row],[Cantidad de Insumos]])</f>
        <v>#REF!</v>
      </c>
      <c r="Q503" s="700" t="e">
        <f>IF(Tabla112[[#This Row],[Descripción]]="","",_xlfn.XLOOKUP(Tabla112[[#This Row],[Descripción]],[1]!Tabla10[Descripción],[1]!Tabla10[CODIGO PRESUPUESTARIO],0))</f>
        <v>#REF!</v>
      </c>
      <c r="R503" s="696"/>
      <c r="S503" s="696"/>
    </row>
    <row r="504" spans="2:19" x14ac:dyDescent="0.3">
      <c r="B504" s="692" t="str">
        <f>IF('Formulario PPGR3 '!$G504="","",CONCATENATE('Formulario PPGR3 '!$C504,".",'Formulario PPGR3 '!$D504,".",'Formulario PPGR3 '!$E504,".",'Formulario PPGR3 '!$F504))</f>
        <v/>
      </c>
      <c r="C504" s="692" t="str">
        <f>IF('Formulario PPGR3 '!$G504="","",'[1]Formulario PPGR1'!#REF!)</f>
        <v/>
      </c>
      <c r="D504" s="692" t="str">
        <f>IF('Formulario PPGR3 '!$G504="","",'[1]Formulario PPGR1'!#REF!)</f>
        <v/>
      </c>
      <c r="E504" s="692" t="str">
        <f>IF('Formulario PPGR3 '!$G504="","",'[1]Formulario PPGR1'!#REF!)</f>
        <v/>
      </c>
      <c r="F504" s="692" t="str">
        <f>IF('Formulario PPGR3 '!$G504="","",'[1]Formulario PPGR1'!#REF!)</f>
        <v/>
      </c>
      <c r="G504" s="693"/>
      <c r="H504" s="694" t="str">
        <f>IF(Tabla112[[#This Row],[Código_Actividad]]="","",_xlfn.XLOOKUP(Tabla112[[#This Row],[Código_Actividad]],[1]!Tabla2[Código],[1]!Tabla2[Actividades Programables Presupuestables],"",0))</f>
        <v/>
      </c>
      <c r="I504" s="695" t="str">
        <f>IFERROR(VLOOKUP('Formulario PPGR3 '!$G504,'[1]Formulario PPGR2'!$H$9:$V$272,15,FALSE),"")</f>
        <v/>
      </c>
      <c r="J504" s="702" t="s">
        <v>1081</v>
      </c>
      <c r="K504" s="696" t="e">
        <f>IF(Tabla112[[#This Row],[Insumos]]="","",_xlfn.XLOOKUP(Tabla112[[#This Row],[Insumos]],[1]!Tabla10[Insumo],[1]!Tabla10[InsumoAbrev],"",0))</f>
        <v>#REF!</v>
      </c>
      <c r="L504" s="697" t="s">
        <v>1679</v>
      </c>
      <c r="M504" s="698" t="e">
        <f>IF(Tabla112[[#This Row],[Descripción]]="","",_xlfn.XLOOKUP(Tabla112[[#This Row],[Descripción]],[1]!Tabla10[Descripción],[1]!Tabla10[Unidad de Medida],"",0))</f>
        <v>#REF!</v>
      </c>
      <c r="N504" s="699">
        <v>20</v>
      </c>
      <c r="O504" s="700" t="e">
        <f>IF(Tabla112[[#This Row],[Descripción]]="","",_xlfn.XLOOKUP(Tabla112[[#This Row],[Descripción]],[1]!Tabla10[Descripción],[1]!Tabla10[Precio Unitario],0))</f>
        <v>#REF!</v>
      </c>
      <c r="P504" s="700" t="e">
        <f>IF(Tabla112[[#This Row],[Cantidad de Insumos]]="","",Tabla112[[#This Row],[Precio Unitario]]*Tabla112[[#This Row],[Cantidad de Insumos]])</f>
        <v>#REF!</v>
      </c>
      <c r="Q504" s="700" t="e">
        <f>IF(Tabla112[[#This Row],[Descripción]]="","",_xlfn.XLOOKUP(Tabla112[[#This Row],[Descripción]],[1]!Tabla10[Descripción],[1]!Tabla10[CODIGO PRESUPUESTARIO],0))</f>
        <v>#REF!</v>
      </c>
      <c r="R504" s="696"/>
      <c r="S504" s="696"/>
    </row>
    <row r="505" spans="2:19" ht="61.95" customHeight="1" x14ac:dyDescent="0.3">
      <c r="B505" s="692" t="e">
        <f>IF('Formulario PPGR3 '!$G505="","",CONCATENATE('Formulario PPGR3 '!$C505,".",'Formulario PPGR3 '!$D505,".",'Formulario PPGR3 '!$E505,".",'Formulario PPGR3 '!$F505))</f>
        <v>#REF!</v>
      </c>
      <c r="C505" s="692" t="e">
        <f>IF('Formulario PPGR3 '!$G505="","",'[1]Formulario PPGR1'!#REF!)</f>
        <v>#REF!</v>
      </c>
      <c r="D505" s="692" t="e">
        <f>IF('Formulario PPGR3 '!$G505="","",'[1]Formulario PPGR1'!#REF!)</f>
        <v>#REF!</v>
      </c>
      <c r="E505" s="692" t="e">
        <f>IF('Formulario PPGR3 '!$G505="","",'[1]Formulario PPGR1'!#REF!)</f>
        <v>#REF!</v>
      </c>
      <c r="F505" s="692" t="e">
        <f>IF('Formulario PPGR3 '!$G505="","",'[1]Formulario PPGR1'!#REF!)</f>
        <v>#REF!</v>
      </c>
      <c r="G505" s="693" t="s">
        <v>543</v>
      </c>
      <c r="H505" s="694" t="e">
        <f>IF(Tabla112[[#This Row],[Código_Actividad]]="","",_xlfn.XLOOKUP(Tabla112[[#This Row],[Código_Actividad]],[1]!Tabla2[Código],[1]!Tabla2[Actividades Programables Presupuestables],"",0))</f>
        <v>#REF!</v>
      </c>
      <c r="I505" s="695">
        <f>IFERROR(VLOOKUP('Formulario PPGR3 '!$G505,'[1]Formulario PPGR2'!$H$9:$V$272,15,FALSE),"")</f>
        <v>2</v>
      </c>
      <c r="J505" s="702" t="s">
        <v>974</v>
      </c>
      <c r="K505" s="696" t="e">
        <f>IF(Tabla112[[#This Row],[Insumos]]="","",_xlfn.XLOOKUP(Tabla112[[#This Row],[Insumos]],[1]!Tabla10[Insumo],[1]!Tabla10[InsumoAbrev],"",0))</f>
        <v>#REF!</v>
      </c>
      <c r="L505" s="697" t="s">
        <v>2133</v>
      </c>
      <c r="M505" s="698" t="e">
        <f>IF(Tabla112[[#This Row],[Descripción]]="","",_xlfn.XLOOKUP(Tabla112[[#This Row],[Descripción]],[1]!Tabla10[Descripción],[1]!Tabla10[Unidad de Medida],"",0))</f>
        <v>#REF!</v>
      </c>
      <c r="N505" s="699">
        <v>4</v>
      </c>
      <c r="O505" s="700" t="e">
        <f>IF(Tabla112[[#This Row],[Descripción]]="","",_xlfn.XLOOKUP(Tabla112[[#This Row],[Descripción]],[1]!Tabla10[Descripción],[1]!Tabla10[Precio Unitario],0))</f>
        <v>#REF!</v>
      </c>
      <c r="P505" s="700" t="e">
        <f>IF(Tabla112[[#This Row],[Cantidad de Insumos]]="","",Tabla112[[#This Row],[Precio Unitario]]*Tabla112[[#This Row],[Cantidad de Insumos]])</f>
        <v>#REF!</v>
      </c>
      <c r="Q505" s="700" t="e">
        <f>IF(Tabla112[[#This Row],[Descripción]]="","",_xlfn.XLOOKUP(Tabla112[[#This Row],[Descripción]],[1]!Tabla10[Descripción],[1]!Tabla10[CODIGO PRESUPUESTARIO],0))</f>
        <v>#REF!</v>
      </c>
      <c r="R505" s="696"/>
      <c r="S505" s="696"/>
    </row>
    <row r="506" spans="2:19" x14ac:dyDescent="0.3">
      <c r="B506" s="692" t="str">
        <f>IF('Formulario PPGR3 '!$G506="","",CONCATENATE('Formulario PPGR3 '!$C506,".",'Formulario PPGR3 '!$D506,".",'Formulario PPGR3 '!$E506,".",'Formulario PPGR3 '!$F506))</f>
        <v/>
      </c>
      <c r="C506" s="692" t="str">
        <f>IF('Formulario PPGR3 '!$G506="","",'[1]Formulario PPGR1'!#REF!)</f>
        <v/>
      </c>
      <c r="D506" s="692" t="str">
        <f>IF('Formulario PPGR3 '!$G506="","",'[1]Formulario PPGR1'!#REF!)</f>
        <v/>
      </c>
      <c r="E506" s="692" t="str">
        <f>IF('Formulario PPGR3 '!$G506="","",'[1]Formulario PPGR1'!#REF!)</f>
        <v/>
      </c>
      <c r="F506" s="692" t="str">
        <f>IF('Formulario PPGR3 '!$G506="","",'[1]Formulario PPGR1'!#REF!)</f>
        <v/>
      </c>
      <c r="G506" s="693"/>
      <c r="H506" s="694" t="str">
        <f>IF(Tabla112[[#This Row],[Código_Actividad]]="","",_xlfn.XLOOKUP(Tabla112[[#This Row],[Código_Actividad]],[1]!Tabla2[Código],[1]!Tabla2[Actividades Programables Presupuestables],"",0))</f>
        <v/>
      </c>
      <c r="I506" s="695" t="str">
        <f>IFERROR(VLOOKUP('Formulario PPGR3 '!$G506,'[1]Formulario PPGR2'!$H$9:$V$272,15,FALSE),"")</f>
        <v/>
      </c>
      <c r="J506" s="702" t="s">
        <v>974</v>
      </c>
      <c r="K506" s="696" t="e">
        <f>IF(Tabla112[[#This Row],[Insumos]]="","",_xlfn.XLOOKUP(Tabla112[[#This Row],[Insumos]],[1]!Tabla10[Insumo],[1]!Tabla10[InsumoAbrev],"",0))</f>
        <v>#REF!</v>
      </c>
      <c r="L506" s="697" t="s">
        <v>2129</v>
      </c>
      <c r="M506" s="698" t="e">
        <f>IF(Tabla112[[#This Row],[Descripción]]="","",_xlfn.XLOOKUP(Tabla112[[#This Row],[Descripción]],[1]!Tabla10[Descripción],[1]!Tabla10[Unidad de Medida],"",0))</f>
        <v>#REF!</v>
      </c>
      <c r="N506" s="699">
        <v>2</v>
      </c>
      <c r="O506" s="700" t="e">
        <f>IF(Tabla112[[#This Row],[Descripción]]="","",_xlfn.XLOOKUP(Tabla112[[#This Row],[Descripción]],[1]!Tabla10[Descripción],[1]!Tabla10[Precio Unitario],0))</f>
        <v>#REF!</v>
      </c>
      <c r="P506" s="700" t="e">
        <f>IF(Tabla112[[#This Row],[Cantidad de Insumos]]="","",Tabla112[[#This Row],[Precio Unitario]]*Tabla112[[#This Row],[Cantidad de Insumos]])</f>
        <v>#REF!</v>
      </c>
      <c r="Q506" s="700" t="e">
        <f>IF(Tabla112[[#This Row],[Descripción]]="","",_xlfn.XLOOKUP(Tabla112[[#This Row],[Descripción]],[1]!Tabla10[Descripción],[1]!Tabla10[CODIGO PRESUPUESTARIO],0))</f>
        <v>#REF!</v>
      </c>
      <c r="R506" s="696"/>
      <c r="S506" s="696"/>
    </row>
    <row r="507" spans="2:19" x14ac:dyDescent="0.3">
      <c r="B507" s="692" t="str">
        <f>IF('Formulario PPGR3 '!$G507="","",CONCATENATE('Formulario PPGR3 '!$C507,".",'Formulario PPGR3 '!$D507,".",'Formulario PPGR3 '!$E507,".",'Formulario PPGR3 '!$F507))</f>
        <v/>
      </c>
      <c r="C507" s="692" t="str">
        <f>IF('Formulario PPGR3 '!$G507="","",'[1]Formulario PPGR1'!#REF!)</f>
        <v/>
      </c>
      <c r="D507" s="692" t="str">
        <f>IF('Formulario PPGR3 '!$G507="","",'[1]Formulario PPGR1'!#REF!)</f>
        <v/>
      </c>
      <c r="E507" s="692" t="str">
        <f>IF('Formulario PPGR3 '!$G507="","",'[1]Formulario PPGR1'!#REF!)</f>
        <v/>
      </c>
      <c r="F507" s="692" t="str">
        <f>IF('Formulario PPGR3 '!$G507="","",'[1]Formulario PPGR1'!#REF!)</f>
        <v/>
      </c>
      <c r="G507" s="693"/>
      <c r="H507" s="694" t="str">
        <f>IF(Tabla112[[#This Row],[Código_Actividad]]="","",_xlfn.XLOOKUP(Tabla112[[#This Row],[Código_Actividad]],[1]!Tabla2[Código],[1]!Tabla2[Actividades Programables Presupuestables],"",0))</f>
        <v/>
      </c>
      <c r="I507" s="695" t="str">
        <f>IFERROR(VLOOKUP('Formulario PPGR3 '!$G507,'[1]Formulario PPGR2'!$H$9:$V$272,15,FALSE),"")</f>
        <v/>
      </c>
      <c r="J507" s="702" t="s">
        <v>1081</v>
      </c>
      <c r="K507" s="696" t="e">
        <f>IF(Tabla112[[#This Row],[Insumos]]="","",_xlfn.XLOOKUP(Tabla112[[#This Row],[Insumos]],[1]!Tabla10[Insumo],[1]!Tabla10[InsumoAbrev],"",0))</f>
        <v>#REF!</v>
      </c>
      <c r="L507" s="697" t="s">
        <v>1679</v>
      </c>
      <c r="M507" s="698" t="e">
        <f>IF(Tabla112[[#This Row],[Descripción]]="","",_xlfn.XLOOKUP(Tabla112[[#This Row],[Descripción]],[1]!Tabla10[Descripción],[1]!Tabla10[Unidad de Medida],"",0))</f>
        <v>#REF!</v>
      </c>
      <c r="N507" s="699">
        <v>20</v>
      </c>
      <c r="O507" s="700" t="e">
        <f>IF(Tabla112[[#This Row],[Descripción]]="","",_xlfn.XLOOKUP(Tabla112[[#This Row],[Descripción]],[1]!Tabla10[Descripción],[1]!Tabla10[Precio Unitario],0))</f>
        <v>#REF!</v>
      </c>
      <c r="P507" s="700" t="e">
        <f>IF(Tabla112[[#This Row],[Cantidad de Insumos]]="","",Tabla112[[#This Row],[Precio Unitario]]*Tabla112[[#This Row],[Cantidad de Insumos]])</f>
        <v>#REF!</v>
      </c>
      <c r="Q507" s="700" t="e">
        <f>IF(Tabla112[[#This Row],[Descripción]]="","",_xlfn.XLOOKUP(Tabla112[[#This Row],[Descripción]],[1]!Tabla10[Descripción],[1]!Tabla10[CODIGO PRESUPUESTARIO],0))</f>
        <v>#REF!</v>
      </c>
      <c r="R507" s="696"/>
      <c r="S507" s="696"/>
    </row>
    <row r="508" spans="2:19" ht="44.4" customHeight="1" x14ac:dyDescent="0.3">
      <c r="B508" s="692" t="e">
        <f>IF('Formulario PPGR3 '!$G508="","",CONCATENATE('Formulario PPGR3 '!$C508,".",'Formulario PPGR3 '!$D508,".",'Formulario PPGR3 '!$E508,".",'Formulario PPGR3 '!$F508))</f>
        <v>#REF!</v>
      </c>
      <c r="C508" s="692" t="e">
        <f>IF('Formulario PPGR3 '!$G508="","",'[1]Formulario PPGR1'!#REF!)</f>
        <v>#REF!</v>
      </c>
      <c r="D508" s="692" t="e">
        <f>IF('Formulario PPGR3 '!$G508="","",'[1]Formulario PPGR1'!#REF!)</f>
        <v>#REF!</v>
      </c>
      <c r="E508" s="692" t="e">
        <f>IF('Formulario PPGR3 '!$G508="","",'[1]Formulario PPGR1'!#REF!)</f>
        <v>#REF!</v>
      </c>
      <c r="F508" s="692" t="e">
        <f>IF('Formulario PPGR3 '!$G508="","",'[1]Formulario PPGR1'!#REF!)</f>
        <v>#REF!</v>
      </c>
      <c r="G508" s="693" t="s">
        <v>545</v>
      </c>
      <c r="H508" s="694" t="e">
        <f>IF(Tabla112[[#This Row],[Código_Actividad]]="","",_xlfn.XLOOKUP(Tabla112[[#This Row],[Código_Actividad]],[1]!Tabla2[Código],[1]!Tabla2[Actividades Programables Presupuestables],"",0))</f>
        <v>#REF!</v>
      </c>
      <c r="I508" s="695">
        <f>IFERROR(VLOOKUP('Formulario PPGR3 '!$G508,'[1]Formulario PPGR2'!$H$9:$V$272,15,FALSE),"")</f>
        <v>4</v>
      </c>
      <c r="J508" s="702" t="s">
        <v>974</v>
      </c>
      <c r="K508" s="696" t="e">
        <f>IF(Tabla112[[#This Row],[Insumos]]="","",_xlfn.XLOOKUP(Tabla112[[#This Row],[Insumos]],[1]!Tabla10[Insumo],[1]!Tabla10[InsumoAbrev],"",0))</f>
        <v>#REF!</v>
      </c>
      <c r="L508" s="697" t="s">
        <v>2133</v>
      </c>
      <c r="M508" s="698" t="e">
        <f>IF(Tabla112[[#This Row],[Descripción]]="","",_xlfn.XLOOKUP(Tabla112[[#This Row],[Descripción]],[1]!Tabla10[Descripción],[1]!Tabla10[Unidad de Medida],"",0))</f>
        <v>#REF!</v>
      </c>
      <c r="N508" s="699">
        <v>2</v>
      </c>
      <c r="O508" s="700" t="e">
        <f>IF(Tabla112[[#This Row],[Descripción]]="","",_xlfn.XLOOKUP(Tabla112[[#This Row],[Descripción]],[1]!Tabla10[Descripción],[1]!Tabla10[Precio Unitario],0))</f>
        <v>#REF!</v>
      </c>
      <c r="P508" s="700" t="e">
        <f>IF(Tabla112[[#This Row],[Cantidad de Insumos]]="","",Tabla112[[#This Row],[Precio Unitario]]*Tabla112[[#This Row],[Cantidad de Insumos]])</f>
        <v>#REF!</v>
      </c>
      <c r="Q508" s="700" t="e">
        <f>IF(Tabla112[[#This Row],[Descripción]]="","",_xlfn.XLOOKUP(Tabla112[[#This Row],[Descripción]],[1]!Tabla10[Descripción],[1]!Tabla10[CODIGO PRESUPUESTARIO],0))</f>
        <v>#REF!</v>
      </c>
      <c r="R508" s="696"/>
      <c r="S508" s="696"/>
    </row>
    <row r="509" spans="2:19" x14ac:dyDescent="0.3">
      <c r="B509" s="692" t="str">
        <f>IF('Formulario PPGR3 '!$G509="","",CONCATENATE('Formulario PPGR3 '!$C509,".",'Formulario PPGR3 '!$D509,".",'Formulario PPGR3 '!$E509,".",'Formulario PPGR3 '!$F509))</f>
        <v/>
      </c>
      <c r="C509" s="692" t="str">
        <f>IF('Formulario PPGR3 '!$G509="","",'[1]Formulario PPGR1'!#REF!)</f>
        <v/>
      </c>
      <c r="D509" s="692" t="str">
        <f>IF('Formulario PPGR3 '!$G509="","",'[1]Formulario PPGR1'!#REF!)</f>
        <v/>
      </c>
      <c r="E509" s="692" t="str">
        <f>IF('Formulario PPGR3 '!$G509="","",'[1]Formulario PPGR1'!#REF!)</f>
        <v/>
      </c>
      <c r="F509" s="692" t="str">
        <f>IF('Formulario PPGR3 '!$G509="","",'[1]Formulario PPGR1'!#REF!)</f>
        <v/>
      </c>
      <c r="G509" s="693"/>
      <c r="H509" s="694" t="str">
        <f>IF(Tabla112[[#This Row],[Código_Actividad]]="","",_xlfn.XLOOKUP(Tabla112[[#This Row],[Código_Actividad]],[1]!Tabla2[Código],[1]!Tabla2[Actividades Programables Presupuestables],"",0))</f>
        <v/>
      </c>
      <c r="I509" s="695" t="str">
        <f>IFERROR(VLOOKUP('Formulario PPGR3 '!$G509,'[1]Formulario PPGR2'!$H$9:$V$272,15,FALSE),"")</f>
        <v/>
      </c>
      <c r="J509" s="702" t="s">
        <v>974</v>
      </c>
      <c r="K509" s="696" t="e">
        <f>IF(Tabla112[[#This Row],[Insumos]]="","",_xlfn.XLOOKUP(Tabla112[[#This Row],[Insumos]],[1]!Tabla10[Insumo],[1]!Tabla10[InsumoAbrev],"",0))</f>
        <v>#REF!</v>
      </c>
      <c r="L509" s="697" t="s">
        <v>2129</v>
      </c>
      <c r="M509" s="698" t="e">
        <f>IF(Tabla112[[#This Row],[Descripción]]="","",_xlfn.XLOOKUP(Tabla112[[#This Row],[Descripción]],[1]!Tabla10[Descripción],[1]!Tabla10[Unidad de Medida],"",0))</f>
        <v>#REF!</v>
      </c>
      <c r="N509" s="699">
        <v>2</v>
      </c>
      <c r="O509" s="700" t="e">
        <f>IF(Tabla112[[#This Row],[Descripción]]="","",_xlfn.XLOOKUP(Tabla112[[#This Row],[Descripción]],[1]!Tabla10[Descripción],[1]!Tabla10[Precio Unitario],0))</f>
        <v>#REF!</v>
      </c>
      <c r="P509" s="700" t="e">
        <f>IF(Tabla112[[#This Row],[Cantidad de Insumos]]="","",Tabla112[[#This Row],[Precio Unitario]]*Tabla112[[#This Row],[Cantidad de Insumos]])</f>
        <v>#REF!</v>
      </c>
      <c r="Q509" s="700" t="e">
        <f>IF(Tabla112[[#This Row],[Descripción]]="","",_xlfn.XLOOKUP(Tabla112[[#This Row],[Descripción]],[1]!Tabla10[Descripción],[1]!Tabla10[CODIGO PRESUPUESTARIO],0))</f>
        <v>#REF!</v>
      </c>
      <c r="R509" s="696"/>
      <c r="S509" s="696"/>
    </row>
    <row r="510" spans="2:19" x14ac:dyDescent="0.3">
      <c r="B510" s="692" t="str">
        <f>IF('Formulario PPGR3 '!$G510="","",CONCATENATE('Formulario PPGR3 '!$C510,".",'Formulario PPGR3 '!$D510,".",'Formulario PPGR3 '!$E510,".",'Formulario PPGR3 '!$F510))</f>
        <v/>
      </c>
      <c r="C510" s="692" t="str">
        <f>IF('Formulario PPGR3 '!$G510="","",'[1]Formulario PPGR1'!#REF!)</f>
        <v/>
      </c>
      <c r="D510" s="692" t="str">
        <f>IF('Formulario PPGR3 '!$G510="","",'[1]Formulario PPGR1'!#REF!)</f>
        <v/>
      </c>
      <c r="E510" s="692" t="str">
        <f>IF('Formulario PPGR3 '!$G510="","",'[1]Formulario PPGR1'!#REF!)</f>
        <v/>
      </c>
      <c r="F510" s="692" t="str">
        <f>IF('Formulario PPGR3 '!$G510="","",'[1]Formulario PPGR1'!#REF!)</f>
        <v/>
      </c>
      <c r="G510" s="693"/>
      <c r="H510" s="694" t="str">
        <f>IF(Tabla112[[#This Row],[Código_Actividad]]="","",_xlfn.XLOOKUP(Tabla112[[#This Row],[Código_Actividad]],[1]!Tabla2[Código],[1]!Tabla2[Actividades Programables Presupuestables],"",0))</f>
        <v/>
      </c>
      <c r="I510" s="695" t="str">
        <f>IFERROR(VLOOKUP('Formulario PPGR3 '!$G510,'[1]Formulario PPGR2'!$H$9:$V$272,15,FALSE),"")</f>
        <v/>
      </c>
      <c r="J510" s="702" t="s">
        <v>1081</v>
      </c>
      <c r="K510" s="696" t="e">
        <f>IF(Tabla112[[#This Row],[Insumos]]="","",_xlfn.XLOOKUP(Tabla112[[#This Row],[Insumos]],[1]!Tabla10[Insumo],[1]!Tabla10[InsumoAbrev],"",0))</f>
        <v>#REF!</v>
      </c>
      <c r="L510" s="697" t="s">
        <v>1679</v>
      </c>
      <c r="M510" s="698" t="e">
        <f>IF(Tabla112[[#This Row],[Descripción]]="","",_xlfn.XLOOKUP(Tabla112[[#This Row],[Descripción]],[1]!Tabla10[Descripción],[1]!Tabla10[Unidad de Medida],"",0))</f>
        <v>#REF!</v>
      </c>
      <c r="N510" s="699">
        <v>10</v>
      </c>
      <c r="O510" s="700" t="e">
        <f>IF(Tabla112[[#This Row],[Descripción]]="","",_xlfn.XLOOKUP(Tabla112[[#This Row],[Descripción]],[1]!Tabla10[Descripción],[1]!Tabla10[Precio Unitario],0))</f>
        <v>#REF!</v>
      </c>
      <c r="P510" s="700" t="e">
        <f>IF(Tabla112[[#This Row],[Cantidad de Insumos]]="","",Tabla112[[#This Row],[Precio Unitario]]*Tabla112[[#This Row],[Cantidad de Insumos]])</f>
        <v>#REF!</v>
      </c>
      <c r="Q510" s="700" t="e">
        <f>IF(Tabla112[[#This Row],[Descripción]]="","",_xlfn.XLOOKUP(Tabla112[[#This Row],[Descripción]],[1]!Tabla10[Descripción],[1]!Tabla10[CODIGO PRESUPUESTARIO],0))</f>
        <v>#REF!</v>
      </c>
      <c r="R510" s="696"/>
      <c r="S510" s="696"/>
    </row>
    <row r="511" spans="2:19" ht="58.95" customHeight="1" x14ac:dyDescent="0.3">
      <c r="B511" s="692" t="e">
        <f>IF('Formulario PPGR3 '!$G511="","",CONCATENATE('Formulario PPGR3 '!$C511,".",'Formulario PPGR3 '!$D511,".",'Formulario PPGR3 '!$E511,".",'Formulario PPGR3 '!$F511))</f>
        <v>#REF!</v>
      </c>
      <c r="C511" s="692" t="e">
        <f>IF('Formulario PPGR3 '!$G511="","",'[1]Formulario PPGR1'!#REF!)</f>
        <v>#REF!</v>
      </c>
      <c r="D511" s="692" t="e">
        <f>IF('Formulario PPGR3 '!$G511="","",'[1]Formulario PPGR1'!#REF!)</f>
        <v>#REF!</v>
      </c>
      <c r="E511" s="692" t="e">
        <f>IF('Formulario PPGR3 '!$G511="","",'[1]Formulario PPGR1'!#REF!)</f>
        <v>#REF!</v>
      </c>
      <c r="F511" s="692" t="e">
        <f>IF('Formulario PPGR3 '!$G511="","",'[1]Formulario PPGR1'!#REF!)</f>
        <v>#REF!</v>
      </c>
      <c r="G511" s="693" t="s">
        <v>547</v>
      </c>
      <c r="H511" s="694" t="e">
        <f>IF(Tabla112[[#This Row],[Código_Actividad]]="","",_xlfn.XLOOKUP(Tabla112[[#This Row],[Código_Actividad]],[1]!Tabla2[Código],[1]!Tabla2[Actividades Programables Presupuestables],"",0))</f>
        <v>#REF!</v>
      </c>
      <c r="I511" s="695">
        <f>IFERROR(VLOOKUP('Formulario PPGR3 '!$G511,'[1]Formulario PPGR2'!$H$9:$V$272,15,FALSE),"")</f>
        <v>4</v>
      </c>
      <c r="J511" s="702" t="s">
        <v>841</v>
      </c>
      <c r="K511" s="696" t="e">
        <f>IF(Tabla112[[#This Row],[Insumos]]="","",_xlfn.XLOOKUP(Tabla112[[#This Row],[Insumos]],[1]!Tabla10[Insumo],[1]!Tabla10[InsumoAbrev],"",0))</f>
        <v>#REF!</v>
      </c>
      <c r="L511" s="697" t="s">
        <v>1518</v>
      </c>
      <c r="M511" s="698" t="e">
        <f>IF(Tabla112[[#This Row],[Descripción]]="","",_xlfn.XLOOKUP(Tabla112[[#This Row],[Descripción]],[1]!Tabla10[Descripción],[1]!Tabla10[Unidad de Medida],"",0))</f>
        <v>#REF!</v>
      </c>
      <c r="N511" s="699">
        <v>10</v>
      </c>
      <c r="O511" s="700" t="e">
        <f>IF(Tabla112[[#This Row],[Descripción]]="","",_xlfn.XLOOKUP(Tabla112[[#This Row],[Descripción]],[1]!Tabla10[Descripción],[1]!Tabla10[Precio Unitario],0))</f>
        <v>#REF!</v>
      </c>
      <c r="P511" s="700" t="e">
        <f>IF(Tabla112[[#This Row],[Cantidad de Insumos]]="","",Tabla112[[#This Row],[Precio Unitario]]*Tabla112[[#This Row],[Cantidad de Insumos]])</f>
        <v>#REF!</v>
      </c>
      <c r="Q511" s="700" t="e">
        <f>IF(Tabla112[[#This Row],[Descripción]]="","",_xlfn.XLOOKUP(Tabla112[[#This Row],[Descripción]],[1]!Tabla10[Descripción],[1]!Tabla10[CODIGO PRESUPUESTARIO],0))</f>
        <v>#REF!</v>
      </c>
      <c r="R511" s="696"/>
      <c r="S511" s="696"/>
    </row>
    <row r="512" spans="2:19" ht="50.4" customHeight="1" x14ac:dyDescent="0.3">
      <c r="B512" s="692" t="e">
        <f>IF('Formulario PPGR3 '!$G512="","",CONCATENATE('Formulario PPGR3 '!$C512,".",'Formulario PPGR3 '!$D512,".",'Formulario PPGR3 '!$E512,".",'Formulario PPGR3 '!$F512))</f>
        <v>#REF!</v>
      </c>
      <c r="C512" s="692" t="e">
        <f>IF('Formulario PPGR3 '!$G512="","",'[1]Formulario PPGR1'!#REF!)</f>
        <v>#REF!</v>
      </c>
      <c r="D512" s="692" t="e">
        <f>IF('Formulario PPGR3 '!$G512="","",'[1]Formulario PPGR1'!#REF!)</f>
        <v>#REF!</v>
      </c>
      <c r="E512" s="692" t="e">
        <f>IF('Formulario PPGR3 '!$G512="","",'[1]Formulario PPGR1'!#REF!)</f>
        <v>#REF!</v>
      </c>
      <c r="F512" s="692" t="e">
        <f>IF('Formulario PPGR3 '!$G512="","",'[1]Formulario PPGR1'!#REF!)</f>
        <v>#REF!</v>
      </c>
      <c r="G512" s="693" t="s">
        <v>549</v>
      </c>
      <c r="H512" s="694" t="e">
        <f>IF(Tabla112[[#This Row],[Código_Actividad]]="","",_xlfn.XLOOKUP(Tabla112[[#This Row],[Código_Actividad]],[1]!Tabla2[Código],[1]!Tabla2[Actividades Programables Presupuestables],"",0))</f>
        <v>#REF!</v>
      </c>
      <c r="I512" s="695">
        <f>IFERROR(VLOOKUP('Formulario PPGR3 '!$G512,'[1]Formulario PPGR2'!$H$9:$V$272,15,FALSE),"")</f>
        <v>12</v>
      </c>
      <c r="J512" s="702" t="s">
        <v>1050</v>
      </c>
      <c r="K512" s="696" t="e">
        <f>IF(Tabla112[[#This Row],[Insumos]]="","",_xlfn.XLOOKUP(Tabla112[[#This Row],[Insumos]],[1]!Tabla10[Insumo],[1]!Tabla10[InsumoAbrev],"",0))</f>
        <v>#REF!</v>
      </c>
      <c r="L512" s="697" t="s">
        <v>1858</v>
      </c>
      <c r="M512" s="698" t="e">
        <f>IF(Tabla112[[#This Row],[Descripción]]="","",_xlfn.XLOOKUP(Tabla112[[#This Row],[Descripción]],[1]!Tabla10[Descripción],[1]!Tabla10[Unidad de Medida],"",0))</f>
        <v>#REF!</v>
      </c>
      <c r="N512" s="699">
        <v>20</v>
      </c>
      <c r="O512" s="700" t="e">
        <f>IF(Tabla112[[#This Row],[Descripción]]="","",_xlfn.XLOOKUP(Tabla112[[#This Row],[Descripción]],[1]!Tabla10[Descripción],[1]!Tabla10[Precio Unitario],0))</f>
        <v>#REF!</v>
      </c>
      <c r="P512" s="700" t="e">
        <f>IF(Tabla112[[#This Row],[Cantidad de Insumos]]="","",Tabla112[[#This Row],[Precio Unitario]]*Tabla112[[#This Row],[Cantidad de Insumos]])</f>
        <v>#REF!</v>
      </c>
      <c r="Q512" s="700" t="e">
        <f>IF(Tabla112[[#This Row],[Descripción]]="","",_xlfn.XLOOKUP(Tabla112[[#This Row],[Descripción]],[1]!Tabla10[Descripción],[1]!Tabla10[CODIGO PRESUPUESTARIO],0))</f>
        <v>#REF!</v>
      </c>
      <c r="R512" s="696"/>
      <c r="S512" s="696"/>
    </row>
    <row r="513" spans="2:19" ht="81" customHeight="1" x14ac:dyDescent="0.3">
      <c r="B513" s="692" t="e">
        <f>IF('Formulario PPGR3 '!$G513="","",CONCATENATE('Formulario PPGR3 '!$C513,".",'Formulario PPGR3 '!$D513,".",'Formulario PPGR3 '!$E513,".",'Formulario PPGR3 '!$F513))</f>
        <v>#REF!</v>
      </c>
      <c r="C513" s="692" t="e">
        <f>IF('Formulario PPGR3 '!$G513="","",'[1]Formulario PPGR1'!#REF!)</f>
        <v>#REF!</v>
      </c>
      <c r="D513" s="692" t="e">
        <f>IF('Formulario PPGR3 '!$G513="","",'[1]Formulario PPGR1'!#REF!)</f>
        <v>#REF!</v>
      </c>
      <c r="E513" s="692" t="e">
        <f>IF('Formulario PPGR3 '!$G513="","",'[1]Formulario PPGR1'!#REF!)</f>
        <v>#REF!</v>
      </c>
      <c r="F513" s="692" t="e">
        <f>IF('Formulario PPGR3 '!$G513="","",'[1]Formulario PPGR1'!#REF!)</f>
        <v>#REF!</v>
      </c>
      <c r="G513" s="693" t="s">
        <v>552</v>
      </c>
      <c r="H513" s="694" t="e">
        <f>IF(Tabla112[[#This Row],[Código_Actividad]]="","",_xlfn.XLOOKUP(Tabla112[[#This Row],[Código_Actividad]],[1]!Tabla2[Código],[1]!Tabla2[Actividades Programables Presupuestables],"",0))</f>
        <v>#REF!</v>
      </c>
      <c r="I513" s="695">
        <f>IFERROR(VLOOKUP('Formulario PPGR3 '!$G513,'[1]Formulario PPGR2'!$H$9:$V$272,15,FALSE),"")</f>
        <v>3</v>
      </c>
      <c r="J513" s="702" t="s">
        <v>974</v>
      </c>
      <c r="K513" s="696" t="e">
        <f>IF(Tabla112[[#This Row],[Insumos]]="","",_xlfn.XLOOKUP(Tabla112[[#This Row],[Insumos]],[1]!Tabla10[Insumo],[1]!Tabla10[InsumoAbrev],"",0))</f>
        <v>#REF!</v>
      </c>
      <c r="L513" s="697" t="s">
        <v>2133</v>
      </c>
      <c r="M513" s="698" t="e">
        <f>IF(Tabla112[[#This Row],[Descripción]]="","",_xlfn.XLOOKUP(Tabla112[[#This Row],[Descripción]],[1]!Tabla10[Descripción],[1]!Tabla10[Unidad de Medida],"",0))</f>
        <v>#REF!</v>
      </c>
      <c r="N513" s="699">
        <v>4</v>
      </c>
      <c r="O513" s="700" t="e">
        <f>IF(Tabla112[[#This Row],[Descripción]]="","",_xlfn.XLOOKUP(Tabla112[[#This Row],[Descripción]],[1]!Tabla10[Descripción],[1]!Tabla10[Precio Unitario],0))</f>
        <v>#REF!</v>
      </c>
      <c r="P513" s="700" t="e">
        <f>IF(Tabla112[[#This Row],[Cantidad de Insumos]]="","",Tabla112[[#This Row],[Precio Unitario]]*Tabla112[[#This Row],[Cantidad de Insumos]])</f>
        <v>#REF!</v>
      </c>
      <c r="Q513" s="700" t="e">
        <f>IF(Tabla112[[#This Row],[Descripción]]="","",_xlfn.XLOOKUP(Tabla112[[#This Row],[Descripción]],[1]!Tabla10[Descripción],[1]!Tabla10[CODIGO PRESUPUESTARIO],0))</f>
        <v>#REF!</v>
      </c>
      <c r="R513" s="696"/>
      <c r="S513" s="696"/>
    </row>
    <row r="514" spans="2:19" x14ac:dyDescent="0.3">
      <c r="B514" s="692" t="str">
        <f>IF('Formulario PPGR3 '!$G514="","",CONCATENATE('Formulario PPGR3 '!$C514,".",'Formulario PPGR3 '!$D514,".",'Formulario PPGR3 '!$E514,".",'Formulario PPGR3 '!$F514))</f>
        <v/>
      </c>
      <c r="C514" s="692" t="str">
        <f>IF('Formulario PPGR3 '!$G514="","",'[1]Formulario PPGR1'!#REF!)</f>
        <v/>
      </c>
      <c r="D514" s="692" t="str">
        <f>IF('Formulario PPGR3 '!$G514="","",'[1]Formulario PPGR1'!#REF!)</f>
        <v/>
      </c>
      <c r="E514" s="692" t="str">
        <f>IF('Formulario PPGR3 '!$G514="","",'[1]Formulario PPGR1'!#REF!)</f>
        <v/>
      </c>
      <c r="F514" s="692" t="str">
        <f>IF('Formulario PPGR3 '!$G514="","",'[1]Formulario PPGR1'!#REF!)</f>
        <v/>
      </c>
      <c r="G514" s="693"/>
      <c r="H514" s="694" t="str">
        <f>IF(Tabla112[[#This Row],[Código_Actividad]]="","",_xlfn.XLOOKUP(Tabla112[[#This Row],[Código_Actividad]],[1]!Tabla2[Código],[1]!Tabla2[Actividades Programables Presupuestables],"",0))</f>
        <v/>
      </c>
      <c r="I514" s="695" t="str">
        <f>IFERROR(VLOOKUP('Formulario PPGR3 '!$G514,'[1]Formulario PPGR2'!$H$9:$V$272,15,FALSE),"")</f>
        <v/>
      </c>
      <c r="J514" s="702" t="s">
        <v>974</v>
      </c>
      <c r="K514" s="696" t="e">
        <f>IF(Tabla112[[#This Row],[Insumos]]="","",_xlfn.XLOOKUP(Tabla112[[#This Row],[Insumos]],[1]!Tabla10[Insumo],[1]!Tabla10[InsumoAbrev],"",0))</f>
        <v>#REF!</v>
      </c>
      <c r="L514" s="697" t="s">
        <v>2129</v>
      </c>
      <c r="M514" s="698" t="e">
        <f>IF(Tabla112[[#This Row],[Descripción]]="","",_xlfn.XLOOKUP(Tabla112[[#This Row],[Descripción]],[1]!Tabla10[Descripción],[1]!Tabla10[Unidad de Medida],"",0))</f>
        <v>#REF!</v>
      </c>
      <c r="N514" s="699">
        <v>2</v>
      </c>
      <c r="O514" s="700" t="e">
        <f>IF(Tabla112[[#This Row],[Descripción]]="","",_xlfn.XLOOKUP(Tabla112[[#This Row],[Descripción]],[1]!Tabla10[Descripción],[1]!Tabla10[Precio Unitario],0))</f>
        <v>#REF!</v>
      </c>
      <c r="P514" s="700" t="e">
        <f>IF(Tabla112[[#This Row],[Cantidad de Insumos]]="","",Tabla112[[#This Row],[Precio Unitario]]*Tabla112[[#This Row],[Cantidad de Insumos]])</f>
        <v>#REF!</v>
      </c>
      <c r="Q514" s="700" t="e">
        <f>IF(Tabla112[[#This Row],[Descripción]]="","",_xlfn.XLOOKUP(Tabla112[[#This Row],[Descripción]],[1]!Tabla10[Descripción],[1]!Tabla10[CODIGO PRESUPUESTARIO],0))</f>
        <v>#REF!</v>
      </c>
      <c r="R514" s="696"/>
      <c r="S514" s="696"/>
    </row>
    <row r="515" spans="2:19" ht="29.4" customHeight="1" x14ac:dyDescent="0.3">
      <c r="B515" s="692" t="str">
        <f>IF('Formulario PPGR3 '!$G515="","",CONCATENATE('Formulario PPGR3 '!$C515,".",'Formulario PPGR3 '!$D515,".",'Formulario PPGR3 '!$E515,".",'Formulario PPGR3 '!$F515))</f>
        <v/>
      </c>
      <c r="C515" s="692" t="str">
        <f>IF('Formulario PPGR3 '!$G515="","",'[1]Formulario PPGR1'!#REF!)</f>
        <v/>
      </c>
      <c r="D515" s="692" t="str">
        <f>IF('Formulario PPGR3 '!$G515="","",'[1]Formulario PPGR1'!#REF!)</f>
        <v/>
      </c>
      <c r="E515" s="692" t="str">
        <f>IF('Formulario PPGR3 '!$G515="","",'[1]Formulario PPGR1'!#REF!)</f>
        <v/>
      </c>
      <c r="F515" s="692" t="str">
        <f>IF('Formulario PPGR3 '!$G515="","",'[1]Formulario PPGR1'!#REF!)</f>
        <v/>
      </c>
      <c r="G515" s="693"/>
      <c r="H515" s="694" t="str">
        <f>IF(Tabla112[[#This Row],[Código_Actividad]]="","",_xlfn.XLOOKUP(Tabla112[[#This Row],[Código_Actividad]],[1]!Tabla2[Código],[1]!Tabla2[Actividades Programables Presupuestables],"",0))</f>
        <v/>
      </c>
      <c r="I515" s="695" t="str">
        <f>IFERROR(VLOOKUP('Formulario PPGR3 '!$G515,'[1]Formulario PPGR2'!$H$9:$V$272,15,FALSE),"")</f>
        <v/>
      </c>
      <c r="J515" s="702" t="s">
        <v>1081</v>
      </c>
      <c r="K515" s="696" t="e">
        <f>IF(Tabla112[[#This Row],[Insumos]]="","",_xlfn.XLOOKUP(Tabla112[[#This Row],[Insumos]],[1]!Tabla10[Insumo],[1]!Tabla10[InsumoAbrev],"",0))</f>
        <v>#REF!</v>
      </c>
      <c r="L515" s="697" t="s">
        <v>1679</v>
      </c>
      <c r="M515" s="698" t="e">
        <f>IF(Tabla112[[#This Row],[Descripción]]="","",_xlfn.XLOOKUP(Tabla112[[#This Row],[Descripción]],[1]!Tabla10[Descripción],[1]!Tabla10[Unidad de Medida],"",0))</f>
        <v>#REF!</v>
      </c>
      <c r="N515" s="699">
        <v>10</v>
      </c>
      <c r="O515" s="700" t="e">
        <f>IF(Tabla112[[#This Row],[Descripción]]="","",_xlfn.XLOOKUP(Tabla112[[#This Row],[Descripción]],[1]!Tabla10[Descripción],[1]!Tabla10[Precio Unitario],0))</f>
        <v>#REF!</v>
      </c>
      <c r="P515" s="700" t="e">
        <f>IF(Tabla112[[#This Row],[Cantidad de Insumos]]="","",Tabla112[[#This Row],[Precio Unitario]]*Tabla112[[#This Row],[Cantidad de Insumos]])</f>
        <v>#REF!</v>
      </c>
      <c r="Q515" s="700" t="e">
        <f>IF(Tabla112[[#This Row],[Descripción]]="","",_xlfn.XLOOKUP(Tabla112[[#This Row],[Descripción]],[1]!Tabla10[Descripción],[1]!Tabla10[CODIGO PRESUPUESTARIO],0))</f>
        <v>#REF!</v>
      </c>
      <c r="R515" s="696"/>
      <c r="S515" s="696"/>
    </row>
    <row r="516" spans="2:19" ht="88.95" customHeight="1" x14ac:dyDescent="0.3">
      <c r="B516" s="692" t="e">
        <f>IF('Formulario PPGR3 '!$G516="","",CONCATENATE('Formulario PPGR3 '!$C516,".",'Formulario PPGR3 '!$D516,".",'Formulario PPGR3 '!$E516,".",'Formulario PPGR3 '!$F516))</f>
        <v>#REF!</v>
      </c>
      <c r="C516" s="692" t="e">
        <f>IF('Formulario PPGR3 '!$G516="","",'[1]Formulario PPGR1'!#REF!)</f>
        <v>#REF!</v>
      </c>
      <c r="D516" s="692" t="e">
        <f>IF('Formulario PPGR3 '!$G516="","",'[1]Formulario PPGR1'!#REF!)</f>
        <v>#REF!</v>
      </c>
      <c r="E516" s="692" t="e">
        <f>IF('Formulario PPGR3 '!$G516="","",'[1]Formulario PPGR1'!#REF!)</f>
        <v>#REF!</v>
      </c>
      <c r="F516" s="692" t="e">
        <f>IF('Formulario PPGR3 '!$G516="","",'[1]Formulario PPGR1'!#REF!)</f>
        <v>#REF!</v>
      </c>
      <c r="G516" s="693" t="s">
        <v>554</v>
      </c>
      <c r="H516" s="694" t="e">
        <f>IF(Tabla112[[#This Row],[Código_Actividad]]="","",_xlfn.XLOOKUP(Tabla112[[#This Row],[Código_Actividad]],[1]!Tabla2[Código],[1]!Tabla2[Actividades Programables Presupuestables],"",0))</f>
        <v>#REF!</v>
      </c>
      <c r="I516" s="695">
        <f>IFERROR(VLOOKUP('Formulario PPGR3 '!$G516,'[1]Formulario PPGR2'!$H$9:$V$272,15,FALSE),"")</f>
        <v>3</v>
      </c>
      <c r="J516" s="702" t="s">
        <v>972</v>
      </c>
      <c r="K516" s="696" t="e">
        <f>IF(Tabla112[[#This Row],[Insumos]]="","",_xlfn.XLOOKUP(Tabla112[[#This Row],[Insumos]],[1]!Tabla10[Insumo],[1]!Tabla10[InsumoAbrev],"",0))</f>
        <v>#REF!</v>
      </c>
      <c r="L516" s="697" t="s">
        <v>1717</v>
      </c>
      <c r="M516" s="698" t="e">
        <f>IF(Tabla112[[#This Row],[Descripción]]="","",_xlfn.XLOOKUP(Tabla112[[#This Row],[Descripción]],[1]!Tabla10[Descripción],[1]!Tabla10[Unidad de Medida],"",0))</f>
        <v>#REF!</v>
      </c>
      <c r="N516" s="699">
        <v>10</v>
      </c>
      <c r="O516" s="700" t="e">
        <f>IF(Tabla112[[#This Row],[Descripción]]="","",_xlfn.XLOOKUP(Tabla112[[#This Row],[Descripción]],[1]!Tabla10[Descripción],[1]!Tabla10[Precio Unitario],0))</f>
        <v>#REF!</v>
      </c>
      <c r="P516" s="700" t="e">
        <f>IF(Tabla112[[#This Row],[Cantidad de Insumos]]="","",Tabla112[[#This Row],[Precio Unitario]]*Tabla112[[#This Row],[Cantidad de Insumos]])</f>
        <v>#REF!</v>
      </c>
      <c r="Q516" s="700" t="e">
        <f>IF(Tabla112[[#This Row],[Descripción]]="","",_xlfn.XLOOKUP(Tabla112[[#This Row],[Descripción]],[1]!Tabla10[Descripción],[1]!Tabla10[CODIGO PRESUPUESTARIO],0))</f>
        <v>#REF!</v>
      </c>
      <c r="R516" s="696"/>
      <c r="S516" s="696"/>
    </row>
    <row r="517" spans="2:19" ht="48" customHeight="1" x14ac:dyDescent="0.3">
      <c r="B517" s="692" t="e">
        <f>IF('Formulario PPGR3 '!$G517="","",CONCATENATE('Formulario PPGR3 '!$C517,".",'Formulario PPGR3 '!$D517,".",'Formulario PPGR3 '!$E517,".",'Formulario PPGR3 '!$F517))</f>
        <v>#REF!</v>
      </c>
      <c r="C517" s="692" t="e">
        <f>IF('Formulario PPGR3 '!$G517="","",'[1]Formulario PPGR1'!#REF!)</f>
        <v>#REF!</v>
      </c>
      <c r="D517" s="692" t="e">
        <f>IF('Formulario PPGR3 '!$G517="","",'[1]Formulario PPGR1'!#REF!)</f>
        <v>#REF!</v>
      </c>
      <c r="E517" s="692" t="e">
        <f>IF('Formulario PPGR3 '!$G517="","",'[1]Formulario PPGR1'!#REF!)</f>
        <v>#REF!</v>
      </c>
      <c r="F517" s="692" t="e">
        <f>IF('Formulario PPGR3 '!$G517="","",'[1]Formulario PPGR1'!#REF!)</f>
        <v>#REF!</v>
      </c>
      <c r="G517" s="693" t="s">
        <v>556</v>
      </c>
      <c r="H517" s="694" t="e">
        <f>IF(Tabla112[[#This Row],[Código_Actividad]]="","",_xlfn.XLOOKUP(Tabla112[[#This Row],[Código_Actividad]],[1]!Tabla2[Código],[1]!Tabla2[Actividades Programables Presupuestables],"",0))</f>
        <v>#REF!</v>
      </c>
      <c r="I517" s="695">
        <f>IFERROR(VLOOKUP('Formulario PPGR3 '!$G517,'[1]Formulario PPGR2'!$H$9:$V$272,15,FALSE),"")</f>
        <v>3</v>
      </c>
      <c r="J517" s="702" t="s">
        <v>1081</v>
      </c>
      <c r="K517" s="696" t="e">
        <f>IF(Tabla112[[#This Row],[Insumos]]="","",_xlfn.XLOOKUP(Tabla112[[#This Row],[Insumos]],[1]!Tabla10[Insumo],[1]!Tabla10[InsumoAbrev],"",0))</f>
        <v>#REF!</v>
      </c>
      <c r="L517" s="697" t="s">
        <v>1679</v>
      </c>
      <c r="M517" s="698" t="e">
        <f>IF(Tabla112[[#This Row],[Descripción]]="","",_xlfn.XLOOKUP(Tabla112[[#This Row],[Descripción]],[1]!Tabla10[Descripción],[1]!Tabla10[Unidad de Medida],"",0))</f>
        <v>#REF!</v>
      </c>
      <c r="N517" s="699">
        <v>20</v>
      </c>
      <c r="O517" s="700" t="e">
        <f>IF(Tabla112[[#This Row],[Descripción]]="","",_xlfn.XLOOKUP(Tabla112[[#This Row],[Descripción]],[1]!Tabla10[Descripción],[1]!Tabla10[Precio Unitario],0))</f>
        <v>#REF!</v>
      </c>
      <c r="P517" s="700" t="e">
        <f>IF(Tabla112[[#This Row],[Cantidad de Insumos]]="","",Tabla112[[#This Row],[Precio Unitario]]*Tabla112[[#This Row],[Cantidad de Insumos]])</f>
        <v>#REF!</v>
      </c>
      <c r="Q517" s="700" t="e">
        <f>IF(Tabla112[[#This Row],[Descripción]]="","",_xlfn.XLOOKUP(Tabla112[[#This Row],[Descripción]],[1]!Tabla10[Descripción],[1]!Tabla10[CODIGO PRESUPUESTARIO],0))</f>
        <v>#REF!</v>
      </c>
      <c r="R517" s="696"/>
      <c r="S517" s="696"/>
    </row>
    <row r="518" spans="2:19" ht="56.4" customHeight="1" x14ac:dyDescent="0.3">
      <c r="B518" s="692" t="e">
        <f>IF('Formulario PPGR3 '!$G518="","",CONCATENATE('Formulario PPGR3 '!$C518,".",'Formulario PPGR3 '!$D518,".",'Formulario PPGR3 '!$E518,".",'Formulario PPGR3 '!$F518))</f>
        <v>#REF!</v>
      </c>
      <c r="C518" s="692" t="e">
        <f>IF('Formulario PPGR3 '!$G518="","",'[1]Formulario PPGR1'!#REF!)</f>
        <v>#REF!</v>
      </c>
      <c r="D518" s="692" t="e">
        <f>IF('Formulario PPGR3 '!$G518="","",'[1]Formulario PPGR1'!#REF!)</f>
        <v>#REF!</v>
      </c>
      <c r="E518" s="692" t="e">
        <f>IF('Formulario PPGR3 '!$G518="","",'[1]Formulario PPGR1'!#REF!)</f>
        <v>#REF!</v>
      </c>
      <c r="F518" s="692" t="e">
        <f>IF('Formulario PPGR3 '!$G518="","",'[1]Formulario PPGR1'!#REF!)</f>
        <v>#REF!</v>
      </c>
      <c r="G518" s="693" t="s">
        <v>558</v>
      </c>
      <c r="H518" s="694" t="e">
        <f>IF(Tabla112[[#This Row],[Código_Actividad]]="","",_xlfn.XLOOKUP(Tabla112[[#This Row],[Código_Actividad]],[1]!Tabla2[Código],[1]!Tabla2[Actividades Programables Presupuestables],"",0))</f>
        <v>#REF!</v>
      </c>
      <c r="I518" s="695">
        <f>IFERROR(VLOOKUP('Formulario PPGR3 '!$G518,'[1]Formulario PPGR2'!$H$9:$V$272,15,FALSE),"")</f>
        <v>3</v>
      </c>
      <c r="J518" s="702" t="s">
        <v>974</v>
      </c>
      <c r="K518" s="696" t="e">
        <f>IF(Tabla112[[#This Row],[Insumos]]="","",_xlfn.XLOOKUP(Tabla112[[#This Row],[Insumos]],[1]!Tabla10[Insumo],[1]!Tabla10[InsumoAbrev],"",0))</f>
        <v>#REF!</v>
      </c>
      <c r="L518" s="697" t="s">
        <v>2129</v>
      </c>
      <c r="M518" s="698" t="e">
        <f>IF(Tabla112[[#This Row],[Descripción]]="","",_xlfn.XLOOKUP(Tabla112[[#This Row],[Descripción]],[1]!Tabla10[Descripción],[1]!Tabla10[Unidad de Medida],"",0))</f>
        <v>#REF!</v>
      </c>
      <c r="N518" s="699">
        <v>22</v>
      </c>
      <c r="O518" s="700" t="e">
        <f>IF(Tabla112[[#This Row],[Descripción]]="","",_xlfn.XLOOKUP(Tabla112[[#This Row],[Descripción]],[1]!Tabla10[Descripción],[1]!Tabla10[Precio Unitario],0))</f>
        <v>#REF!</v>
      </c>
      <c r="P518" s="700" t="e">
        <f>IF(Tabla112[[#This Row],[Cantidad de Insumos]]="","",Tabla112[[#This Row],[Precio Unitario]]*Tabla112[[#This Row],[Cantidad de Insumos]])</f>
        <v>#REF!</v>
      </c>
      <c r="Q518" s="700" t="e">
        <f>IF(Tabla112[[#This Row],[Descripción]]="","",_xlfn.XLOOKUP(Tabla112[[#This Row],[Descripción]],[1]!Tabla10[Descripción],[1]!Tabla10[CODIGO PRESUPUESTARIO],0))</f>
        <v>#REF!</v>
      </c>
      <c r="R518" s="696"/>
      <c r="S518" s="696"/>
    </row>
    <row r="519" spans="2:19" x14ac:dyDescent="0.3">
      <c r="B519" s="692" t="str">
        <f>IF('Formulario PPGR3 '!$G519="","",CONCATENATE('Formulario PPGR3 '!$C519,".",'Formulario PPGR3 '!$D519,".",'Formulario PPGR3 '!$E519,".",'Formulario PPGR3 '!$F519))</f>
        <v/>
      </c>
      <c r="C519" s="692" t="str">
        <f>IF('Formulario PPGR3 '!$G519="","",'[1]Formulario PPGR1'!#REF!)</f>
        <v/>
      </c>
      <c r="D519" s="692" t="str">
        <f>IF('Formulario PPGR3 '!$G519="","",'[1]Formulario PPGR1'!#REF!)</f>
        <v/>
      </c>
      <c r="E519" s="692" t="str">
        <f>IF('Formulario PPGR3 '!$G519="","",'[1]Formulario PPGR1'!#REF!)</f>
        <v/>
      </c>
      <c r="F519" s="692" t="str">
        <f>IF('Formulario PPGR3 '!$G519="","",'[1]Formulario PPGR1'!#REF!)</f>
        <v/>
      </c>
      <c r="G519" s="693"/>
      <c r="H519" s="694" t="str">
        <f>IF(Tabla112[[#This Row],[Código_Actividad]]="","",_xlfn.XLOOKUP(Tabla112[[#This Row],[Código_Actividad]],[1]!Tabla2[Código],[1]!Tabla2[Actividades Programables Presupuestables],"",0))</f>
        <v/>
      </c>
      <c r="I519" s="695" t="str">
        <f>IFERROR(VLOOKUP('Formulario PPGR3 '!$G519,'[1]Formulario PPGR2'!$H$9:$V$272,15,FALSE),"")</f>
        <v/>
      </c>
      <c r="J519" s="702" t="s">
        <v>974</v>
      </c>
      <c r="K519" s="696" t="e">
        <f>IF(Tabla112[[#This Row],[Insumos]]="","",_xlfn.XLOOKUP(Tabla112[[#This Row],[Insumos]],[1]!Tabla10[Insumo],[1]!Tabla10[InsumoAbrev],"",0))</f>
        <v>#REF!</v>
      </c>
      <c r="L519" s="697" t="s">
        <v>2133</v>
      </c>
      <c r="M519" s="698" t="e">
        <f>IF(Tabla112[[#This Row],[Descripción]]="","",_xlfn.XLOOKUP(Tabla112[[#This Row],[Descripción]],[1]!Tabla10[Descripción],[1]!Tabla10[Unidad de Medida],"",0))</f>
        <v>#REF!</v>
      </c>
      <c r="N519" s="699">
        <v>12</v>
      </c>
      <c r="O519" s="700" t="e">
        <f>IF(Tabla112[[#This Row],[Descripción]]="","",_xlfn.XLOOKUP(Tabla112[[#This Row],[Descripción]],[1]!Tabla10[Descripción],[1]!Tabla10[Precio Unitario],0))</f>
        <v>#REF!</v>
      </c>
      <c r="P519" s="700" t="e">
        <f>IF(Tabla112[[#This Row],[Cantidad de Insumos]]="","",Tabla112[[#This Row],[Precio Unitario]]*Tabla112[[#This Row],[Cantidad de Insumos]])</f>
        <v>#REF!</v>
      </c>
      <c r="Q519" s="700" t="e">
        <f>IF(Tabla112[[#This Row],[Descripción]]="","",_xlfn.XLOOKUP(Tabla112[[#This Row],[Descripción]],[1]!Tabla10[Descripción],[1]!Tabla10[CODIGO PRESUPUESTARIO],0))</f>
        <v>#REF!</v>
      </c>
      <c r="R519" s="696"/>
      <c r="S519" s="696"/>
    </row>
    <row r="520" spans="2:19" ht="48" customHeight="1" x14ac:dyDescent="0.3">
      <c r="B520" s="692" t="e">
        <f>IF('Formulario PPGR3 '!$G520="","",CONCATENATE('Formulario PPGR3 '!$C520,".",'Formulario PPGR3 '!$D520,".",'Formulario PPGR3 '!$E520,".",'Formulario PPGR3 '!$F520))</f>
        <v>#REF!</v>
      </c>
      <c r="C520" s="692" t="e">
        <f>IF('Formulario PPGR3 '!$G520="","",'[1]Formulario PPGR1'!#REF!)</f>
        <v>#REF!</v>
      </c>
      <c r="D520" s="692" t="e">
        <f>IF('Formulario PPGR3 '!$G520="","",'[1]Formulario PPGR1'!#REF!)</f>
        <v>#REF!</v>
      </c>
      <c r="E520" s="692" t="e">
        <f>IF('Formulario PPGR3 '!$G520="","",'[1]Formulario PPGR1'!#REF!)</f>
        <v>#REF!</v>
      </c>
      <c r="F520" s="692" t="e">
        <f>IF('Formulario PPGR3 '!$G520="","",'[1]Formulario PPGR1'!#REF!)</f>
        <v>#REF!</v>
      </c>
      <c r="G520" s="693" t="s">
        <v>560</v>
      </c>
      <c r="H520" s="694" t="e">
        <f>IF(Tabla112[[#This Row],[Código_Actividad]]="","",_xlfn.XLOOKUP(Tabla112[[#This Row],[Código_Actividad]],[1]!Tabla2[Código],[1]!Tabla2[Actividades Programables Presupuestables],"",0))</f>
        <v>#REF!</v>
      </c>
      <c r="I520" s="695">
        <f>IFERROR(VLOOKUP('Formulario PPGR3 '!$G520,'[1]Formulario PPGR2'!$H$9:$V$272,15,FALSE),"")</f>
        <v>2</v>
      </c>
      <c r="J520" s="702" t="s">
        <v>974</v>
      </c>
      <c r="K520" s="696" t="e">
        <f>IF(Tabla112[[#This Row],[Insumos]]="","",_xlfn.XLOOKUP(Tabla112[[#This Row],[Insumos]],[1]!Tabla10[Insumo],[1]!Tabla10[InsumoAbrev],"",0))</f>
        <v>#REF!</v>
      </c>
      <c r="L520" s="697" t="s">
        <v>2133</v>
      </c>
      <c r="M520" s="698" t="e">
        <f>IF(Tabla112[[#This Row],[Descripción]]="","",_xlfn.XLOOKUP(Tabla112[[#This Row],[Descripción]],[1]!Tabla10[Descripción],[1]!Tabla10[Unidad de Medida],"",0))</f>
        <v>#REF!</v>
      </c>
      <c r="N520" s="699">
        <v>20</v>
      </c>
      <c r="O520" s="700" t="e">
        <f>IF(Tabla112[[#This Row],[Descripción]]="","",_xlfn.XLOOKUP(Tabla112[[#This Row],[Descripción]],[1]!Tabla10[Descripción],[1]!Tabla10[Precio Unitario],0))</f>
        <v>#REF!</v>
      </c>
      <c r="P520" s="700" t="e">
        <f>IF(Tabla112[[#This Row],[Cantidad de Insumos]]="","",Tabla112[[#This Row],[Precio Unitario]]*Tabla112[[#This Row],[Cantidad de Insumos]])</f>
        <v>#REF!</v>
      </c>
      <c r="Q520" s="700" t="e">
        <f>IF(Tabla112[[#This Row],[Descripción]]="","",_xlfn.XLOOKUP(Tabla112[[#This Row],[Descripción]],[1]!Tabla10[Descripción],[1]!Tabla10[CODIGO PRESUPUESTARIO],0))</f>
        <v>#REF!</v>
      </c>
      <c r="R520" s="696"/>
      <c r="S520" s="696"/>
    </row>
    <row r="521" spans="2:19" x14ac:dyDescent="0.3">
      <c r="B521" s="692" t="str">
        <f>IF('Formulario PPGR3 '!$G521="","",CONCATENATE('Formulario PPGR3 '!$C521,".",'Formulario PPGR3 '!$D521,".",'Formulario PPGR3 '!$E521,".",'Formulario PPGR3 '!$F521))</f>
        <v/>
      </c>
      <c r="C521" s="692" t="str">
        <f>IF('Formulario PPGR3 '!$G521="","",'[1]Formulario PPGR1'!#REF!)</f>
        <v/>
      </c>
      <c r="D521" s="692" t="str">
        <f>IF('Formulario PPGR3 '!$G521="","",'[1]Formulario PPGR1'!#REF!)</f>
        <v/>
      </c>
      <c r="E521" s="692" t="str">
        <f>IF('Formulario PPGR3 '!$G521="","",'[1]Formulario PPGR1'!#REF!)</f>
        <v/>
      </c>
      <c r="F521" s="692" t="str">
        <f>IF('Formulario PPGR3 '!$G521="","",'[1]Formulario PPGR1'!#REF!)</f>
        <v/>
      </c>
      <c r="G521" s="693"/>
      <c r="H521" s="694" t="str">
        <f>IF(Tabla112[[#This Row],[Código_Actividad]]="","",_xlfn.XLOOKUP(Tabla112[[#This Row],[Código_Actividad]],[1]!Tabla2[Código],[1]!Tabla2[Actividades Programables Presupuestables],"",0))</f>
        <v/>
      </c>
      <c r="I521" s="695" t="str">
        <f>IFERROR(VLOOKUP('Formulario PPGR3 '!$G521,'[1]Formulario PPGR2'!$H$9:$V$272,15,FALSE),"")</f>
        <v/>
      </c>
      <c r="J521" s="702" t="s">
        <v>974</v>
      </c>
      <c r="K521" s="696" t="e">
        <f>IF(Tabla112[[#This Row],[Insumos]]="","",_xlfn.XLOOKUP(Tabla112[[#This Row],[Insumos]],[1]!Tabla10[Insumo],[1]!Tabla10[InsumoAbrev],"",0))</f>
        <v>#REF!</v>
      </c>
      <c r="L521" s="697" t="s">
        <v>2129</v>
      </c>
      <c r="M521" s="698" t="e">
        <f>IF(Tabla112[[#This Row],[Descripción]]="","",_xlfn.XLOOKUP(Tabla112[[#This Row],[Descripción]],[1]!Tabla10[Descripción],[1]!Tabla10[Unidad de Medida],"",0))</f>
        <v>#REF!</v>
      </c>
      <c r="N521" s="699">
        <v>10</v>
      </c>
      <c r="O521" s="700" t="e">
        <f>IF(Tabla112[[#This Row],[Descripción]]="","",_xlfn.XLOOKUP(Tabla112[[#This Row],[Descripción]],[1]!Tabla10[Descripción],[1]!Tabla10[Precio Unitario],0))</f>
        <v>#REF!</v>
      </c>
      <c r="P521" s="700" t="e">
        <f>IF(Tabla112[[#This Row],[Cantidad de Insumos]]="","",Tabla112[[#This Row],[Precio Unitario]]*Tabla112[[#This Row],[Cantidad de Insumos]])</f>
        <v>#REF!</v>
      </c>
      <c r="Q521" s="700" t="e">
        <f>IF(Tabla112[[#This Row],[Descripción]]="","",_xlfn.XLOOKUP(Tabla112[[#This Row],[Descripción]],[1]!Tabla10[Descripción],[1]!Tabla10[CODIGO PRESUPUESTARIO],0))</f>
        <v>#REF!</v>
      </c>
      <c r="R521" s="696"/>
      <c r="S521" s="696"/>
    </row>
    <row r="522" spans="2:19" x14ac:dyDescent="0.3">
      <c r="B522" s="692" t="str">
        <f>IF('Formulario PPGR3 '!$G522="","",CONCATENATE('Formulario PPGR3 '!$C522,".",'Formulario PPGR3 '!$D522,".",'Formulario PPGR3 '!$E522,".",'Formulario PPGR3 '!$F522))</f>
        <v/>
      </c>
      <c r="C522" s="692" t="str">
        <f>IF('Formulario PPGR3 '!$G522="","",'[1]Formulario PPGR1'!#REF!)</f>
        <v/>
      </c>
      <c r="D522" s="692" t="str">
        <f>IF('Formulario PPGR3 '!$G522="","",'[1]Formulario PPGR1'!#REF!)</f>
        <v/>
      </c>
      <c r="E522" s="692" t="str">
        <f>IF('Formulario PPGR3 '!$G522="","",'[1]Formulario PPGR1'!#REF!)</f>
        <v/>
      </c>
      <c r="F522" s="692" t="str">
        <f>IF('Formulario PPGR3 '!$G522="","",'[1]Formulario PPGR1'!#REF!)</f>
        <v/>
      </c>
      <c r="G522" s="693"/>
      <c r="H522" s="694" t="str">
        <f>IF(Tabla112[[#This Row],[Código_Actividad]]="","",_xlfn.XLOOKUP(Tabla112[[#This Row],[Código_Actividad]],[1]!Tabla2[Código],[1]!Tabla2[Actividades Programables Presupuestables],"",0))</f>
        <v/>
      </c>
      <c r="I522" s="695" t="str">
        <f>IFERROR(VLOOKUP('Formulario PPGR3 '!$G522,'[1]Formulario PPGR2'!$H$9:$V$272,15,FALSE),"")</f>
        <v/>
      </c>
      <c r="J522" s="702" t="s">
        <v>1081</v>
      </c>
      <c r="K522" s="696" t="e">
        <f>IF(Tabla112[[#This Row],[Insumos]]="","",_xlfn.XLOOKUP(Tabla112[[#This Row],[Insumos]],[1]!Tabla10[Insumo],[1]!Tabla10[InsumoAbrev],"",0))</f>
        <v>#REF!</v>
      </c>
      <c r="L522" s="697" t="s">
        <v>1679</v>
      </c>
      <c r="M522" s="698" t="e">
        <f>IF(Tabla112[[#This Row],[Descripción]]="","",_xlfn.XLOOKUP(Tabla112[[#This Row],[Descripción]],[1]!Tabla10[Descripción],[1]!Tabla10[Unidad de Medida],"",0))</f>
        <v>#REF!</v>
      </c>
      <c r="N522" s="699">
        <v>10</v>
      </c>
      <c r="O522" s="700" t="e">
        <f>IF(Tabla112[[#This Row],[Descripción]]="","",_xlfn.XLOOKUP(Tabla112[[#This Row],[Descripción]],[1]!Tabla10[Descripción],[1]!Tabla10[Precio Unitario],0))</f>
        <v>#REF!</v>
      </c>
      <c r="P522" s="700" t="e">
        <f>IF(Tabla112[[#This Row],[Cantidad de Insumos]]="","",Tabla112[[#This Row],[Precio Unitario]]*Tabla112[[#This Row],[Cantidad de Insumos]])</f>
        <v>#REF!</v>
      </c>
      <c r="Q522" s="700" t="e">
        <f>IF(Tabla112[[#This Row],[Descripción]]="","",_xlfn.XLOOKUP(Tabla112[[#This Row],[Descripción]],[1]!Tabla10[Descripción],[1]!Tabla10[CODIGO PRESUPUESTARIO],0))</f>
        <v>#REF!</v>
      </c>
      <c r="R522" s="696"/>
      <c r="S522" s="696"/>
    </row>
    <row r="523" spans="2:19" ht="46.95" customHeight="1" x14ac:dyDescent="0.3">
      <c r="B523" s="692" t="e">
        <f>IF('Formulario PPGR3 '!$G523="","",CONCATENATE('Formulario PPGR3 '!$C523,".",'Formulario PPGR3 '!$D523,".",'Formulario PPGR3 '!$E523,".",'Formulario PPGR3 '!$F523))</f>
        <v>#REF!</v>
      </c>
      <c r="C523" s="692" t="e">
        <f>IF('Formulario PPGR3 '!$G523="","",'[1]Formulario PPGR1'!#REF!)</f>
        <v>#REF!</v>
      </c>
      <c r="D523" s="692" t="e">
        <f>IF('Formulario PPGR3 '!$G523="","",'[1]Formulario PPGR1'!#REF!)</f>
        <v>#REF!</v>
      </c>
      <c r="E523" s="692" t="e">
        <f>IF('Formulario PPGR3 '!$G523="","",'[1]Formulario PPGR1'!#REF!)</f>
        <v>#REF!</v>
      </c>
      <c r="F523" s="692" t="e">
        <f>IF('Formulario PPGR3 '!$G523="","",'[1]Formulario PPGR1'!#REF!)</f>
        <v>#REF!</v>
      </c>
      <c r="G523" s="693" t="s">
        <v>782</v>
      </c>
      <c r="H523" s="694" t="e">
        <f>IF(Tabla112[[#This Row],[Código_Actividad]]="","",_xlfn.XLOOKUP(Tabla112[[#This Row],[Código_Actividad]],[1]!Tabla2[Código],[1]!Tabla2[Actividades Programables Presupuestables],"",0))</f>
        <v>#REF!</v>
      </c>
      <c r="I523" s="695">
        <f>IFERROR(VLOOKUP('Formulario PPGR3 '!$G523,'[1]Formulario PPGR2'!$H$9:$V$272,15,FALSE),"")</f>
        <v>1</v>
      </c>
      <c r="J523" s="702" t="s">
        <v>1081</v>
      </c>
      <c r="K523" s="696" t="e">
        <f>IF(Tabla112[[#This Row],[Insumos]]="","",_xlfn.XLOOKUP(Tabla112[[#This Row],[Insumos]],[1]!Tabla10[Insumo],[1]!Tabla10[InsumoAbrev],"",0))</f>
        <v>#REF!</v>
      </c>
      <c r="L523" s="697" t="s">
        <v>1679</v>
      </c>
      <c r="M523" s="698" t="e">
        <f>IF(Tabla112[[#This Row],[Descripción]]="","",_xlfn.XLOOKUP(Tabla112[[#This Row],[Descripción]],[1]!Tabla10[Descripción],[1]!Tabla10[Unidad de Medida],"",0))</f>
        <v>#REF!</v>
      </c>
      <c r="N523" s="699">
        <v>96</v>
      </c>
      <c r="O523" s="700" t="e">
        <f>IF(Tabla112[[#This Row],[Descripción]]="","",_xlfn.XLOOKUP(Tabla112[[#This Row],[Descripción]],[1]!Tabla10[Descripción],[1]!Tabla10[Precio Unitario],0))</f>
        <v>#REF!</v>
      </c>
      <c r="P523" s="700" t="e">
        <f>IF(Tabla112[[#This Row],[Cantidad de Insumos]]="","",Tabla112[[#This Row],[Precio Unitario]]*Tabla112[[#This Row],[Cantidad de Insumos]])</f>
        <v>#REF!</v>
      </c>
      <c r="Q523" s="700" t="e">
        <f>IF(Tabla112[[#This Row],[Descripción]]="","",_xlfn.XLOOKUP(Tabla112[[#This Row],[Descripción]],[1]!Tabla10[Descripción],[1]!Tabla10[CODIGO PRESUPUESTARIO],0))</f>
        <v>#REF!</v>
      </c>
      <c r="R523" s="696"/>
      <c r="S523" s="696"/>
    </row>
    <row r="524" spans="2:19" x14ac:dyDescent="0.3">
      <c r="B524" s="692" t="str">
        <f>IF('Formulario PPGR3 '!$G524="","",CONCATENATE('Formulario PPGR3 '!$C524,".",'Formulario PPGR3 '!$D524,".",'Formulario PPGR3 '!$E524,".",'Formulario PPGR3 '!$F524))</f>
        <v/>
      </c>
      <c r="C524" s="692" t="str">
        <f>IF('Formulario PPGR3 '!$G524="","",'[1]Formulario PPGR1'!#REF!)</f>
        <v/>
      </c>
      <c r="D524" s="692" t="str">
        <f>IF('Formulario PPGR3 '!$G524="","",'[1]Formulario PPGR1'!#REF!)</f>
        <v/>
      </c>
      <c r="E524" s="692" t="str">
        <f>IF('Formulario PPGR3 '!$G524="","",'[1]Formulario PPGR1'!#REF!)</f>
        <v/>
      </c>
      <c r="F524" s="692" t="str">
        <f>IF('Formulario PPGR3 '!$G524="","",'[1]Formulario PPGR1'!#REF!)</f>
        <v/>
      </c>
      <c r="G524" s="693"/>
      <c r="H524" s="694" t="str">
        <f>IF(Tabla112[[#This Row],[Código_Actividad]]="","",_xlfn.XLOOKUP(Tabla112[[#This Row],[Código_Actividad]],[1]!Tabla2[Código],[1]!Tabla2[Actividades Programables Presupuestables],"",0))</f>
        <v/>
      </c>
      <c r="I524" s="695" t="str">
        <f>IFERROR(VLOOKUP('Formulario PPGR3 '!$G524,'[1]Formulario PPGR2'!$H$9:$V$272,15,FALSE),"")</f>
        <v/>
      </c>
      <c r="J524" s="702" t="s">
        <v>974</v>
      </c>
      <c r="K524" s="696" t="e">
        <f>IF(Tabla112[[#This Row],[Insumos]]="","",_xlfn.XLOOKUP(Tabla112[[#This Row],[Insumos]],[1]!Tabla10[Insumo],[1]!Tabla10[InsumoAbrev],"",0))</f>
        <v>#REF!</v>
      </c>
      <c r="L524" s="697" t="s">
        <v>2129</v>
      </c>
      <c r="M524" s="698" t="e">
        <f>IF(Tabla112[[#This Row],[Descripción]]="","",_xlfn.XLOOKUP(Tabla112[[#This Row],[Descripción]],[1]!Tabla10[Descripción],[1]!Tabla10[Unidad de Medida],"",0))</f>
        <v>#REF!</v>
      </c>
      <c r="N524" s="699">
        <v>4</v>
      </c>
      <c r="O524" s="700" t="e">
        <f>IF(Tabla112[[#This Row],[Descripción]]="","",_xlfn.XLOOKUP(Tabla112[[#This Row],[Descripción]],[1]!Tabla10[Descripción],[1]!Tabla10[Precio Unitario],0))</f>
        <v>#REF!</v>
      </c>
      <c r="P524" s="700" t="e">
        <f>IF(Tabla112[[#This Row],[Cantidad de Insumos]]="","",Tabla112[[#This Row],[Precio Unitario]]*Tabla112[[#This Row],[Cantidad de Insumos]])</f>
        <v>#REF!</v>
      </c>
      <c r="Q524" s="700" t="e">
        <f>IF(Tabla112[[#This Row],[Descripción]]="","",_xlfn.XLOOKUP(Tabla112[[#This Row],[Descripción]],[1]!Tabla10[Descripción],[1]!Tabla10[CODIGO PRESUPUESTARIO],0))</f>
        <v>#REF!</v>
      </c>
      <c r="R524" s="696"/>
      <c r="S524" s="696"/>
    </row>
    <row r="525" spans="2:19" x14ac:dyDescent="0.3">
      <c r="B525" s="692" t="str">
        <f>IF('Formulario PPGR3 '!$G525="","",CONCATENATE('Formulario PPGR3 '!$C525,".",'Formulario PPGR3 '!$D525,".",'Formulario PPGR3 '!$E525,".",'Formulario PPGR3 '!$F525))</f>
        <v/>
      </c>
      <c r="C525" s="692" t="str">
        <f>IF('Formulario PPGR3 '!$G525="","",'[1]Formulario PPGR1'!#REF!)</f>
        <v/>
      </c>
      <c r="D525" s="692" t="str">
        <f>IF('Formulario PPGR3 '!$G525="","",'[1]Formulario PPGR1'!#REF!)</f>
        <v/>
      </c>
      <c r="E525" s="692" t="str">
        <f>IF('Formulario PPGR3 '!$G525="","",'[1]Formulario PPGR1'!#REF!)</f>
        <v/>
      </c>
      <c r="F525" s="692" t="str">
        <f>IF('Formulario PPGR3 '!$G525="","",'[1]Formulario PPGR1'!#REF!)</f>
        <v/>
      </c>
      <c r="G525" s="693"/>
      <c r="H525" s="694" t="str">
        <f>IF(Tabla112[[#This Row],[Código_Actividad]]="","",_xlfn.XLOOKUP(Tabla112[[#This Row],[Código_Actividad]],[1]!Tabla2[Código],[1]!Tabla2[Actividades Programables Presupuestables],"",0))</f>
        <v/>
      </c>
      <c r="I525" s="695" t="str">
        <f>IFERROR(VLOOKUP('Formulario PPGR3 '!$G525,'[1]Formulario PPGR2'!$H$9:$V$272,15,FALSE),"")</f>
        <v/>
      </c>
      <c r="J525" s="702" t="s">
        <v>974</v>
      </c>
      <c r="K525" s="696" t="e">
        <f>IF(Tabla112[[#This Row],[Insumos]]="","",_xlfn.XLOOKUP(Tabla112[[#This Row],[Insumos]],[1]!Tabla10[Insumo],[1]!Tabla10[InsumoAbrev],"",0))</f>
        <v>#REF!</v>
      </c>
      <c r="L525" s="697" t="s">
        <v>2133</v>
      </c>
      <c r="M525" s="698" t="e">
        <f>IF(Tabla112[[#This Row],[Descripción]]="","",_xlfn.XLOOKUP(Tabla112[[#This Row],[Descripción]],[1]!Tabla10[Descripción],[1]!Tabla10[Unidad de Medida],"",0))</f>
        <v>#REF!</v>
      </c>
      <c r="N525" s="699">
        <v>4</v>
      </c>
      <c r="O525" s="700" t="e">
        <f>IF(Tabla112[[#This Row],[Descripción]]="","",_xlfn.XLOOKUP(Tabla112[[#This Row],[Descripción]],[1]!Tabla10[Descripción],[1]!Tabla10[Precio Unitario],0))</f>
        <v>#REF!</v>
      </c>
      <c r="P525" s="700" t="e">
        <f>IF(Tabla112[[#This Row],[Cantidad de Insumos]]="","",Tabla112[[#This Row],[Precio Unitario]]*Tabla112[[#This Row],[Cantidad de Insumos]])</f>
        <v>#REF!</v>
      </c>
      <c r="Q525" s="700" t="e">
        <f>IF(Tabla112[[#This Row],[Descripción]]="","",_xlfn.XLOOKUP(Tabla112[[#This Row],[Descripción]],[1]!Tabla10[Descripción],[1]!Tabla10[CODIGO PRESUPUESTARIO],0))</f>
        <v>#REF!</v>
      </c>
      <c r="R525" s="696"/>
      <c r="S525" s="696"/>
    </row>
    <row r="526" spans="2:19" x14ac:dyDescent="0.3">
      <c r="B526" s="692" t="str">
        <f>IF('Formulario PPGR3 '!$G526="","",CONCATENATE('Formulario PPGR3 '!$C526,".",'Formulario PPGR3 '!$D526,".",'Formulario PPGR3 '!$E526,".",'Formulario PPGR3 '!$F526))</f>
        <v/>
      </c>
      <c r="C526" s="692" t="str">
        <f>IF('Formulario PPGR3 '!$G526="","",'[1]Formulario PPGR1'!#REF!)</f>
        <v/>
      </c>
      <c r="D526" s="692" t="str">
        <f>IF('Formulario PPGR3 '!$G526="","",'[1]Formulario PPGR1'!#REF!)</f>
        <v/>
      </c>
      <c r="E526" s="692" t="str">
        <f>IF('Formulario PPGR3 '!$G526="","",'[1]Formulario PPGR1'!#REF!)</f>
        <v/>
      </c>
      <c r="F526" s="692" t="str">
        <f>IF('Formulario PPGR3 '!$G526="","",'[1]Formulario PPGR1'!#REF!)</f>
        <v/>
      </c>
      <c r="G526" s="693"/>
      <c r="H526" s="694" t="str">
        <f>IF(Tabla112[[#This Row],[Código_Actividad]]="","",_xlfn.XLOOKUP(Tabla112[[#This Row],[Código_Actividad]],[1]!Tabla2[Código],[1]!Tabla2[Actividades Programables Presupuestables],"",0))</f>
        <v/>
      </c>
      <c r="I526" s="695" t="str">
        <f>IFERROR(VLOOKUP('Formulario PPGR3 '!$G526,'[1]Formulario PPGR2'!$H$9:$V$272,15,FALSE),"")</f>
        <v/>
      </c>
      <c r="J526" s="702" t="s">
        <v>1954</v>
      </c>
      <c r="K526" s="696" t="e">
        <f>IF(Tabla112[[#This Row],[Insumos]]="","",_xlfn.XLOOKUP(Tabla112[[#This Row],[Insumos]],[1]!Tabla10[Insumo],[1]!Tabla10[InsumoAbrev],"",0))</f>
        <v>#REF!</v>
      </c>
      <c r="L526" s="697" t="s">
        <v>2028</v>
      </c>
      <c r="M526" s="698" t="e">
        <f>IF(Tabla112[[#This Row],[Descripción]]="","",_xlfn.XLOOKUP(Tabla112[[#This Row],[Descripción]],[1]!Tabla10[Descripción],[1]!Tabla10[Unidad de Medida],"",0))</f>
        <v>#REF!</v>
      </c>
      <c r="N526" s="699">
        <v>1</v>
      </c>
      <c r="O526" s="700" t="e">
        <f>IF(Tabla112[[#This Row],[Descripción]]="","",_xlfn.XLOOKUP(Tabla112[[#This Row],[Descripción]],[1]!Tabla10[Descripción],[1]!Tabla10[Precio Unitario],0))</f>
        <v>#REF!</v>
      </c>
      <c r="P526" s="700" t="e">
        <f>IF(Tabla112[[#This Row],[Cantidad de Insumos]]="","",Tabla112[[#This Row],[Precio Unitario]]*Tabla112[[#This Row],[Cantidad de Insumos]])</f>
        <v>#REF!</v>
      </c>
      <c r="Q526" s="700" t="e">
        <f>IF(Tabla112[[#This Row],[Descripción]]="","",_xlfn.XLOOKUP(Tabla112[[#This Row],[Descripción]],[1]!Tabla10[Descripción],[1]!Tabla10[CODIGO PRESUPUESTARIO],0))</f>
        <v>#REF!</v>
      </c>
      <c r="R526" s="696"/>
      <c r="S526" s="696"/>
    </row>
    <row r="527" spans="2:19" ht="40.200000000000003" customHeight="1" x14ac:dyDescent="0.3">
      <c r="B527" s="692" t="e">
        <f>IF('Formulario PPGR3 '!$G527="","",CONCATENATE('Formulario PPGR3 '!$C527,".",'Formulario PPGR3 '!$D527,".",'Formulario PPGR3 '!$E527,".",'Formulario PPGR3 '!$F527))</f>
        <v>#REF!</v>
      </c>
      <c r="C527" s="692" t="e">
        <f>IF('Formulario PPGR3 '!$G527="","",'[1]Formulario PPGR1'!#REF!)</f>
        <v>#REF!</v>
      </c>
      <c r="D527" s="692" t="e">
        <f>IF('Formulario PPGR3 '!$G527="","",'[1]Formulario PPGR1'!#REF!)</f>
        <v>#REF!</v>
      </c>
      <c r="E527" s="692" t="e">
        <f>IF('Formulario PPGR3 '!$G527="","",'[1]Formulario PPGR1'!#REF!)</f>
        <v>#REF!</v>
      </c>
      <c r="F527" s="692" t="e">
        <f>IF('Formulario PPGR3 '!$G527="","",'[1]Formulario PPGR1'!#REF!)</f>
        <v>#REF!</v>
      </c>
      <c r="G527" s="693" t="s">
        <v>784</v>
      </c>
      <c r="H527" s="694" t="e">
        <f>IF(Tabla112[[#This Row],[Código_Actividad]]="","",_xlfn.XLOOKUP(Tabla112[[#This Row],[Código_Actividad]],[1]!Tabla2[Código],[1]!Tabla2[Actividades Programables Presupuestables],"",0))</f>
        <v>#REF!</v>
      </c>
      <c r="I527" s="695">
        <f>IFERROR(VLOOKUP('Formulario PPGR3 '!$G527,'[1]Formulario PPGR2'!$H$9:$V$272,15,FALSE),"")</f>
        <v>3</v>
      </c>
      <c r="J527" s="702" t="s">
        <v>1081</v>
      </c>
      <c r="K527" s="696" t="e">
        <f>IF(Tabla112[[#This Row],[Insumos]]="","",_xlfn.XLOOKUP(Tabla112[[#This Row],[Insumos]],[1]!Tabla10[Insumo],[1]!Tabla10[InsumoAbrev],"",0))</f>
        <v>#REF!</v>
      </c>
      <c r="L527" s="697" t="s">
        <v>1679</v>
      </c>
      <c r="M527" s="698" t="e">
        <f>IF(Tabla112[[#This Row],[Descripción]]="","",_xlfn.XLOOKUP(Tabla112[[#This Row],[Descripción]],[1]!Tabla10[Descripción],[1]!Tabla10[Unidad de Medida],"",0))</f>
        <v>#REF!</v>
      </c>
      <c r="N527" s="699">
        <v>1800</v>
      </c>
      <c r="O527" s="700" t="e">
        <f>IF(Tabla112[[#This Row],[Descripción]]="","",_xlfn.XLOOKUP(Tabla112[[#This Row],[Descripción]],[1]!Tabla10[Descripción],[1]!Tabla10[Precio Unitario],0))</f>
        <v>#REF!</v>
      </c>
      <c r="P527" s="700" t="e">
        <f>IF(Tabla112[[#This Row],[Cantidad de Insumos]]="","",Tabla112[[#This Row],[Precio Unitario]]*Tabla112[[#This Row],[Cantidad de Insumos]])</f>
        <v>#REF!</v>
      </c>
      <c r="Q527" s="700" t="e">
        <f>IF(Tabla112[[#This Row],[Descripción]]="","",_xlfn.XLOOKUP(Tabla112[[#This Row],[Descripción]],[1]!Tabla10[Descripción],[1]!Tabla10[CODIGO PRESUPUESTARIO],0))</f>
        <v>#REF!</v>
      </c>
      <c r="R527" s="696"/>
      <c r="S527" s="696"/>
    </row>
    <row r="528" spans="2:19" x14ac:dyDescent="0.3">
      <c r="B528" s="692" t="str">
        <f>IF('Formulario PPGR3 '!$G528="","",CONCATENATE('Formulario PPGR3 '!$C528,".",'Formulario PPGR3 '!$D528,".",'Formulario PPGR3 '!$E528,".",'Formulario PPGR3 '!$F528))</f>
        <v/>
      </c>
      <c r="C528" s="692" t="str">
        <f>IF('Formulario PPGR3 '!$G528="","",'[1]Formulario PPGR1'!#REF!)</f>
        <v/>
      </c>
      <c r="D528" s="692" t="str">
        <f>IF('Formulario PPGR3 '!$G528="","",'[1]Formulario PPGR1'!#REF!)</f>
        <v/>
      </c>
      <c r="E528" s="692" t="str">
        <f>IF('Formulario PPGR3 '!$G528="","",'[1]Formulario PPGR1'!#REF!)</f>
        <v/>
      </c>
      <c r="F528" s="692" t="str">
        <f>IF('Formulario PPGR3 '!$G528="","",'[1]Formulario PPGR1'!#REF!)</f>
        <v/>
      </c>
      <c r="G528" s="693"/>
      <c r="H528" s="694" t="str">
        <f>IF(Tabla112[[#This Row],[Código_Actividad]]="","",_xlfn.XLOOKUP(Tabla112[[#This Row],[Código_Actividad]],[1]!Tabla2[Código],[1]!Tabla2[Actividades Programables Presupuestables],"",0))</f>
        <v/>
      </c>
      <c r="I528" s="695" t="str">
        <f>IFERROR(VLOOKUP('Formulario PPGR3 '!$G528,'[1]Formulario PPGR2'!$H$9:$V$272,15,FALSE),"")</f>
        <v/>
      </c>
      <c r="J528" s="702" t="s">
        <v>974</v>
      </c>
      <c r="K528" s="696" t="e">
        <f>IF(Tabla112[[#This Row],[Insumos]]="","",_xlfn.XLOOKUP(Tabla112[[#This Row],[Insumos]],[1]!Tabla10[Insumo],[1]!Tabla10[InsumoAbrev],"",0))</f>
        <v>#REF!</v>
      </c>
      <c r="L528" s="697" t="s">
        <v>2129</v>
      </c>
      <c r="M528" s="698" t="e">
        <f>IF(Tabla112[[#This Row],[Descripción]]="","",_xlfn.XLOOKUP(Tabla112[[#This Row],[Descripción]],[1]!Tabla10[Descripción],[1]!Tabla10[Unidad de Medida],"",0))</f>
        <v>#REF!</v>
      </c>
      <c r="N528" s="699">
        <v>48</v>
      </c>
      <c r="O528" s="700" t="e">
        <f>IF(Tabla112[[#This Row],[Descripción]]="","",_xlfn.XLOOKUP(Tabla112[[#This Row],[Descripción]],[1]!Tabla10[Descripción],[1]!Tabla10[Precio Unitario],0))</f>
        <v>#REF!</v>
      </c>
      <c r="P528" s="700" t="e">
        <f>IF(Tabla112[[#This Row],[Cantidad de Insumos]]="","",Tabla112[[#This Row],[Precio Unitario]]*Tabla112[[#This Row],[Cantidad de Insumos]])</f>
        <v>#REF!</v>
      </c>
      <c r="Q528" s="700" t="e">
        <f>IF(Tabla112[[#This Row],[Descripción]]="","",_xlfn.XLOOKUP(Tabla112[[#This Row],[Descripción]],[1]!Tabla10[Descripción],[1]!Tabla10[CODIGO PRESUPUESTARIO],0))</f>
        <v>#REF!</v>
      </c>
      <c r="R528" s="696"/>
      <c r="S528" s="696"/>
    </row>
    <row r="529" spans="2:19" x14ac:dyDescent="0.3">
      <c r="B529" s="692" t="str">
        <f>IF('Formulario PPGR3 '!$G529="","",CONCATENATE('Formulario PPGR3 '!$C529,".",'Formulario PPGR3 '!$D529,".",'Formulario PPGR3 '!$E529,".",'Formulario PPGR3 '!$F529))</f>
        <v/>
      </c>
      <c r="C529" s="692" t="str">
        <f>IF('Formulario PPGR3 '!$G529="","",'[1]Formulario PPGR1'!#REF!)</f>
        <v/>
      </c>
      <c r="D529" s="692" t="str">
        <f>IF('Formulario PPGR3 '!$G529="","",'[1]Formulario PPGR1'!#REF!)</f>
        <v/>
      </c>
      <c r="E529" s="692" t="str">
        <f>IF('Formulario PPGR3 '!$G529="","",'[1]Formulario PPGR1'!#REF!)</f>
        <v/>
      </c>
      <c r="F529" s="692" t="str">
        <f>IF('Formulario PPGR3 '!$G529="","",'[1]Formulario PPGR1'!#REF!)</f>
        <v/>
      </c>
      <c r="G529" s="693"/>
      <c r="H529" s="694" t="str">
        <f>IF(Tabla112[[#This Row],[Código_Actividad]]="","",_xlfn.XLOOKUP(Tabla112[[#This Row],[Código_Actividad]],[1]!Tabla2[Código],[1]!Tabla2[Actividades Programables Presupuestables],"",0))</f>
        <v/>
      </c>
      <c r="I529" s="695" t="str">
        <f>IFERROR(VLOOKUP('Formulario PPGR3 '!$G529,'[1]Formulario PPGR2'!$H$9:$V$272,15,FALSE),"")</f>
        <v/>
      </c>
      <c r="J529" s="702" t="s">
        <v>974</v>
      </c>
      <c r="K529" s="696" t="e">
        <f>IF(Tabla112[[#This Row],[Insumos]]="","",_xlfn.XLOOKUP(Tabla112[[#This Row],[Insumos]],[1]!Tabla10[Insumo],[1]!Tabla10[InsumoAbrev],"",0))</f>
        <v>#REF!</v>
      </c>
      <c r="L529" s="697" t="s">
        <v>2131</v>
      </c>
      <c r="M529" s="698" t="e">
        <f>IF(Tabla112[[#This Row],[Descripción]]="","",_xlfn.XLOOKUP(Tabla112[[#This Row],[Descripción]],[1]!Tabla10[Descripción],[1]!Tabla10[Unidad de Medida],"",0))</f>
        <v>#REF!</v>
      </c>
      <c r="N529" s="699">
        <v>96</v>
      </c>
      <c r="O529" s="700" t="e">
        <f>IF(Tabla112[[#This Row],[Descripción]]="","",_xlfn.XLOOKUP(Tabla112[[#This Row],[Descripción]],[1]!Tabla10[Descripción],[1]!Tabla10[Precio Unitario],0))</f>
        <v>#REF!</v>
      </c>
      <c r="P529" s="700" t="e">
        <f>IF(Tabla112[[#This Row],[Cantidad de Insumos]]="","",Tabla112[[#This Row],[Precio Unitario]]*Tabla112[[#This Row],[Cantidad de Insumos]])</f>
        <v>#REF!</v>
      </c>
      <c r="Q529" s="700" t="e">
        <f>IF(Tabla112[[#This Row],[Descripción]]="","",_xlfn.XLOOKUP(Tabla112[[#This Row],[Descripción]],[1]!Tabla10[Descripción],[1]!Tabla10[CODIGO PRESUPUESTARIO],0))</f>
        <v>#REF!</v>
      </c>
      <c r="R529" s="696"/>
      <c r="S529" s="696"/>
    </row>
    <row r="530" spans="2:19" x14ac:dyDescent="0.3">
      <c r="B530" s="692" t="str">
        <f>IF('Formulario PPGR3 '!$G530="","",CONCATENATE('Formulario PPGR3 '!$C530,".",'Formulario PPGR3 '!$D530,".",'Formulario PPGR3 '!$E530,".",'Formulario PPGR3 '!$F530))</f>
        <v/>
      </c>
      <c r="C530" s="692" t="str">
        <f>IF('Formulario PPGR3 '!$G530="","",'[1]Formulario PPGR1'!#REF!)</f>
        <v/>
      </c>
      <c r="D530" s="692" t="str">
        <f>IF('Formulario PPGR3 '!$G530="","",'[1]Formulario PPGR1'!#REF!)</f>
        <v/>
      </c>
      <c r="E530" s="692" t="str">
        <f>IF('Formulario PPGR3 '!$G530="","",'[1]Formulario PPGR1'!#REF!)</f>
        <v/>
      </c>
      <c r="F530" s="692" t="str">
        <f>IF('Formulario PPGR3 '!$G530="","",'[1]Formulario PPGR1'!#REF!)</f>
        <v/>
      </c>
      <c r="G530" s="693"/>
      <c r="H530" s="694" t="str">
        <f>IF(Tabla112[[#This Row],[Código_Actividad]]="","",_xlfn.XLOOKUP(Tabla112[[#This Row],[Código_Actividad]],[1]!Tabla2[Código],[1]!Tabla2[Actividades Programables Presupuestables],"",0))</f>
        <v/>
      </c>
      <c r="I530" s="695" t="str">
        <f>IFERROR(VLOOKUP('Formulario PPGR3 '!$G530,'[1]Formulario PPGR2'!$H$9:$V$272,15,FALSE),"")</f>
        <v/>
      </c>
      <c r="J530" s="702" t="s">
        <v>1954</v>
      </c>
      <c r="K530" s="696" t="e">
        <f>IF(Tabla112[[#This Row],[Insumos]]="","",_xlfn.XLOOKUP(Tabla112[[#This Row],[Insumos]],[1]!Tabla10[Insumo],[1]!Tabla10[InsumoAbrev],"",0))</f>
        <v>#REF!</v>
      </c>
      <c r="L530" s="697" t="s">
        <v>2023</v>
      </c>
      <c r="M530" s="698" t="e">
        <f>IF(Tabla112[[#This Row],[Descripción]]="","",_xlfn.XLOOKUP(Tabla112[[#This Row],[Descripción]],[1]!Tabla10[Descripción],[1]!Tabla10[Unidad de Medida],"",0))</f>
        <v>#REF!</v>
      </c>
      <c r="N530" s="699">
        <v>3</v>
      </c>
      <c r="O530" s="700" t="e">
        <f>IF(Tabla112[[#This Row],[Descripción]]="","",_xlfn.XLOOKUP(Tabla112[[#This Row],[Descripción]],[1]!Tabla10[Descripción],[1]!Tabla10[Precio Unitario],0))</f>
        <v>#REF!</v>
      </c>
      <c r="P530" s="700" t="e">
        <f>IF(Tabla112[[#This Row],[Cantidad de Insumos]]="","",Tabla112[[#This Row],[Precio Unitario]]*Tabla112[[#This Row],[Cantidad de Insumos]])</f>
        <v>#REF!</v>
      </c>
      <c r="Q530" s="700" t="e">
        <f>IF(Tabla112[[#This Row],[Descripción]]="","",_xlfn.XLOOKUP(Tabla112[[#This Row],[Descripción]],[1]!Tabla10[Descripción],[1]!Tabla10[CODIGO PRESUPUESTARIO],0))</f>
        <v>#REF!</v>
      </c>
      <c r="R530" s="696"/>
      <c r="S530" s="696"/>
    </row>
    <row r="531" spans="2:19" x14ac:dyDescent="0.3">
      <c r="B531" s="692" t="str">
        <f>IF('Formulario PPGR3 '!$G531="","",CONCATENATE('Formulario PPGR3 '!$C531,".",'Formulario PPGR3 '!$D531,".",'Formulario PPGR3 '!$E531,".",'Formulario PPGR3 '!$F531))</f>
        <v/>
      </c>
      <c r="C531" s="692" t="str">
        <f>IF('Formulario PPGR3 '!$G531="","",'[1]Formulario PPGR1'!#REF!)</f>
        <v/>
      </c>
      <c r="D531" s="692" t="str">
        <f>IF('Formulario PPGR3 '!$G531="","",'[1]Formulario PPGR1'!#REF!)</f>
        <v/>
      </c>
      <c r="E531" s="692" t="str">
        <f>IF('Formulario PPGR3 '!$G531="","",'[1]Formulario PPGR1'!#REF!)</f>
        <v/>
      </c>
      <c r="F531" s="692" t="str">
        <f>IF('Formulario PPGR3 '!$G531="","",'[1]Formulario PPGR1'!#REF!)</f>
        <v/>
      </c>
      <c r="G531" s="693"/>
      <c r="H531" s="694" t="str">
        <f>IF(Tabla112[[#This Row],[Código_Actividad]]="","",_xlfn.XLOOKUP(Tabla112[[#This Row],[Código_Actividad]],[1]!Tabla2[Código],[1]!Tabla2[Actividades Programables Presupuestables],"",0))</f>
        <v/>
      </c>
      <c r="I531" s="695" t="str">
        <f>IFERROR(VLOOKUP('Formulario PPGR3 '!$G531,'[1]Formulario PPGR2'!$H$9:$V$272,15,FALSE),"")</f>
        <v/>
      </c>
      <c r="J531" s="702" t="s">
        <v>1050</v>
      </c>
      <c r="K531" s="696" t="e">
        <f>IF(Tabla112[[#This Row],[Insumos]]="","",_xlfn.XLOOKUP(Tabla112[[#This Row],[Insumos]],[1]!Tabla10[Insumo],[1]!Tabla10[InsumoAbrev],"",0))</f>
        <v>#REF!</v>
      </c>
      <c r="L531" s="697" t="s">
        <v>1855</v>
      </c>
      <c r="M531" s="698" t="e">
        <f>IF(Tabla112[[#This Row],[Descripción]]="","",_xlfn.XLOOKUP(Tabla112[[#This Row],[Descripción]],[1]!Tabla10[Descripción],[1]!Tabla10[Unidad de Medida],"",0))</f>
        <v>#REF!</v>
      </c>
      <c r="N531" s="699">
        <v>1</v>
      </c>
      <c r="O531" s="700" t="e">
        <f>IF(Tabla112[[#This Row],[Descripción]]="","",_xlfn.XLOOKUP(Tabla112[[#This Row],[Descripción]],[1]!Tabla10[Descripción],[1]!Tabla10[Precio Unitario],0))</f>
        <v>#REF!</v>
      </c>
      <c r="P531" s="700" t="e">
        <f>IF(Tabla112[[#This Row],[Cantidad de Insumos]]="","",Tabla112[[#This Row],[Precio Unitario]]*Tabla112[[#This Row],[Cantidad de Insumos]])</f>
        <v>#REF!</v>
      </c>
      <c r="Q531" s="700" t="e">
        <f>IF(Tabla112[[#This Row],[Descripción]]="","",_xlfn.XLOOKUP(Tabla112[[#This Row],[Descripción]],[1]!Tabla10[Descripción],[1]!Tabla10[CODIGO PRESUPUESTARIO],0))</f>
        <v>#REF!</v>
      </c>
      <c r="R531" s="696"/>
      <c r="S531" s="696"/>
    </row>
    <row r="532" spans="2:19" x14ac:dyDescent="0.3">
      <c r="B532" s="692" t="str">
        <f>IF('Formulario PPGR3 '!$G532="","",CONCATENATE('Formulario PPGR3 '!$C532,".",'Formulario PPGR3 '!$D532,".",'Formulario PPGR3 '!$E532,".",'Formulario PPGR3 '!$F532))</f>
        <v/>
      </c>
      <c r="C532" s="692" t="str">
        <f>IF('Formulario PPGR3 '!$G532="","",'[1]Formulario PPGR1'!#REF!)</f>
        <v/>
      </c>
      <c r="D532" s="692" t="str">
        <f>IF('Formulario PPGR3 '!$G532="","",'[1]Formulario PPGR1'!#REF!)</f>
        <v/>
      </c>
      <c r="E532" s="692" t="str">
        <f>IF('Formulario PPGR3 '!$G532="","",'[1]Formulario PPGR1'!#REF!)</f>
        <v/>
      </c>
      <c r="F532" s="692" t="str">
        <f>IF('Formulario PPGR3 '!$G532="","",'[1]Formulario PPGR1'!#REF!)</f>
        <v/>
      </c>
      <c r="G532" s="693"/>
      <c r="H532" s="694" t="str">
        <f>IF(Tabla112[[#This Row],[Código_Actividad]]="","",_xlfn.XLOOKUP(Tabla112[[#This Row],[Código_Actividad]],[1]!Tabla2[Código],[1]!Tabla2[Actividades Programables Presupuestables],"",0))</f>
        <v/>
      </c>
      <c r="I532" s="695" t="str">
        <f>IFERROR(VLOOKUP('Formulario PPGR3 '!$G532,'[1]Formulario PPGR2'!$H$9:$V$272,15,FALSE),"")</f>
        <v/>
      </c>
      <c r="J532" s="702"/>
      <c r="K532" s="696" t="str">
        <f>IF(Tabla112[[#This Row],[Insumos]]="","",_xlfn.XLOOKUP(Tabla112[[#This Row],[Insumos]],[1]!Tabla10[Insumo],[1]!Tabla10[InsumoAbrev],"",0))</f>
        <v/>
      </c>
      <c r="L532" s="697"/>
      <c r="M532" s="698" t="str">
        <f>IF(Tabla112[[#This Row],[Descripción]]="","",_xlfn.XLOOKUP(Tabla112[[#This Row],[Descripción]],[1]!Tabla10[Descripción],[1]!Tabla10[Unidad de Medida],"",0))</f>
        <v/>
      </c>
      <c r="N532" s="699"/>
      <c r="O532" s="700" t="str">
        <f>IF(Tabla112[[#This Row],[Descripción]]="","",_xlfn.XLOOKUP(Tabla112[[#This Row],[Descripción]],[1]!Tabla10[Descripción],[1]!Tabla10[Precio Unitario],0))</f>
        <v/>
      </c>
      <c r="P532" s="700" t="str">
        <f>IF(Tabla112[[#This Row],[Cantidad de Insumos]]="","",Tabla112[[#This Row],[Precio Unitario]]*Tabla112[[#This Row],[Cantidad de Insumos]])</f>
        <v/>
      </c>
      <c r="Q532" s="700" t="str">
        <f>IF(Tabla112[[#This Row],[Descripción]]="","",_xlfn.XLOOKUP(Tabla112[[#This Row],[Descripción]],[1]!Tabla10[Descripción],[1]!Tabla10[CODIGO PRESUPUESTARIO],0))</f>
        <v/>
      </c>
      <c r="R532" s="696"/>
      <c r="S532" s="696"/>
    </row>
    <row r="533" spans="2:19" ht="42.6" customHeight="1" x14ac:dyDescent="0.3">
      <c r="B533" s="692" t="e">
        <f>IF('Formulario PPGR3 '!$G533="","",CONCATENATE('Formulario PPGR3 '!$C533,".",'Formulario PPGR3 '!$D533,".",'Formulario PPGR3 '!$E533,".",'Formulario PPGR3 '!$F533))</f>
        <v>#REF!</v>
      </c>
      <c r="C533" s="692" t="e">
        <f>IF('Formulario PPGR3 '!$G533="","",'[1]Formulario PPGR1'!#REF!)</f>
        <v>#REF!</v>
      </c>
      <c r="D533" s="692" t="e">
        <f>IF('Formulario PPGR3 '!$G533="","",'[1]Formulario PPGR1'!#REF!)</f>
        <v>#REF!</v>
      </c>
      <c r="E533" s="692" t="e">
        <f>IF('Formulario PPGR3 '!$G533="","",'[1]Formulario PPGR1'!#REF!)</f>
        <v>#REF!</v>
      </c>
      <c r="F533" s="692" t="e">
        <f>IF('Formulario PPGR3 '!$G533="","",'[1]Formulario PPGR1'!#REF!)</f>
        <v>#REF!</v>
      </c>
      <c r="G533" s="693" t="s">
        <v>786</v>
      </c>
      <c r="H533" s="694" t="e">
        <f>IF(Tabla112[[#This Row],[Código_Actividad]]="","",_xlfn.XLOOKUP(Tabla112[[#This Row],[Código_Actividad]],[1]!Tabla2[Código],[1]!Tabla2[Actividades Programables Presupuestables],"",0))</f>
        <v>#REF!</v>
      </c>
      <c r="I533" s="695">
        <f>IFERROR(VLOOKUP('Formulario PPGR3 '!$G533,'[1]Formulario PPGR2'!$H$9:$V$272,15,FALSE),"")</f>
        <v>3</v>
      </c>
      <c r="J533" s="702" t="s">
        <v>1081</v>
      </c>
      <c r="K533" s="696" t="e">
        <f>IF(Tabla112[[#This Row],[Insumos]]="","",_xlfn.XLOOKUP(Tabla112[[#This Row],[Insumos]],[1]!Tabla10[Insumo],[1]!Tabla10[InsumoAbrev],"",0))</f>
        <v>#REF!</v>
      </c>
      <c r="L533" s="697" t="s">
        <v>1679</v>
      </c>
      <c r="M533" s="698" t="e">
        <f>IF(Tabla112[[#This Row],[Descripción]]="","",_xlfn.XLOOKUP(Tabla112[[#This Row],[Descripción]],[1]!Tabla10[Descripción],[1]!Tabla10[Unidad de Medida],"",0))</f>
        <v>#REF!</v>
      </c>
      <c r="N533" s="699">
        <v>280</v>
      </c>
      <c r="O533" s="700" t="e">
        <f>IF(Tabla112[[#This Row],[Descripción]]="","",_xlfn.XLOOKUP(Tabla112[[#This Row],[Descripción]],[1]!Tabla10[Descripción],[1]!Tabla10[Precio Unitario],0))</f>
        <v>#REF!</v>
      </c>
      <c r="P533" s="700" t="e">
        <f>IF(Tabla112[[#This Row],[Cantidad de Insumos]]="","",Tabla112[[#This Row],[Precio Unitario]]*Tabla112[[#This Row],[Cantidad de Insumos]])</f>
        <v>#REF!</v>
      </c>
      <c r="Q533" s="700" t="e">
        <f>IF(Tabla112[[#This Row],[Descripción]]="","",_xlfn.XLOOKUP(Tabla112[[#This Row],[Descripción]],[1]!Tabla10[Descripción],[1]!Tabla10[CODIGO PRESUPUESTARIO],0))</f>
        <v>#REF!</v>
      </c>
      <c r="R533" s="696"/>
      <c r="S533" s="696"/>
    </row>
    <row r="534" spans="2:19" x14ac:dyDescent="0.3">
      <c r="B534" s="692" t="str">
        <f>IF('Formulario PPGR3 '!$G534="","",CONCATENATE('Formulario PPGR3 '!$C534,".",'Formulario PPGR3 '!$D534,".",'Formulario PPGR3 '!$E534,".",'Formulario PPGR3 '!$F534))</f>
        <v/>
      </c>
      <c r="C534" s="692" t="str">
        <f>IF('Formulario PPGR3 '!$G534="","",'[1]Formulario PPGR1'!#REF!)</f>
        <v/>
      </c>
      <c r="D534" s="692" t="str">
        <f>IF('Formulario PPGR3 '!$G534="","",'[1]Formulario PPGR1'!#REF!)</f>
        <v/>
      </c>
      <c r="E534" s="692" t="str">
        <f>IF('Formulario PPGR3 '!$G534="","",'[1]Formulario PPGR1'!#REF!)</f>
        <v/>
      </c>
      <c r="F534" s="692" t="str">
        <f>IF('Formulario PPGR3 '!$G534="","",'[1]Formulario PPGR1'!#REF!)</f>
        <v/>
      </c>
      <c r="G534" s="693"/>
      <c r="H534" s="694" t="str">
        <f>IF(Tabla112[[#This Row],[Código_Actividad]]="","",_xlfn.XLOOKUP(Tabla112[[#This Row],[Código_Actividad]],[1]!Tabla2[Código],[1]!Tabla2[Actividades Programables Presupuestables],"",0))</f>
        <v/>
      </c>
      <c r="I534" s="695" t="str">
        <f>IFERROR(VLOOKUP('Formulario PPGR3 '!$G534,'[1]Formulario PPGR2'!$H$9:$V$272,15,FALSE),"")</f>
        <v/>
      </c>
      <c r="J534" s="740" t="s">
        <v>974</v>
      </c>
      <c r="K534" s="696" t="e">
        <f>IF(Tabla112[[#This Row],[Insumos]]="","",_xlfn.XLOOKUP(Tabla112[[#This Row],[Insumos]],[1]!Tabla10[Insumo],[1]!Tabla10[InsumoAbrev],"",0))</f>
        <v>#REF!</v>
      </c>
      <c r="L534" s="697" t="s">
        <v>2129</v>
      </c>
      <c r="M534" s="698" t="e">
        <f>IF(Tabla112[[#This Row],[Descripción]]="","",_xlfn.XLOOKUP(Tabla112[[#This Row],[Descripción]],[1]!Tabla10[Descripción],[1]!Tabla10[Unidad de Medida],"",0))</f>
        <v>#REF!</v>
      </c>
      <c r="N534" s="699">
        <v>12</v>
      </c>
      <c r="O534" s="700" t="e">
        <f>IF(Tabla112[[#This Row],[Descripción]]="","",_xlfn.XLOOKUP(Tabla112[[#This Row],[Descripción]],[1]!Tabla10[Descripción],[1]!Tabla10[Precio Unitario],0))</f>
        <v>#REF!</v>
      </c>
      <c r="P534" s="700" t="e">
        <f>IF(Tabla112[[#This Row],[Cantidad de Insumos]]="","",Tabla112[[#This Row],[Precio Unitario]]*Tabla112[[#This Row],[Cantidad de Insumos]])</f>
        <v>#REF!</v>
      </c>
      <c r="Q534" s="700" t="e">
        <f>IF(Tabla112[[#This Row],[Descripción]]="","",_xlfn.XLOOKUP(Tabla112[[#This Row],[Descripción]],[1]!Tabla10[Descripción],[1]!Tabla10[CODIGO PRESUPUESTARIO],0))</f>
        <v>#REF!</v>
      </c>
      <c r="R534" s="696"/>
      <c r="S534" s="696"/>
    </row>
    <row r="535" spans="2:19" x14ac:dyDescent="0.3">
      <c r="B535" s="692" t="str">
        <f>IF('Formulario PPGR3 '!$G535="","",CONCATENATE('Formulario PPGR3 '!$C535,".",'Formulario PPGR3 '!$D535,".",'Formulario PPGR3 '!$E535,".",'Formulario PPGR3 '!$F535))</f>
        <v/>
      </c>
      <c r="C535" s="692" t="str">
        <f>IF('Formulario PPGR3 '!$G535="","",'[1]Formulario PPGR1'!#REF!)</f>
        <v/>
      </c>
      <c r="D535" s="692" t="str">
        <f>IF('Formulario PPGR3 '!$G535="","",'[1]Formulario PPGR1'!#REF!)</f>
        <v/>
      </c>
      <c r="E535" s="692" t="str">
        <f>IF('Formulario PPGR3 '!$G535="","",'[1]Formulario PPGR1'!#REF!)</f>
        <v/>
      </c>
      <c r="F535" s="692" t="str">
        <f>IF('Formulario PPGR3 '!$G535="","",'[1]Formulario PPGR1'!#REF!)</f>
        <v/>
      </c>
      <c r="G535" s="693"/>
      <c r="H535" s="694" t="str">
        <f>IF(Tabla112[[#This Row],[Código_Actividad]]="","",_xlfn.XLOOKUP(Tabla112[[#This Row],[Código_Actividad]],[1]!Tabla2[Código],[1]!Tabla2[Actividades Programables Presupuestables],"",0))</f>
        <v/>
      </c>
      <c r="I535" s="695" t="str">
        <f>IFERROR(VLOOKUP('Formulario PPGR3 '!$G535,'[1]Formulario PPGR2'!$H$9:$V$272,15,FALSE),"")</f>
        <v/>
      </c>
      <c r="J535" s="702" t="s">
        <v>974</v>
      </c>
      <c r="K535" s="696" t="e">
        <f>IF(Tabla112[[#This Row],[Insumos]]="","",_xlfn.XLOOKUP(Tabla112[[#This Row],[Insumos]],[1]!Tabla10[Insumo],[1]!Tabla10[InsumoAbrev],"",0))</f>
        <v>#REF!</v>
      </c>
      <c r="L535" s="697" t="s">
        <v>2131</v>
      </c>
      <c r="M535" s="698" t="e">
        <f>IF(Tabla112[[#This Row],[Descripción]]="","",_xlfn.XLOOKUP(Tabla112[[#This Row],[Descripción]],[1]!Tabla10[Descripción],[1]!Tabla10[Unidad de Medida],"",0))</f>
        <v>#REF!</v>
      </c>
      <c r="N535" s="699">
        <v>12</v>
      </c>
      <c r="O535" s="700" t="e">
        <f>IF(Tabla112[[#This Row],[Descripción]]="","",_xlfn.XLOOKUP(Tabla112[[#This Row],[Descripción]],[1]!Tabla10[Descripción],[1]!Tabla10[Precio Unitario],0))</f>
        <v>#REF!</v>
      </c>
      <c r="P535" s="700" t="e">
        <f>IF(Tabla112[[#This Row],[Cantidad de Insumos]]="","",Tabla112[[#This Row],[Precio Unitario]]*Tabla112[[#This Row],[Cantidad de Insumos]])</f>
        <v>#REF!</v>
      </c>
      <c r="Q535" s="700" t="e">
        <f>IF(Tabla112[[#This Row],[Descripción]]="","",_xlfn.XLOOKUP(Tabla112[[#This Row],[Descripción]],[1]!Tabla10[Descripción],[1]!Tabla10[CODIGO PRESUPUESTARIO],0))</f>
        <v>#REF!</v>
      </c>
      <c r="R535" s="696"/>
      <c r="S535" s="696"/>
    </row>
    <row r="536" spans="2:19" x14ac:dyDescent="0.3">
      <c r="B536" s="692" t="str">
        <f>IF('Formulario PPGR3 '!$G536="","",CONCATENATE('Formulario PPGR3 '!$C536,".",'Formulario PPGR3 '!$D536,".",'Formulario PPGR3 '!$E536,".",'Formulario PPGR3 '!$F536))</f>
        <v/>
      </c>
      <c r="C536" s="692" t="str">
        <f>IF('Formulario PPGR3 '!$G536="","",'[1]Formulario PPGR1'!#REF!)</f>
        <v/>
      </c>
      <c r="D536" s="692" t="str">
        <f>IF('Formulario PPGR3 '!$G536="","",'[1]Formulario PPGR1'!#REF!)</f>
        <v/>
      </c>
      <c r="E536" s="692" t="str">
        <f>IF('Formulario PPGR3 '!$G536="","",'[1]Formulario PPGR1'!#REF!)</f>
        <v/>
      </c>
      <c r="F536" s="692" t="str">
        <f>IF('Formulario PPGR3 '!$G536="","",'[1]Formulario PPGR1'!#REF!)</f>
        <v/>
      </c>
      <c r="G536" s="693"/>
      <c r="H536" s="694" t="str">
        <f>IF(Tabla112[[#This Row],[Código_Actividad]]="","",_xlfn.XLOOKUP(Tabla112[[#This Row],[Código_Actividad]],[1]!Tabla2[Código],[1]!Tabla2[Actividades Programables Presupuestables],"",0))</f>
        <v/>
      </c>
      <c r="I536" s="695" t="str">
        <f>IFERROR(VLOOKUP('Formulario PPGR3 '!$G536,'[1]Formulario PPGR2'!$H$9:$V$272,15,FALSE),"")</f>
        <v/>
      </c>
      <c r="J536" s="702" t="s">
        <v>1954</v>
      </c>
      <c r="K536" s="696" t="e">
        <f>IF(Tabla112[[#This Row],[Insumos]]="","",_xlfn.XLOOKUP(Tabla112[[#This Row],[Insumos]],[1]!Tabla10[Insumo],[1]!Tabla10[InsumoAbrev],"",0))</f>
        <v>#REF!</v>
      </c>
      <c r="L536" s="697" t="s">
        <v>2023</v>
      </c>
      <c r="M536" s="698" t="e">
        <f>IF(Tabla112[[#This Row],[Descripción]]="","",_xlfn.XLOOKUP(Tabla112[[#This Row],[Descripción]],[1]!Tabla10[Descripción],[1]!Tabla10[Unidad de Medida],"",0))</f>
        <v>#REF!</v>
      </c>
      <c r="N536" s="699">
        <v>1</v>
      </c>
      <c r="O536" s="700" t="e">
        <f>IF(Tabla112[[#This Row],[Descripción]]="","",_xlfn.XLOOKUP(Tabla112[[#This Row],[Descripción]],[1]!Tabla10[Descripción],[1]!Tabla10[Precio Unitario],0))</f>
        <v>#REF!</v>
      </c>
      <c r="P536" s="700" t="e">
        <f>IF(Tabla112[[#This Row],[Cantidad de Insumos]]="","",Tabla112[[#This Row],[Precio Unitario]]*Tabla112[[#This Row],[Cantidad de Insumos]])</f>
        <v>#REF!</v>
      </c>
      <c r="Q536" s="700" t="e">
        <f>IF(Tabla112[[#This Row],[Descripción]]="","",_xlfn.XLOOKUP(Tabla112[[#This Row],[Descripción]],[1]!Tabla10[Descripción],[1]!Tabla10[CODIGO PRESUPUESTARIO],0))</f>
        <v>#REF!</v>
      </c>
      <c r="R536" s="696"/>
      <c r="S536" s="696"/>
    </row>
    <row r="537" spans="2:19" x14ac:dyDescent="0.3">
      <c r="B537" s="692" t="str">
        <f>IF('Formulario PPGR3 '!$G537="","",CONCATENATE('Formulario PPGR3 '!$C537,".",'Formulario PPGR3 '!$D537,".",'Formulario PPGR3 '!$E537,".",'Formulario PPGR3 '!$F537))</f>
        <v/>
      </c>
      <c r="C537" s="692" t="str">
        <f>IF('Formulario PPGR3 '!$G537="","",'[1]Formulario PPGR1'!#REF!)</f>
        <v/>
      </c>
      <c r="D537" s="692" t="str">
        <f>IF('Formulario PPGR3 '!$G537="","",'[1]Formulario PPGR1'!#REF!)</f>
        <v/>
      </c>
      <c r="E537" s="692" t="str">
        <f>IF('Formulario PPGR3 '!$G537="","",'[1]Formulario PPGR1'!#REF!)</f>
        <v/>
      </c>
      <c r="F537" s="692" t="str">
        <f>IF('Formulario PPGR3 '!$G537="","",'[1]Formulario PPGR1'!#REF!)</f>
        <v/>
      </c>
      <c r="G537" s="693"/>
      <c r="H537" s="694" t="str">
        <f>IF(Tabla112[[#This Row],[Código_Actividad]]="","",_xlfn.XLOOKUP(Tabla112[[#This Row],[Código_Actividad]],[1]!Tabla2[Código],[1]!Tabla2[Actividades Programables Presupuestables],"",0))</f>
        <v/>
      </c>
      <c r="I537" s="695" t="str">
        <f>IFERROR(VLOOKUP('Formulario PPGR3 '!$G537,'[1]Formulario PPGR2'!$H$9:$V$272,15,FALSE),"")</f>
        <v/>
      </c>
      <c r="J537" s="702" t="s">
        <v>1050</v>
      </c>
      <c r="K537" s="696" t="e">
        <f>IF(Tabla112[[#This Row],[Insumos]]="","",_xlfn.XLOOKUP(Tabla112[[#This Row],[Insumos]],[1]!Tabla10[Insumo],[1]!Tabla10[InsumoAbrev],"",0))</f>
        <v>#REF!</v>
      </c>
      <c r="L537" s="697" t="s">
        <v>1855</v>
      </c>
      <c r="M537" s="698" t="e">
        <f>IF(Tabla112[[#This Row],[Descripción]]="","",_xlfn.XLOOKUP(Tabla112[[#This Row],[Descripción]],[1]!Tabla10[Descripción],[1]!Tabla10[Unidad de Medida],"",0))</f>
        <v>#REF!</v>
      </c>
      <c r="N537" s="699">
        <v>1</v>
      </c>
      <c r="O537" s="700" t="e">
        <f>IF(Tabla112[[#This Row],[Descripción]]="","",_xlfn.XLOOKUP(Tabla112[[#This Row],[Descripción]],[1]!Tabla10[Descripción],[1]!Tabla10[Precio Unitario],0))</f>
        <v>#REF!</v>
      </c>
      <c r="P537" s="700" t="e">
        <f>IF(Tabla112[[#This Row],[Cantidad de Insumos]]="","",Tabla112[[#This Row],[Precio Unitario]]*Tabla112[[#This Row],[Cantidad de Insumos]])</f>
        <v>#REF!</v>
      </c>
      <c r="Q537" s="700" t="e">
        <f>IF(Tabla112[[#This Row],[Descripción]]="","",_xlfn.XLOOKUP(Tabla112[[#This Row],[Descripción]],[1]!Tabla10[Descripción],[1]!Tabla10[CODIGO PRESUPUESTARIO],0))</f>
        <v>#REF!</v>
      </c>
      <c r="R537" s="696"/>
      <c r="S537" s="696"/>
    </row>
    <row r="538" spans="2:19" ht="52.8" x14ac:dyDescent="0.3">
      <c r="B538" s="692" t="str">
        <f>IF('Formulario PPGR3 '!$G538="","",CONCATENATE('Formulario PPGR3 '!$C538,".",'Formulario PPGR3 '!$D538,".",'Formulario PPGR3 '!$E538,".",'Formulario PPGR3 '!$F538))</f>
        <v/>
      </c>
      <c r="C538" s="692" t="str">
        <f>IF('Formulario PPGR3 '!$G538="","",'[1]Formulario PPGR1'!#REF!)</f>
        <v/>
      </c>
      <c r="D538" s="692" t="str">
        <f>IF('Formulario PPGR3 '!$G538="","",'[1]Formulario PPGR1'!#REF!)</f>
        <v/>
      </c>
      <c r="E538" s="692" t="str">
        <f>IF('Formulario PPGR3 '!$G538="","",'[1]Formulario PPGR1'!#REF!)</f>
        <v/>
      </c>
      <c r="F538" s="692" t="str">
        <f>IF('Formulario PPGR3 '!$G538="","",'[1]Formulario PPGR1'!#REF!)</f>
        <v/>
      </c>
      <c r="G538" s="693"/>
      <c r="H538" s="741" t="s">
        <v>2569</v>
      </c>
      <c r="I538" s="695">
        <v>4</v>
      </c>
      <c r="J538" s="702" t="s">
        <v>841</v>
      </c>
      <c r="K538" s="696" t="e">
        <f>IF(Tabla112[[#This Row],[Insumos]]="","",_xlfn.XLOOKUP(Tabla112[[#This Row],[Insumos]],[1]!Tabla10[Insumo],[1]!Tabla10[InsumoAbrev],"",0))</f>
        <v>#REF!</v>
      </c>
      <c r="L538" s="697" t="s">
        <v>1517</v>
      </c>
      <c r="M538" s="698" t="e">
        <f>IF(Tabla112[[#This Row],[Descripción]]="","",_xlfn.XLOOKUP(Tabla112[[#This Row],[Descripción]],[1]!Tabla10[Descripción],[1]!Tabla10[Unidad de Medida],"",0))</f>
        <v>#REF!</v>
      </c>
      <c r="N538" s="699">
        <v>7</v>
      </c>
      <c r="O538" s="700" t="e">
        <f>IF(Tabla112[[#This Row],[Descripción]]="","",_xlfn.XLOOKUP(Tabla112[[#This Row],[Descripción]],[1]!Tabla10[Descripción],[1]!Tabla10[Precio Unitario],0))</f>
        <v>#REF!</v>
      </c>
      <c r="P538" s="700" t="e">
        <f>IF(Tabla112[[#This Row],[Cantidad de Insumos]]="","",Tabla112[[#This Row],[Precio Unitario]]*Tabla112[[#This Row],[Cantidad de Insumos]])</f>
        <v>#REF!</v>
      </c>
      <c r="Q538" s="700" t="e">
        <f>IF(Tabla112[[#This Row],[Descripción]]="","",_xlfn.XLOOKUP(Tabla112[[#This Row],[Descripción]],[1]!Tabla10[Descripción],[1]!Tabla10[CODIGO PRESUPUESTARIO],0))</f>
        <v>#REF!</v>
      </c>
      <c r="R538" s="696"/>
      <c r="S538" s="696"/>
    </row>
    <row r="539" spans="2:19" ht="34.950000000000003" customHeight="1" x14ac:dyDescent="0.3">
      <c r="B539" s="692" t="str">
        <f>IF('Formulario PPGR3 '!$G539="","",CONCATENATE('Formulario PPGR3 '!$C539,".",'Formulario PPGR3 '!$D539,".",'Formulario PPGR3 '!$E539,".",'Formulario PPGR3 '!$F539))</f>
        <v/>
      </c>
      <c r="C539" s="692" t="str">
        <f>IF('Formulario PPGR3 '!$G539="","",'[1]Formulario PPGR1'!#REF!)</f>
        <v/>
      </c>
      <c r="D539" s="692" t="str">
        <f>IF('Formulario PPGR3 '!$G539="","",'[1]Formulario PPGR1'!#REF!)</f>
        <v/>
      </c>
      <c r="E539" s="692" t="str">
        <f>IF('Formulario PPGR3 '!$G539="","",'[1]Formulario PPGR1'!#REF!)</f>
        <v/>
      </c>
      <c r="F539" s="692" t="str">
        <f>IF('Formulario PPGR3 '!$G539="","",'[1]Formulario PPGR1'!#REF!)</f>
        <v/>
      </c>
      <c r="G539" s="693"/>
      <c r="H539" s="694" t="str">
        <f>IF(Tabla112[[#This Row],[Código_Actividad]]="","",_xlfn.XLOOKUP(Tabla112[[#This Row],[Código_Actividad]],[1]!Tabla2[Código],[1]!Tabla2[Actividades Programables Presupuestables],"",0))</f>
        <v/>
      </c>
      <c r="I539" s="695" t="str">
        <f>IFERROR(VLOOKUP('Formulario PPGR3 '!$G539,'[1]Formulario PPGR2'!$H$9:$V$272,15,FALSE),"")</f>
        <v/>
      </c>
      <c r="J539" s="724" t="s">
        <v>1050</v>
      </c>
      <c r="K539" s="696" t="e">
        <f>IF(Tabla112[[#This Row],[Insumos]]="","",_xlfn.XLOOKUP(Tabla112[[#This Row],[Insumos]],[1]!Tabla10[Insumo],[1]!Tabla10[InsumoAbrev],"",0))</f>
        <v>#REF!</v>
      </c>
      <c r="L539" s="697" t="s">
        <v>1858</v>
      </c>
      <c r="M539" s="698" t="e">
        <f>IF(Tabla112[[#This Row],[Descripción]]="","",_xlfn.XLOOKUP(Tabla112[[#This Row],[Descripción]],[1]!Tabla10[Descripción],[1]!Tabla10[Unidad de Medida],"",0))</f>
        <v>#REF!</v>
      </c>
      <c r="N539" s="699">
        <v>3</v>
      </c>
      <c r="O539" s="700" t="e">
        <f>IF(Tabla112[[#This Row],[Descripción]]="","",_xlfn.XLOOKUP(Tabla112[[#This Row],[Descripción]],[1]!Tabla10[Descripción],[1]!Tabla10[Precio Unitario],0))</f>
        <v>#REF!</v>
      </c>
      <c r="P539" s="700" t="e">
        <f>IF(Tabla112[[#This Row],[Cantidad de Insumos]]="","",Tabla112[[#This Row],[Precio Unitario]]*Tabla112[[#This Row],[Cantidad de Insumos]])</f>
        <v>#REF!</v>
      </c>
      <c r="Q539" s="700" t="e">
        <f>IF(Tabla112[[#This Row],[Descripción]]="","",_xlfn.XLOOKUP(Tabla112[[#This Row],[Descripción]],[1]!Tabla10[Descripción],[1]!Tabla10[CODIGO PRESUPUESTARIO],0))</f>
        <v>#REF!</v>
      </c>
      <c r="R539" s="696"/>
      <c r="S539" s="696"/>
    </row>
    <row r="540" spans="2:19" ht="52.8" x14ac:dyDescent="0.3">
      <c r="B540" s="692" t="str">
        <f>IF('Formulario PPGR3 '!$G540="","",CONCATENATE('Formulario PPGR3 '!$C540,".",'Formulario PPGR3 '!$D540,".",'Formulario PPGR3 '!$E540,".",'Formulario PPGR3 '!$F540))</f>
        <v/>
      </c>
      <c r="C540" s="692" t="str">
        <f>IF('Formulario PPGR3 '!$G540="","",'[1]Formulario PPGR1'!#REF!)</f>
        <v/>
      </c>
      <c r="D540" s="692" t="str">
        <f>IF('Formulario PPGR3 '!$G540="","",'[1]Formulario PPGR1'!#REF!)</f>
        <v/>
      </c>
      <c r="E540" s="692" t="str">
        <f>IF('Formulario PPGR3 '!$G540="","",'[1]Formulario PPGR1'!#REF!)</f>
        <v/>
      </c>
      <c r="F540" s="692" t="str">
        <f>IF('Formulario PPGR3 '!$G540="","",'[1]Formulario PPGR1'!#REF!)</f>
        <v/>
      </c>
      <c r="G540" s="693"/>
      <c r="H540" s="741" t="s">
        <v>2570</v>
      </c>
      <c r="I540" s="695">
        <v>1</v>
      </c>
      <c r="J540" s="702" t="s">
        <v>1050</v>
      </c>
      <c r="K540" s="696" t="e">
        <f>IF(Tabla112[[#This Row],[Insumos]]="","",_xlfn.XLOOKUP(Tabla112[[#This Row],[Insumos]],[1]!Tabla10[Insumo],[1]!Tabla10[InsumoAbrev],"",0))</f>
        <v>#REF!</v>
      </c>
      <c r="L540" s="697" t="s">
        <v>1858</v>
      </c>
      <c r="M540" s="698" t="e">
        <f>IF(Tabla112[[#This Row],[Descripción]]="","",_xlfn.XLOOKUP(Tabla112[[#This Row],[Descripción]],[1]!Tabla10[Descripción],[1]!Tabla10[Unidad de Medida],"",0))</f>
        <v>#REF!</v>
      </c>
      <c r="N540" s="699">
        <v>2</v>
      </c>
      <c r="O540" s="700" t="e">
        <f>IF(Tabla112[[#This Row],[Descripción]]="","",_xlfn.XLOOKUP(Tabla112[[#This Row],[Descripción]],[1]!Tabla10[Descripción],[1]!Tabla10[Precio Unitario],0))</f>
        <v>#REF!</v>
      </c>
      <c r="P540" s="700" t="e">
        <f>IF(Tabla112[[#This Row],[Cantidad de Insumos]]="","",Tabla112[[#This Row],[Precio Unitario]]*Tabla112[[#This Row],[Cantidad de Insumos]])</f>
        <v>#REF!</v>
      </c>
      <c r="Q540" s="700" t="e">
        <f>IF(Tabla112[[#This Row],[Descripción]]="","",_xlfn.XLOOKUP(Tabla112[[#This Row],[Descripción]],[1]!Tabla10[Descripción],[1]!Tabla10[CODIGO PRESUPUESTARIO],0))</f>
        <v>#REF!</v>
      </c>
      <c r="R540" s="696"/>
      <c r="S540" s="696"/>
    </row>
    <row r="541" spans="2:19" ht="37.950000000000003" customHeight="1" x14ac:dyDescent="0.3">
      <c r="B541" s="692" t="e">
        <f>IF('Formulario PPGR3 '!$G541="","",CONCATENATE('Formulario PPGR3 '!$C541,".",'Formulario PPGR3 '!$D541,".",'Formulario PPGR3 '!$E541,".",'Formulario PPGR3 '!$F541))</f>
        <v>#REF!</v>
      </c>
      <c r="C541" s="692" t="e">
        <f>IF('Formulario PPGR3 '!$G541="","",'[1]Formulario PPGR1'!#REF!)</f>
        <v>#REF!</v>
      </c>
      <c r="D541" s="692" t="e">
        <f>IF('Formulario PPGR3 '!$G541="","",'[1]Formulario PPGR1'!#REF!)</f>
        <v>#REF!</v>
      </c>
      <c r="E541" s="692" t="e">
        <f>IF('Formulario PPGR3 '!$G541="","",'[1]Formulario PPGR1'!#REF!)</f>
        <v>#REF!</v>
      </c>
      <c r="F541" s="692" t="e">
        <f>IF('Formulario PPGR3 '!$G541="","",'[1]Formulario PPGR1'!#REF!)</f>
        <v>#REF!</v>
      </c>
      <c r="G541" s="287" t="s">
        <v>2571</v>
      </c>
      <c r="H541" s="694" t="e">
        <f>IF(Tabla112[[#This Row],[Código_Actividad]]="","",_xlfn.XLOOKUP(Tabla112[[#This Row],[Código_Actividad]],[1]!Tabla2[Código],[1]!Tabla2[Actividades Programables Presupuestables],"",0))</f>
        <v>#REF!</v>
      </c>
      <c r="I541" s="695">
        <f>IFERROR(VLOOKUP('Formulario PPGR3 '!$G541,'[1]Formulario PPGR2'!$H$9:$V$272,15,FALSE),"")</f>
        <v>4</v>
      </c>
      <c r="J541" s="702" t="s">
        <v>841</v>
      </c>
      <c r="K541" s="696" t="e">
        <f>IF(Tabla112[[#This Row],[Insumos]]="","",_xlfn.XLOOKUP(Tabla112[[#This Row],[Insumos]],[1]!Tabla10[Insumo],[1]!Tabla10[InsumoAbrev],"",0))</f>
        <v>#REF!</v>
      </c>
      <c r="L541" s="697" t="s">
        <v>1518</v>
      </c>
      <c r="M541" s="698" t="e">
        <f>IF(Tabla112[[#This Row],[Descripción]]="","",_xlfn.XLOOKUP(Tabla112[[#This Row],[Descripción]],[1]!Tabla10[Descripción],[1]!Tabla10[Unidad de Medida],"",0))</f>
        <v>#REF!</v>
      </c>
      <c r="N541" s="699">
        <v>4</v>
      </c>
      <c r="O541" s="700" t="e">
        <f>IF(Tabla112[[#This Row],[Descripción]]="","",_xlfn.XLOOKUP(Tabla112[[#This Row],[Descripción]],[1]!Tabla10[Descripción],[1]!Tabla10[Precio Unitario],0))</f>
        <v>#REF!</v>
      </c>
      <c r="P541" s="700" t="e">
        <f>IF(Tabla112[[#This Row],[Cantidad de Insumos]]="","",Tabla112[[#This Row],[Precio Unitario]]*Tabla112[[#This Row],[Cantidad de Insumos]])</f>
        <v>#REF!</v>
      </c>
      <c r="Q541" s="700" t="e">
        <f>IF(Tabla112[[#This Row],[Descripción]]="","",_xlfn.XLOOKUP(Tabla112[[#This Row],[Descripción]],[1]!Tabla10[Descripción],[1]!Tabla10[CODIGO PRESUPUESTARIO],0))</f>
        <v>#REF!</v>
      </c>
      <c r="R541" s="696"/>
      <c r="S541" s="696"/>
    </row>
    <row r="542" spans="2:19" x14ac:dyDescent="0.3">
      <c r="B542" s="692" t="str">
        <f>IF('Formulario PPGR3 '!$G542="","",CONCATENATE('Formulario PPGR3 '!$C542,".",'Formulario PPGR3 '!$D542,".",'Formulario PPGR3 '!$E542,".",'Formulario PPGR3 '!$F542))</f>
        <v/>
      </c>
      <c r="C542" s="692" t="str">
        <f>IF('Formulario PPGR3 '!$G542="","",'[1]Formulario PPGR1'!#REF!)</f>
        <v/>
      </c>
      <c r="D542" s="692" t="str">
        <f>IF('Formulario PPGR3 '!$G542="","",'[1]Formulario PPGR1'!#REF!)</f>
        <v/>
      </c>
      <c r="E542" s="692" t="str">
        <f>IF('Formulario PPGR3 '!$G542="","",'[1]Formulario PPGR1'!#REF!)</f>
        <v/>
      </c>
      <c r="F542" s="692" t="str">
        <f>IF('Formulario PPGR3 '!$G542="","",'[1]Formulario PPGR1'!#REF!)</f>
        <v/>
      </c>
      <c r="G542" s="693"/>
      <c r="H542" s="694" t="str">
        <f>IF(Tabla112[[#This Row],[Código_Actividad]]="","",_xlfn.XLOOKUP(Tabla112[[#This Row],[Código_Actividad]],[1]!Tabla2[Código],[1]!Tabla2[Actividades Programables Presupuestables],"",0))</f>
        <v/>
      </c>
      <c r="I542" s="695" t="str">
        <f>IFERROR(VLOOKUP('Formulario PPGR3 '!$G542,'[1]Formulario PPGR2'!$H$9:$V$272,15,FALSE),"")</f>
        <v/>
      </c>
      <c r="J542" s="702" t="s">
        <v>1050</v>
      </c>
      <c r="K542" s="696" t="e">
        <f>IF(Tabla112[[#This Row],[Insumos]]="","",_xlfn.XLOOKUP(Tabla112[[#This Row],[Insumos]],[1]!Tabla10[Insumo],[1]!Tabla10[InsumoAbrev],"",0))</f>
        <v>#REF!</v>
      </c>
      <c r="L542" s="697" t="s">
        <v>1858</v>
      </c>
      <c r="M542" s="698" t="e">
        <f>IF(Tabla112[[#This Row],[Descripción]]="","",_xlfn.XLOOKUP(Tabla112[[#This Row],[Descripción]],[1]!Tabla10[Descripción],[1]!Tabla10[Unidad de Medida],"",0))</f>
        <v>#REF!</v>
      </c>
      <c r="N542" s="699">
        <v>3</v>
      </c>
      <c r="O542" s="700" t="e">
        <f>IF(Tabla112[[#This Row],[Descripción]]="","",_xlfn.XLOOKUP(Tabla112[[#This Row],[Descripción]],[1]!Tabla10[Descripción],[1]!Tabla10[Precio Unitario],0))</f>
        <v>#REF!</v>
      </c>
      <c r="P542" s="700" t="e">
        <f>IF(Tabla112[[#This Row],[Cantidad de Insumos]]="","",Tabla112[[#This Row],[Precio Unitario]]*Tabla112[[#This Row],[Cantidad de Insumos]])</f>
        <v>#REF!</v>
      </c>
      <c r="Q542" s="700" t="e">
        <f>IF(Tabla112[[#This Row],[Descripción]]="","",_xlfn.XLOOKUP(Tabla112[[#This Row],[Descripción]],[1]!Tabla10[Descripción],[1]!Tabla10[CODIGO PRESUPUESTARIO],0))</f>
        <v>#REF!</v>
      </c>
      <c r="R542" s="696"/>
      <c r="S542" s="696"/>
    </row>
    <row r="543" spans="2:19" ht="27.6" x14ac:dyDescent="0.3">
      <c r="B543" s="692" t="e">
        <f>IF('Formulario PPGR3 '!$G543="","",CONCATENATE('Formulario PPGR3 '!$C543,".",'Formulario PPGR3 '!$D543,".",'Formulario PPGR3 '!$E543,".",'Formulario PPGR3 '!$F543))</f>
        <v>#REF!</v>
      </c>
      <c r="C543" s="692" t="e">
        <f>IF('Formulario PPGR3 '!$G543="","",'[1]Formulario PPGR1'!#REF!)</f>
        <v>#REF!</v>
      </c>
      <c r="D543" s="692" t="e">
        <f>IF('Formulario PPGR3 '!$G543="","",'[1]Formulario PPGR1'!#REF!)</f>
        <v>#REF!</v>
      </c>
      <c r="E543" s="692" t="e">
        <f>IF('Formulario PPGR3 '!$G543="","",'[1]Formulario PPGR1'!#REF!)</f>
        <v>#REF!</v>
      </c>
      <c r="F543" s="692" t="e">
        <f>IF('Formulario PPGR3 '!$G543="","",'[1]Formulario PPGR1'!#REF!)</f>
        <v>#REF!</v>
      </c>
      <c r="G543" s="287" t="s">
        <v>2572</v>
      </c>
      <c r="H543" s="694" t="e">
        <f>IF(Tabla112[[#This Row],[Código_Actividad]]="","",_xlfn.XLOOKUP(Tabla112[[#This Row],[Código_Actividad]],[1]!Tabla2[Código],[1]!Tabla2[Actividades Programables Presupuestables],"",0))</f>
        <v>#REF!</v>
      </c>
      <c r="I543" s="695">
        <f>IFERROR(VLOOKUP('Formulario PPGR3 '!$G543,'[1]Formulario PPGR2'!$H$9:$V$272,15,FALSE),"")</f>
        <v>1</v>
      </c>
      <c r="J543" s="702" t="s">
        <v>841</v>
      </c>
      <c r="K543" s="696" t="e">
        <f>IF(Tabla112[[#This Row],[Insumos]]="","",_xlfn.XLOOKUP(Tabla112[[#This Row],[Insumos]],[1]!Tabla10[Insumo],[1]!Tabla10[InsumoAbrev],"",0))</f>
        <v>#REF!</v>
      </c>
      <c r="L543" s="697" t="s">
        <v>1519</v>
      </c>
      <c r="M543" s="698" t="e">
        <f>IF(Tabla112[[#This Row],[Descripción]]="","",_xlfn.XLOOKUP(Tabla112[[#This Row],[Descripción]],[1]!Tabla10[Descripción],[1]!Tabla10[Unidad de Medida],"",0))</f>
        <v>#REF!</v>
      </c>
      <c r="N543" s="699">
        <v>1</v>
      </c>
      <c r="O543" s="700" t="e">
        <f>IF(Tabla112[[#This Row],[Descripción]]="","",_xlfn.XLOOKUP(Tabla112[[#This Row],[Descripción]],[1]!Tabla10[Descripción],[1]!Tabla10[Precio Unitario],0))</f>
        <v>#REF!</v>
      </c>
      <c r="P543" s="700" t="e">
        <f>IF(Tabla112[[#This Row],[Cantidad de Insumos]]="","",Tabla112[[#This Row],[Precio Unitario]]*Tabla112[[#This Row],[Cantidad de Insumos]])</f>
        <v>#REF!</v>
      </c>
      <c r="Q543" s="700" t="e">
        <f>IF(Tabla112[[#This Row],[Descripción]]="","",_xlfn.XLOOKUP(Tabla112[[#This Row],[Descripción]],[1]!Tabla10[Descripción],[1]!Tabla10[CODIGO PRESUPUESTARIO],0))</f>
        <v>#REF!</v>
      </c>
      <c r="R543" s="696"/>
      <c r="S543" s="696"/>
    </row>
    <row r="544" spans="2:19" ht="41.4" x14ac:dyDescent="0.3">
      <c r="B544" s="692" t="str">
        <f>IF('Formulario PPGR3 '!$G544="","",CONCATENATE('Formulario PPGR3 '!$C544,".",'Formulario PPGR3 '!$D544,".",'Formulario PPGR3 '!$E544,".",'Formulario PPGR3 '!$F544))</f>
        <v/>
      </c>
      <c r="C544" s="692" t="str">
        <f>IF('Formulario PPGR3 '!$G544="","",'[1]Formulario PPGR1'!#REF!)</f>
        <v/>
      </c>
      <c r="D544" s="692" t="str">
        <f>IF('Formulario PPGR3 '!$G544="","",'[1]Formulario PPGR1'!#REF!)</f>
        <v/>
      </c>
      <c r="E544" s="692" t="str">
        <f>IF('Formulario PPGR3 '!$G544="","",'[1]Formulario PPGR1'!#REF!)</f>
        <v/>
      </c>
      <c r="F544" s="692" t="str">
        <f>IF('Formulario PPGR3 '!$G544="","",'[1]Formulario PPGR1'!#REF!)</f>
        <v/>
      </c>
      <c r="G544" s="693"/>
      <c r="H544" s="694" t="str">
        <f>IF(Tabla112[[#This Row],[Código_Actividad]]="","",_xlfn.XLOOKUP(Tabla112[[#This Row],[Código_Actividad]],[1]!Tabla2[Código],[1]!Tabla2[Actividades Programables Presupuestables],"",0))</f>
        <v/>
      </c>
      <c r="I544" s="695" t="str">
        <f>IFERROR(VLOOKUP('Formulario PPGR3 '!$G544,'[1]Formulario PPGR2'!$H$9:$V$272,15,FALSE),"")</f>
        <v/>
      </c>
      <c r="J544" s="740" t="s">
        <v>1053</v>
      </c>
      <c r="K544" s="696" t="e">
        <f>IF(Tabla112[[#This Row],[Insumos]]="","",_xlfn.XLOOKUP(Tabla112[[#This Row],[Insumos]],[1]!Tabla10[Insumo],[1]!Tabla10[InsumoAbrev],"",0))</f>
        <v>#REF!</v>
      </c>
      <c r="L544" s="697" t="s">
        <v>1826</v>
      </c>
      <c r="M544" s="698" t="e">
        <f>IF(Tabla112[[#This Row],[Descripción]]="","",_xlfn.XLOOKUP(Tabla112[[#This Row],[Descripción]],[1]!Tabla10[Descripción],[1]!Tabla10[Unidad de Medida],"",0))</f>
        <v>#REF!</v>
      </c>
      <c r="N544" s="699">
        <v>3</v>
      </c>
      <c r="O544" s="700" t="e">
        <f>IF(Tabla112[[#This Row],[Descripción]]="","",_xlfn.XLOOKUP(Tabla112[[#This Row],[Descripción]],[1]!Tabla10[Descripción],[1]!Tabla10[Precio Unitario],0))</f>
        <v>#REF!</v>
      </c>
      <c r="P544" s="700" t="e">
        <f>IF(Tabla112[[#This Row],[Cantidad de Insumos]]="","",Tabla112[[#This Row],[Precio Unitario]]*Tabla112[[#This Row],[Cantidad de Insumos]])</f>
        <v>#REF!</v>
      </c>
      <c r="Q544" s="700" t="e">
        <f>IF(Tabla112[[#This Row],[Descripción]]="","",_xlfn.XLOOKUP(Tabla112[[#This Row],[Descripción]],[1]!Tabla10[Descripción],[1]!Tabla10[CODIGO PRESUPUESTARIO],0))</f>
        <v>#REF!</v>
      </c>
      <c r="R544" s="696"/>
      <c r="S544" s="696"/>
    </row>
    <row r="545" spans="2:19" x14ac:dyDescent="0.3">
      <c r="B545" s="692" t="str">
        <f>IF('Formulario PPGR3 '!$G545="","",CONCATENATE('Formulario PPGR3 '!$C545,".",'Formulario PPGR3 '!$D545,".",'Formulario PPGR3 '!$E545,".",'Formulario PPGR3 '!$F545))</f>
        <v/>
      </c>
      <c r="C545" s="692" t="str">
        <f>IF('Formulario PPGR3 '!$G545="","",'[1]Formulario PPGR1'!#REF!)</f>
        <v/>
      </c>
      <c r="D545" s="692" t="str">
        <f>IF('Formulario PPGR3 '!$G545="","",'[1]Formulario PPGR1'!#REF!)</f>
        <v/>
      </c>
      <c r="E545" s="692" t="str">
        <f>IF('Formulario PPGR3 '!$G545="","",'[1]Formulario PPGR1'!#REF!)</f>
        <v/>
      </c>
      <c r="F545" s="692" t="str">
        <f>IF('Formulario PPGR3 '!$G545="","",'[1]Formulario PPGR1'!#REF!)</f>
        <v/>
      </c>
      <c r="G545" s="693"/>
      <c r="H545" s="694" t="str">
        <f>IF(Tabla112[[#This Row],[Código_Actividad]]="","",_xlfn.XLOOKUP(Tabla112[[#This Row],[Código_Actividad]],[1]!Tabla2[Código],[1]!Tabla2[Actividades Programables Presupuestables],"",0))</f>
        <v/>
      </c>
      <c r="I545" s="695" t="str">
        <f>IFERROR(VLOOKUP('Formulario PPGR3 '!$G545,'[1]Formulario PPGR2'!$H$9:$V$272,15,FALSE),"")</f>
        <v/>
      </c>
      <c r="J545" s="702" t="s">
        <v>1053</v>
      </c>
      <c r="K545" s="696" t="e">
        <f>IF(Tabla112[[#This Row],[Insumos]]="","",_xlfn.XLOOKUP(Tabla112[[#This Row],[Insumos]],[1]!Tabla10[Insumo],[1]!Tabla10[InsumoAbrev],"",0))</f>
        <v>#REF!</v>
      </c>
      <c r="L545" s="697" t="s">
        <v>1824</v>
      </c>
      <c r="M545" s="698" t="e">
        <f>IF(Tabla112[[#This Row],[Descripción]]="","",_xlfn.XLOOKUP(Tabla112[[#This Row],[Descripción]],[1]!Tabla10[Descripción],[1]!Tabla10[Unidad de Medida],"",0))</f>
        <v>#REF!</v>
      </c>
      <c r="N545" s="699">
        <v>3</v>
      </c>
      <c r="O545" s="700" t="e">
        <f>IF(Tabla112[[#This Row],[Descripción]]="","",_xlfn.XLOOKUP(Tabla112[[#This Row],[Descripción]],[1]!Tabla10[Descripción],[1]!Tabla10[Precio Unitario],0))</f>
        <v>#REF!</v>
      </c>
      <c r="P545" s="700" t="e">
        <f>IF(Tabla112[[#This Row],[Cantidad de Insumos]]="","",Tabla112[[#This Row],[Precio Unitario]]*Tabla112[[#This Row],[Cantidad de Insumos]])</f>
        <v>#REF!</v>
      </c>
      <c r="Q545" s="700" t="e">
        <f>IF(Tabla112[[#This Row],[Descripción]]="","",_xlfn.XLOOKUP(Tabla112[[#This Row],[Descripción]],[1]!Tabla10[Descripción],[1]!Tabla10[CODIGO PRESUPUESTARIO],0))</f>
        <v>#REF!</v>
      </c>
      <c r="R545" s="696"/>
      <c r="S545" s="696"/>
    </row>
    <row r="546" spans="2:19" x14ac:dyDescent="0.3">
      <c r="B546" s="692" t="str">
        <f>IF('Formulario PPGR3 '!$G546="","",CONCATENATE('Formulario PPGR3 '!$C546,".",'Formulario PPGR3 '!$D546,".",'Formulario PPGR3 '!$E546,".",'Formulario PPGR3 '!$F546))</f>
        <v/>
      </c>
      <c r="C546" s="692" t="str">
        <f>IF('Formulario PPGR3 '!$G546="","",'[1]Formulario PPGR1'!#REF!)</f>
        <v/>
      </c>
      <c r="D546" s="692" t="str">
        <f>IF('Formulario PPGR3 '!$G546="","",'[1]Formulario PPGR1'!#REF!)</f>
        <v/>
      </c>
      <c r="E546" s="692" t="str">
        <f>IF('Formulario PPGR3 '!$G546="","",'[1]Formulario PPGR1'!#REF!)</f>
        <v/>
      </c>
      <c r="F546" s="692" t="str">
        <f>IF('Formulario PPGR3 '!$G546="","",'[1]Formulario PPGR1'!#REF!)</f>
        <v/>
      </c>
      <c r="G546" s="693"/>
      <c r="H546" s="694" t="str">
        <f>IF(Tabla112[[#This Row],[Código_Actividad]]="","",_xlfn.XLOOKUP(Tabla112[[#This Row],[Código_Actividad]],[1]!Tabla2[Código],[1]!Tabla2[Actividades Programables Presupuestables],"",0))</f>
        <v/>
      </c>
      <c r="I546" s="695" t="str">
        <f>IFERROR(VLOOKUP('Formulario PPGR3 '!$G546,'[1]Formulario PPGR2'!$H$9:$V$272,15,FALSE),"")</f>
        <v/>
      </c>
      <c r="J546" s="706"/>
      <c r="K546" s="696" t="str">
        <f>IF(Tabla112[[#This Row],[Insumos]]="","",_xlfn.XLOOKUP(Tabla112[[#This Row],[Insumos]],[1]!Tabla10[Insumo],[1]!Tabla10[InsumoAbrev],"",0))</f>
        <v/>
      </c>
      <c r="L546" s="697"/>
      <c r="M546" s="698" t="str">
        <f>IF(Tabla112[[#This Row],[Descripción]]="","",_xlfn.XLOOKUP(Tabla112[[#This Row],[Descripción]],[1]!Tabla10[Descripción],[1]!Tabla10[Unidad de Medida],"",0))</f>
        <v/>
      </c>
      <c r="N546" s="699"/>
      <c r="O546" s="700" t="str">
        <f>IF(Tabla112[[#This Row],[Descripción]]="","",_xlfn.XLOOKUP(Tabla112[[#This Row],[Descripción]],[1]!Tabla10[Descripción],[1]!Tabla10[Precio Unitario],0))</f>
        <v/>
      </c>
      <c r="P546" s="700" t="str">
        <f>IF(Tabla112[[#This Row],[Cantidad de Insumos]]="","",Tabla112[[#This Row],[Precio Unitario]]*Tabla112[[#This Row],[Cantidad de Insumos]])</f>
        <v/>
      </c>
      <c r="Q546" s="700" t="str">
        <f>IF(Tabla112[[#This Row],[Descripción]]="","",_xlfn.XLOOKUP(Tabla112[[#This Row],[Descripción]],[1]!Tabla10[Descripción],[1]!Tabla10[CODIGO PRESUPUESTARIO],0))</f>
        <v/>
      </c>
      <c r="R546" s="696"/>
      <c r="S546" s="696"/>
    </row>
    <row r="547" spans="2:19" x14ac:dyDescent="0.3">
      <c r="B547" s="692" t="str">
        <f>IF('Formulario PPGR3 '!$G547="","",CONCATENATE('Formulario PPGR3 '!$C547,".",'Formulario PPGR3 '!$D547,".",'Formulario PPGR3 '!$E547,".",'Formulario PPGR3 '!$F547))</f>
        <v/>
      </c>
      <c r="C547" s="692" t="str">
        <f>IF('Formulario PPGR3 '!$G547="","",'[1]Formulario PPGR1'!#REF!)</f>
        <v/>
      </c>
      <c r="D547" s="692" t="str">
        <f>IF('Formulario PPGR3 '!$G547="","",'[1]Formulario PPGR1'!#REF!)</f>
        <v/>
      </c>
      <c r="E547" s="692" t="str">
        <f>IF('Formulario PPGR3 '!$G547="","",'[1]Formulario PPGR1'!#REF!)</f>
        <v/>
      </c>
      <c r="F547" s="692" t="str">
        <f>IF('Formulario PPGR3 '!$G547="","",'[1]Formulario PPGR1'!#REF!)</f>
        <v/>
      </c>
      <c r="G547" s="693"/>
      <c r="H547" s="694" t="str">
        <f>IF(Tabla112[[#This Row],[Código_Actividad]]="","",_xlfn.XLOOKUP(Tabla112[[#This Row],[Código_Actividad]],[1]!Tabla2[Código],[1]!Tabla2[Actividades Programables Presupuestables],"",0))</f>
        <v/>
      </c>
      <c r="I547" s="695" t="str">
        <f>IFERROR(VLOOKUP('Formulario PPGR3 '!$G547,'[1]Formulario PPGR2'!$H$9:$V$272,15,FALSE),"")</f>
        <v/>
      </c>
      <c r="J547" s="702"/>
      <c r="K547" s="696" t="str">
        <f>IF(Tabla112[[#This Row],[Insumos]]="","",_xlfn.XLOOKUP(Tabla112[[#This Row],[Insumos]],[1]!Tabla10[Insumo],[1]!Tabla10[InsumoAbrev],"",0))</f>
        <v/>
      </c>
      <c r="L547" s="697"/>
      <c r="M547" s="698" t="str">
        <f>IF(Tabla112[[#This Row],[Descripción]]="","",_xlfn.XLOOKUP(Tabla112[[#This Row],[Descripción]],[1]!Tabla10[Descripción],[1]!Tabla10[Unidad de Medida],"",0))</f>
        <v/>
      </c>
      <c r="N547" s="699"/>
      <c r="O547" s="700" t="str">
        <f>IF(Tabla112[[#This Row],[Descripción]]="","",_xlfn.XLOOKUP(Tabla112[[#This Row],[Descripción]],[1]!Tabla10[Descripción],[1]!Tabla10[Precio Unitario],0))</f>
        <v/>
      </c>
      <c r="P547" s="700" t="str">
        <f>IF(Tabla112[[#This Row],[Cantidad de Insumos]]="","",Tabla112[[#This Row],[Precio Unitario]]*Tabla112[[#This Row],[Cantidad de Insumos]])</f>
        <v/>
      </c>
      <c r="Q547" s="700" t="str">
        <f>IF(Tabla112[[#This Row],[Descripción]]="","",_xlfn.XLOOKUP(Tabla112[[#This Row],[Descripción]],[1]!Tabla10[Descripción],[1]!Tabla10[CODIGO PRESUPUESTARIO],0))</f>
        <v/>
      </c>
      <c r="R547" s="696"/>
      <c r="S547" s="696"/>
    </row>
    <row r="548" spans="2:19" x14ac:dyDescent="0.3">
      <c r="B548" s="692" t="str">
        <f>IF('Formulario PPGR3 '!$G548="","",CONCATENATE('Formulario PPGR3 '!$C548,".",'Formulario PPGR3 '!$D548,".",'Formulario PPGR3 '!$E548,".",'Formulario PPGR3 '!$F548))</f>
        <v/>
      </c>
      <c r="C548" s="692" t="str">
        <f>IF('Formulario PPGR3 '!$G548="","",'[1]Formulario PPGR1'!#REF!)</f>
        <v/>
      </c>
      <c r="D548" s="692" t="str">
        <f>IF('Formulario PPGR3 '!$G548="","",'[1]Formulario PPGR1'!#REF!)</f>
        <v/>
      </c>
      <c r="E548" s="692" t="str">
        <f>IF('Formulario PPGR3 '!$G548="","",'[1]Formulario PPGR1'!#REF!)</f>
        <v/>
      </c>
      <c r="F548" s="692" t="str">
        <f>IF('Formulario PPGR3 '!$G548="","",'[1]Formulario PPGR1'!#REF!)</f>
        <v/>
      </c>
      <c r="G548" s="693"/>
      <c r="H548" s="694" t="str">
        <f>IF(Tabla112[[#This Row],[Código_Actividad]]="","",_xlfn.XLOOKUP(Tabla112[[#This Row],[Código_Actividad]],[1]!Tabla2[Código],[1]!Tabla2[Actividades Programables Presupuestables],"",0))</f>
        <v/>
      </c>
      <c r="I548" s="695" t="str">
        <f>IFERROR(VLOOKUP('Formulario PPGR3 '!$G548,'[1]Formulario PPGR2'!$H$9:$V$272,15,FALSE),"")</f>
        <v/>
      </c>
      <c r="J548" s="702"/>
      <c r="K548" s="696" t="str">
        <f>IF(Tabla112[[#This Row],[Insumos]]="","",_xlfn.XLOOKUP(Tabla112[[#This Row],[Insumos]],[1]!Tabla10[Insumo],[1]!Tabla10[InsumoAbrev],"",0))</f>
        <v/>
      </c>
      <c r="L548" s="697"/>
      <c r="M548" s="698" t="str">
        <f>IF(Tabla112[[#This Row],[Descripción]]="","",_xlfn.XLOOKUP(Tabla112[[#This Row],[Descripción]],[1]!Tabla10[Descripción],[1]!Tabla10[Unidad de Medida],"",0))</f>
        <v/>
      </c>
      <c r="N548" s="699"/>
      <c r="O548" s="700" t="str">
        <f>IF(Tabla112[[#This Row],[Descripción]]="","",_xlfn.XLOOKUP(Tabla112[[#This Row],[Descripción]],[1]!Tabla10[Descripción],[1]!Tabla10[Precio Unitario],0))</f>
        <v/>
      </c>
      <c r="P548" s="700" t="str">
        <f>IF(Tabla112[[#This Row],[Cantidad de Insumos]]="","",Tabla112[[#This Row],[Precio Unitario]]*Tabla112[[#This Row],[Cantidad de Insumos]])</f>
        <v/>
      </c>
      <c r="Q548" s="700" t="str">
        <f>IF(Tabla112[[#This Row],[Descripción]]="","",_xlfn.XLOOKUP(Tabla112[[#This Row],[Descripción]],[1]!Tabla10[Descripción],[1]!Tabla10[CODIGO PRESUPUESTARIO],0))</f>
        <v/>
      </c>
      <c r="R548" s="696"/>
      <c r="S548" s="696"/>
    </row>
    <row r="549" spans="2:19" x14ac:dyDescent="0.3">
      <c r="B549" s="692" t="str">
        <f>IF('Formulario PPGR3 '!$G549="","",CONCATENATE('Formulario PPGR3 '!$C549,".",'Formulario PPGR3 '!$D549,".",'Formulario PPGR3 '!$E549,".",'Formulario PPGR3 '!$F549))</f>
        <v/>
      </c>
      <c r="C549" s="692" t="str">
        <f>IF('Formulario PPGR3 '!$G549="","",'[1]Formulario PPGR1'!#REF!)</f>
        <v/>
      </c>
      <c r="D549" s="692" t="str">
        <f>IF('Formulario PPGR3 '!$G549="","",'[1]Formulario PPGR1'!#REF!)</f>
        <v/>
      </c>
      <c r="E549" s="692" t="str">
        <f>IF('Formulario PPGR3 '!$G549="","",'[1]Formulario PPGR1'!#REF!)</f>
        <v/>
      </c>
      <c r="F549" s="692" t="str">
        <f>IF('Formulario PPGR3 '!$G549="","",'[1]Formulario PPGR1'!#REF!)</f>
        <v/>
      </c>
      <c r="G549" s="693"/>
      <c r="H549" s="694" t="str">
        <f>IF(Tabla112[[#This Row],[Código_Actividad]]="","",_xlfn.XLOOKUP(Tabla112[[#This Row],[Código_Actividad]],[1]!Tabla2[Código],[1]!Tabla2[Actividades Programables Presupuestables],"",0))</f>
        <v/>
      </c>
      <c r="I549" s="695" t="str">
        <f>IFERROR(VLOOKUP('Formulario PPGR3 '!$G549,'[1]Formulario PPGR2'!$H$9:$V$272,15,FALSE),"")</f>
        <v/>
      </c>
      <c r="J549" s="702"/>
      <c r="K549" s="696" t="str">
        <f>IF(Tabla112[[#This Row],[Insumos]]="","",_xlfn.XLOOKUP(Tabla112[[#This Row],[Insumos]],[1]!Tabla10[Insumo],[1]!Tabla10[InsumoAbrev],"",0))</f>
        <v/>
      </c>
      <c r="L549" s="697"/>
      <c r="M549" s="698" t="str">
        <f>IF(Tabla112[[#This Row],[Descripción]]="","",_xlfn.XLOOKUP(Tabla112[[#This Row],[Descripción]],[1]!Tabla10[Descripción],[1]!Tabla10[Unidad de Medida],"",0))</f>
        <v/>
      </c>
      <c r="N549" s="699"/>
      <c r="O549" s="700" t="str">
        <f>IF(Tabla112[[#This Row],[Descripción]]="","",_xlfn.XLOOKUP(Tabla112[[#This Row],[Descripción]],[1]!Tabla10[Descripción],[1]!Tabla10[Precio Unitario],0))</f>
        <v/>
      </c>
      <c r="P549" s="700" t="str">
        <f>IF(Tabla112[[#This Row],[Cantidad de Insumos]]="","",Tabla112[[#This Row],[Precio Unitario]]*Tabla112[[#This Row],[Cantidad de Insumos]])</f>
        <v/>
      </c>
      <c r="Q549" s="700" t="str">
        <f>IF(Tabla112[[#This Row],[Descripción]]="","",_xlfn.XLOOKUP(Tabla112[[#This Row],[Descripción]],[1]!Tabla10[Descripción],[1]!Tabla10[CODIGO PRESUPUESTARIO],0))</f>
        <v/>
      </c>
      <c r="R549" s="696"/>
      <c r="S549" s="696"/>
    </row>
    <row r="550" spans="2:19" x14ac:dyDescent="0.3">
      <c r="B550" s="692" t="str">
        <f>IF('Formulario PPGR3 '!$G550="","",CONCATENATE('Formulario PPGR3 '!$C550,".",'Formulario PPGR3 '!$D550,".",'Formulario PPGR3 '!$E550,".",'Formulario PPGR3 '!$F550))</f>
        <v/>
      </c>
      <c r="C550" s="692" t="str">
        <f>IF('Formulario PPGR3 '!$G550="","",'[1]Formulario PPGR1'!#REF!)</f>
        <v/>
      </c>
      <c r="D550" s="692" t="str">
        <f>IF('Formulario PPGR3 '!$G550="","",'[1]Formulario PPGR1'!#REF!)</f>
        <v/>
      </c>
      <c r="E550" s="692" t="str">
        <f>IF('Formulario PPGR3 '!$G550="","",'[1]Formulario PPGR1'!#REF!)</f>
        <v/>
      </c>
      <c r="F550" s="692" t="str">
        <f>IF('Formulario PPGR3 '!$G550="","",'[1]Formulario PPGR1'!#REF!)</f>
        <v/>
      </c>
      <c r="G550" s="693"/>
      <c r="H550" s="694" t="str">
        <f>IF(Tabla112[[#This Row],[Código_Actividad]]="","",_xlfn.XLOOKUP(Tabla112[[#This Row],[Código_Actividad]],[1]!Tabla2[Código],[1]!Tabla2[Actividades Programables Presupuestables],"",0))</f>
        <v/>
      </c>
      <c r="I550" s="695" t="str">
        <f>IFERROR(VLOOKUP('Formulario PPGR3 '!$G550,'[1]Formulario PPGR2'!$H$9:$V$272,15,FALSE),"")</f>
        <v/>
      </c>
      <c r="J550" s="702"/>
      <c r="K550" s="696" t="str">
        <f>IF(Tabla112[[#This Row],[Insumos]]="","",_xlfn.XLOOKUP(Tabla112[[#This Row],[Insumos]],[1]!Tabla10[Insumo],[1]!Tabla10[InsumoAbrev],"",0))</f>
        <v/>
      </c>
      <c r="L550" s="697"/>
      <c r="M550" s="698" t="str">
        <f>IF(Tabla112[[#This Row],[Descripción]]="","",_xlfn.XLOOKUP(Tabla112[[#This Row],[Descripción]],[1]!Tabla10[Descripción],[1]!Tabla10[Unidad de Medida],"",0))</f>
        <v/>
      </c>
      <c r="N550" s="699"/>
      <c r="O550" s="700" t="str">
        <f>IF(Tabla112[[#This Row],[Descripción]]="","",_xlfn.XLOOKUP(Tabla112[[#This Row],[Descripción]],[1]!Tabla10[Descripción],[1]!Tabla10[Precio Unitario],0))</f>
        <v/>
      </c>
      <c r="P550" s="700" t="str">
        <f>IF(Tabla112[[#This Row],[Cantidad de Insumos]]="","",Tabla112[[#This Row],[Precio Unitario]]*Tabla112[[#This Row],[Cantidad de Insumos]])</f>
        <v/>
      </c>
      <c r="Q550" s="700" t="str">
        <f>IF(Tabla112[[#This Row],[Descripción]]="","",_xlfn.XLOOKUP(Tabla112[[#This Row],[Descripción]],[1]!Tabla10[Descripción],[1]!Tabla10[CODIGO PRESUPUESTARIO],0))</f>
        <v/>
      </c>
      <c r="R550" s="696"/>
      <c r="S550" s="696"/>
    </row>
    <row r="551" spans="2:19" x14ac:dyDescent="0.3">
      <c r="B551" s="692" t="str">
        <f>IF('Formulario PPGR3 '!$G551="","",CONCATENATE('Formulario PPGR3 '!$C551,".",'Formulario PPGR3 '!$D551,".",'Formulario PPGR3 '!$E551,".",'Formulario PPGR3 '!$F551))</f>
        <v/>
      </c>
      <c r="C551" s="692" t="str">
        <f>IF('Formulario PPGR3 '!$G551="","",'[1]Formulario PPGR1'!#REF!)</f>
        <v/>
      </c>
      <c r="D551" s="692" t="str">
        <f>IF('Formulario PPGR3 '!$G551="","",'[1]Formulario PPGR1'!#REF!)</f>
        <v/>
      </c>
      <c r="E551" s="692" t="str">
        <f>IF('Formulario PPGR3 '!$G551="","",'[1]Formulario PPGR1'!#REF!)</f>
        <v/>
      </c>
      <c r="F551" s="692" t="str">
        <f>IF('Formulario PPGR3 '!$G551="","",'[1]Formulario PPGR1'!#REF!)</f>
        <v/>
      </c>
      <c r="G551" s="693"/>
      <c r="H551" s="694" t="str">
        <f>IF(Tabla112[[#This Row],[Código_Actividad]]="","",_xlfn.XLOOKUP(Tabla112[[#This Row],[Código_Actividad]],[1]!Tabla2[Código],[1]!Tabla2[Actividades Programables Presupuestables],"",0))</f>
        <v/>
      </c>
      <c r="I551" s="695" t="str">
        <f>IFERROR(VLOOKUP('Formulario PPGR3 '!$G551,'[1]Formulario PPGR2'!$H$9:$V$272,15,FALSE),"")</f>
        <v/>
      </c>
      <c r="J551" s="702"/>
      <c r="K551" s="696" t="str">
        <f>IF(Tabla112[[#This Row],[Insumos]]="","",_xlfn.XLOOKUP(Tabla112[[#This Row],[Insumos]],[1]!Tabla10[Insumo],[1]!Tabla10[InsumoAbrev],"",0))</f>
        <v/>
      </c>
      <c r="L551" s="697"/>
      <c r="M551" s="698" t="str">
        <f>IF(Tabla112[[#This Row],[Descripción]]="","",_xlfn.XLOOKUP(Tabla112[[#This Row],[Descripción]],[1]!Tabla10[Descripción],[1]!Tabla10[Unidad de Medida],"",0))</f>
        <v/>
      </c>
      <c r="N551" s="699"/>
      <c r="O551" s="700" t="str">
        <f>IF(Tabla112[[#This Row],[Descripción]]="","",_xlfn.XLOOKUP(Tabla112[[#This Row],[Descripción]],[1]!Tabla10[Descripción],[1]!Tabla10[Precio Unitario],0))</f>
        <v/>
      </c>
      <c r="P551" s="700" t="str">
        <f>IF(Tabla112[[#This Row],[Cantidad de Insumos]]="","",Tabla112[[#This Row],[Precio Unitario]]*Tabla112[[#This Row],[Cantidad de Insumos]])</f>
        <v/>
      </c>
      <c r="Q551" s="700" t="str">
        <f>IF(Tabla112[[#This Row],[Descripción]]="","",_xlfn.XLOOKUP(Tabla112[[#This Row],[Descripción]],[1]!Tabla10[Descripción],[1]!Tabla10[CODIGO PRESUPUESTARIO],0))</f>
        <v/>
      </c>
      <c r="R551" s="696"/>
      <c r="S551" s="696"/>
    </row>
    <row r="552" spans="2:19" x14ac:dyDescent="0.3">
      <c r="B552" s="692" t="str">
        <f>IF('Formulario PPGR3 '!$G552="","",CONCATENATE('Formulario PPGR3 '!$C552,".",'Formulario PPGR3 '!$D552,".",'Formulario PPGR3 '!$E552,".",'Formulario PPGR3 '!$F552))</f>
        <v/>
      </c>
      <c r="C552" s="692" t="str">
        <f>IF('Formulario PPGR3 '!$G552="","",'[1]Formulario PPGR1'!#REF!)</f>
        <v/>
      </c>
      <c r="D552" s="692" t="str">
        <f>IF('Formulario PPGR3 '!$G552="","",'[1]Formulario PPGR1'!#REF!)</f>
        <v/>
      </c>
      <c r="E552" s="692" t="str">
        <f>IF('Formulario PPGR3 '!$G552="","",'[1]Formulario PPGR1'!#REF!)</f>
        <v/>
      </c>
      <c r="F552" s="692" t="str">
        <f>IF('Formulario PPGR3 '!$G552="","",'[1]Formulario PPGR1'!#REF!)</f>
        <v/>
      </c>
      <c r="G552" s="693"/>
      <c r="H552" s="694" t="str">
        <f>IF(Tabla112[[#This Row],[Código_Actividad]]="","",_xlfn.XLOOKUP(Tabla112[[#This Row],[Código_Actividad]],[1]!Tabla2[Código],[1]!Tabla2[Actividades Programables Presupuestables],"",0))</f>
        <v/>
      </c>
      <c r="I552" s="695" t="str">
        <f>IFERROR(VLOOKUP('Formulario PPGR3 '!$G552,'[1]Formulario PPGR2'!$H$9:$V$272,15,FALSE),"")</f>
        <v/>
      </c>
      <c r="J552" s="702"/>
      <c r="K552" s="696" t="str">
        <f>IF(Tabla112[[#This Row],[Insumos]]="","",_xlfn.XLOOKUP(Tabla112[[#This Row],[Insumos]],[1]!Tabla10[Insumo],[1]!Tabla10[InsumoAbrev],"",0))</f>
        <v/>
      </c>
      <c r="L552" s="697"/>
      <c r="M552" s="698" t="str">
        <f>IF(Tabla112[[#This Row],[Descripción]]="","",_xlfn.XLOOKUP(Tabla112[[#This Row],[Descripción]],[1]!Tabla10[Descripción],[1]!Tabla10[Unidad de Medida],"",0))</f>
        <v/>
      </c>
      <c r="N552" s="699"/>
      <c r="O552" s="700" t="str">
        <f>IF(Tabla112[[#This Row],[Descripción]]="","",_xlfn.XLOOKUP(Tabla112[[#This Row],[Descripción]],[1]!Tabla10[Descripción],[1]!Tabla10[Precio Unitario],0))</f>
        <v/>
      </c>
      <c r="P552" s="700" t="str">
        <f>IF(Tabla112[[#This Row],[Cantidad de Insumos]]="","",Tabla112[[#This Row],[Precio Unitario]]*Tabla112[[#This Row],[Cantidad de Insumos]])</f>
        <v/>
      </c>
      <c r="Q552" s="700" t="str">
        <f>IF(Tabla112[[#This Row],[Descripción]]="","",_xlfn.XLOOKUP(Tabla112[[#This Row],[Descripción]],[1]!Tabla10[Descripción],[1]!Tabla10[CODIGO PRESUPUESTARIO],0))</f>
        <v/>
      </c>
      <c r="R552" s="696"/>
      <c r="S552" s="696"/>
    </row>
    <row r="553" spans="2:19" x14ac:dyDescent="0.3">
      <c r="B553" s="692" t="str">
        <f>IF('Formulario PPGR3 '!$G553="","",CONCATENATE('Formulario PPGR3 '!$C553,".",'Formulario PPGR3 '!$D553,".",'Formulario PPGR3 '!$E553,".",'Formulario PPGR3 '!$F553))</f>
        <v/>
      </c>
      <c r="C553" s="692" t="str">
        <f>IF('Formulario PPGR3 '!$G553="","",'[1]Formulario PPGR1'!#REF!)</f>
        <v/>
      </c>
      <c r="D553" s="692" t="str">
        <f>IF('Formulario PPGR3 '!$G553="","",'[1]Formulario PPGR1'!#REF!)</f>
        <v/>
      </c>
      <c r="E553" s="692" t="str">
        <f>IF('Formulario PPGR3 '!$G553="","",'[1]Formulario PPGR1'!#REF!)</f>
        <v/>
      </c>
      <c r="F553" s="692" t="str">
        <f>IF('Formulario PPGR3 '!$G553="","",'[1]Formulario PPGR1'!#REF!)</f>
        <v/>
      </c>
      <c r="G553" s="693"/>
      <c r="H553" s="694" t="str">
        <f>IF(Tabla112[[#This Row],[Código_Actividad]]="","",_xlfn.XLOOKUP(Tabla112[[#This Row],[Código_Actividad]],[1]!Tabla2[Código],[1]!Tabla2[Actividades Programables Presupuestables],"",0))</f>
        <v/>
      </c>
      <c r="I553" s="695" t="str">
        <f>IFERROR(VLOOKUP('Formulario PPGR3 '!$G553,'[1]Formulario PPGR2'!$H$9:$V$272,15,FALSE),"")</f>
        <v/>
      </c>
      <c r="J553" s="702"/>
      <c r="K553" s="696" t="str">
        <f>IF(Tabla112[[#This Row],[Insumos]]="","",_xlfn.XLOOKUP(Tabla112[[#This Row],[Insumos]],[1]!Tabla10[Insumo],[1]!Tabla10[InsumoAbrev],"",0))</f>
        <v/>
      </c>
      <c r="L553" s="697"/>
      <c r="M553" s="698" t="str">
        <f>IF(Tabla112[[#This Row],[Descripción]]="","",_xlfn.XLOOKUP(Tabla112[[#This Row],[Descripción]],[1]!Tabla10[Descripción],[1]!Tabla10[Unidad de Medida],"",0))</f>
        <v/>
      </c>
      <c r="N553" s="699"/>
      <c r="O553" s="700" t="str">
        <f>IF(Tabla112[[#This Row],[Descripción]]="","",_xlfn.XLOOKUP(Tabla112[[#This Row],[Descripción]],[1]!Tabla10[Descripción],[1]!Tabla10[Precio Unitario],0))</f>
        <v/>
      </c>
      <c r="P553" s="700" t="str">
        <f>IF(Tabla112[[#This Row],[Cantidad de Insumos]]="","",Tabla112[[#This Row],[Precio Unitario]]*Tabla112[[#This Row],[Cantidad de Insumos]])</f>
        <v/>
      </c>
      <c r="Q553" s="700" t="str">
        <f>IF(Tabla112[[#This Row],[Descripción]]="","",_xlfn.XLOOKUP(Tabla112[[#This Row],[Descripción]],[1]!Tabla10[Descripción],[1]!Tabla10[CODIGO PRESUPUESTARIO],0))</f>
        <v/>
      </c>
      <c r="R553" s="696"/>
      <c r="S553" s="696"/>
    </row>
    <row r="554" spans="2:19" x14ac:dyDescent="0.3">
      <c r="B554" s="692" t="str">
        <f>IF('Formulario PPGR3 '!$G554="","",CONCATENATE('Formulario PPGR3 '!$C554,".",'Formulario PPGR3 '!$D554,".",'Formulario PPGR3 '!$E554,".",'Formulario PPGR3 '!$F554))</f>
        <v/>
      </c>
      <c r="C554" s="692" t="str">
        <f>IF('Formulario PPGR3 '!$G554="","",'[1]Formulario PPGR1'!#REF!)</f>
        <v/>
      </c>
      <c r="D554" s="692" t="str">
        <f>IF('Formulario PPGR3 '!$G554="","",'[1]Formulario PPGR1'!#REF!)</f>
        <v/>
      </c>
      <c r="E554" s="692" t="str">
        <f>IF('Formulario PPGR3 '!$G554="","",'[1]Formulario PPGR1'!#REF!)</f>
        <v/>
      </c>
      <c r="F554" s="692" t="str">
        <f>IF('Formulario PPGR3 '!$G554="","",'[1]Formulario PPGR1'!#REF!)</f>
        <v/>
      </c>
      <c r="G554" s="693"/>
      <c r="H554" s="694" t="str">
        <f>IF(Tabla112[[#This Row],[Código_Actividad]]="","",_xlfn.XLOOKUP(Tabla112[[#This Row],[Código_Actividad]],[1]!Tabla2[Código],[1]!Tabla2[Actividades Programables Presupuestables],"",0))</f>
        <v/>
      </c>
      <c r="I554" s="695" t="str">
        <f>IFERROR(VLOOKUP('Formulario PPGR3 '!$G554,'[1]Formulario PPGR2'!$H$9:$V$272,15,FALSE),"")</f>
        <v/>
      </c>
      <c r="J554" s="702"/>
      <c r="K554" s="696" t="str">
        <f>IF(Tabla112[[#This Row],[Insumos]]="","",_xlfn.XLOOKUP(Tabla112[[#This Row],[Insumos]],[1]!Tabla10[Insumo],[1]!Tabla10[InsumoAbrev],"",0))</f>
        <v/>
      </c>
      <c r="L554" s="697"/>
      <c r="M554" s="698" t="str">
        <f>IF(Tabla112[[#This Row],[Descripción]]="","",_xlfn.XLOOKUP(Tabla112[[#This Row],[Descripción]],[1]!Tabla10[Descripción],[1]!Tabla10[Unidad de Medida],"",0))</f>
        <v/>
      </c>
      <c r="N554" s="699"/>
      <c r="O554" s="700" t="str">
        <f>IF(Tabla112[[#This Row],[Descripción]]="","",_xlfn.XLOOKUP(Tabla112[[#This Row],[Descripción]],[1]!Tabla10[Descripción],[1]!Tabla10[Precio Unitario],0))</f>
        <v/>
      </c>
      <c r="P554" s="700" t="str">
        <f>IF(Tabla112[[#This Row],[Cantidad de Insumos]]="","",Tabla112[[#This Row],[Precio Unitario]]*Tabla112[[#This Row],[Cantidad de Insumos]])</f>
        <v/>
      </c>
      <c r="Q554" s="700" t="str">
        <f>IF(Tabla112[[#This Row],[Descripción]]="","",_xlfn.XLOOKUP(Tabla112[[#This Row],[Descripción]],[1]!Tabla10[Descripción],[1]!Tabla10[CODIGO PRESUPUESTARIO],0))</f>
        <v/>
      </c>
      <c r="R554" s="696"/>
      <c r="S554" s="696"/>
    </row>
    <row r="555" spans="2:19" x14ac:dyDescent="0.3">
      <c r="B555" s="692" t="str">
        <f>IF('Formulario PPGR3 '!$G555="","",CONCATENATE('Formulario PPGR3 '!$C555,".",'Formulario PPGR3 '!$D555,".",'Formulario PPGR3 '!$E555,".",'Formulario PPGR3 '!$F555))</f>
        <v/>
      </c>
      <c r="C555" s="692" t="str">
        <f>IF('Formulario PPGR3 '!$G555="","",'[1]Formulario PPGR1'!#REF!)</f>
        <v/>
      </c>
      <c r="D555" s="692" t="str">
        <f>IF('Formulario PPGR3 '!$G555="","",'[1]Formulario PPGR1'!#REF!)</f>
        <v/>
      </c>
      <c r="E555" s="692" t="str">
        <f>IF('Formulario PPGR3 '!$G555="","",'[1]Formulario PPGR1'!#REF!)</f>
        <v/>
      </c>
      <c r="F555" s="692" t="str">
        <f>IF('Formulario PPGR3 '!$G555="","",'[1]Formulario PPGR1'!#REF!)</f>
        <v/>
      </c>
      <c r="G555" s="693"/>
      <c r="H555" s="694" t="str">
        <f>IF(Tabla112[[#This Row],[Código_Actividad]]="","",_xlfn.XLOOKUP(Tabla112[[#This Row],[Código_Actividad]],[1]!Tabla2[Código],[1]!Tabla2[Actividades Programables Presupuestables],"",0))</f>
        <v/>
      </c>
      <c r="I555" s="695" t="str">
        <f>IFERROR(VLOOKUP('Formulario PPGR3 '!$G555,'[1]Formulario PPGR2'!$H$9:$V$272,15,FALSE),"")</f>
        <v/>
      </c>
      <c r="J555" s="702"/>
      <c r="K555" s="696" t="str">
        <f>IF(Tabla112[[#This Row],[Insumos]]="","",_xlfn.XLOOKUP(Tabla112[[#This Row],[Insumos]],[1]!Tabla10[Insumo],[1]!Tabla10[InsumoAbrev],"",0))</f>
        <v/>
      </c>
      <c r="L555" s="697"/>
      <c r="M555" s="698" t="str">
        <f>IF(Tabla112[[#This Row],[Descripción]]="","",_xlfn.XLOOKUP(Tabla112[[#This Row],[Descripción]],[1]!Tabla10[Descripción],[1]!Tabla10[Unidad de Medida],"",0))</f>
        <v/>
      </c>
      <c r="N555" s="699"/>
      <c r="O555" s="700" t="str">
        <f>IF(Tabla112[[#This Row],[Descripción]]="","",_xlfn.XLOOKUP(Tabla112[[#This Row],[Descripción]],[1]!Tabla10[Descripción],[1]!Tabla10[Precio Unitario],0))</f>
        <v/>
      </c>
      <c r="P555" s="700" t="str">
        <f>IF(Tabla112[[#This Row],[Cantidad de Insumos]]="","",Tabla112[[#This Row],[Precio Unitario]]*Tabla112[[#This Row],[Cantidad de Insumos]])</f>
        <v/>
      </c>
      <c r="Q555" s="700" t="str">
        <f>IF(Tabla112[[#This Row],[Descripción]]="","",_xlfn.XLOOKUP(Tabla112[[#This Row],[Descripción]],[1]!Tabla10[Descripción],[1]!Tabla10[CODIGO PRESUPUESTARIO],0))</f>
        <v/>
      </c>
      <c r="R555" s="696"/>
      <c r="S555" s="696"/>
    </row>
    <row r="556" spans="2:19" x14ac:dyDescent="0.3">
      <c r="B556" s="692" t="str">
        <f>IF('Formulario PPGR3 '!$G556="","",CONCATENATE('Formulario PPGR3 '!$C556,".",'Formulario PPGR3 '!$D556,".",'Formulario PPGR3 '!$E556,".",'Formulario PPGR3 '!$F556))</f>
        <v/>
      </c>
      <c r="C556" s="692" t="str">
        <f>IF('Formulario PPGR3 '!$G556="","",'[1]Formulario PPGR1'!#REF!)</f>
        <v/>
      </c>
      <c r="D556" s="692" t="str">
        <f>IF('Formulario PPGR3 '!$G556="","",'[1]Formulario PPGR1'!#REF!)</f>
        <v/>
      </c>
      <c r="E556" s="692" t="str">
        <f>IF('Formulario PPGR3 '!$G556="","",'[1]Formulario PPGR1'!#REF!)</f>
        <v/>
      </c>
      <c r="F556" s="692" t="str">
        <f>IF('Formulario PPGR3 '!$G556="","",'[1]Formulario PPGR1'!#REF!)</f>
        <v/>
      </c>
      <c r="G556" s="693"/>
      <c r="H556" s="694" t="str">
        <f>IF(Tabla112[[#This Row],[Código_Actividad]]="","",_xlfn.XLOOKUP(Tabla112[[#This Row],[Código_Actividad]],[1]!Tabla2[Código],[1]!Tabla2[Actividades Programables Presupuestables],"",0))</f>
        <v/>
      </c>
      <c r="I556" s="695" t="str">
        <f>IFERROR(VLOOKUP('Formulario PPGR3 '!$G556,'[1]Formulario PPGR2'!$H$9:$V$272,15,FALSE),"")</f>
        <v/>
      </c>
      <c r="J556" s="702"/>
      <c r="K556" s="696" t="str">
        <f>IF(Tabla112[[#This Row],[Insumos]]="","",_xlfn.XLOOKUP(Tabla112[[#This Row],[Insumos]],[1]!Tabla10[Insumo],[1]!Tabla10[InsumoAbrev],"",0))</f>
        <v/>
      </c>
      <c r="L556" s="697"/>
      <c r="M556" s="698" t="str">
        <f>IF(Tabla112[[#This Row],[Descripción]]="","",_xlfn.XLOOKUP(Tabla112[[#This Row],[Descripción]],[1]!Tabla10[Descripción],[1]!Tabla10[Unidad de Medida],"",0))</f>
        <v/>
      </c>
      <c r="N556" s="699"/>
      <c r="O556" s="700" t="str">
        <f>IF(Tabla112[[#This Row],[Descripción]]="","",_xlfn.XLOOKUP(Tabla112[[#This Row],[Descripción]],[1]!Tabla10[Descripción],[1]!Tabla10[Precio Unitario],0))</f>
        <v/>
      </c>
      <c r="P556" s="700" t="str">
        <f>IF(Tabla112[[#This Row],[Cantidad de Insumos]]="","",Tabla112[[#This Row],[Precio Unitario]]*Tabla112[[#This Row],[Cantidad de Insumos]])</f>
        <v/>
      </c>
      <c r="Q556" s="700" t="str">
        <f>IF(Tabla112[[#This Row],[Descripción]]="","",_xlfn.XLOOKUP(Tabla112[[#This Row],[Descripción]],[1]!Tabla10[Descripción],[1]!Tabla10[CODIGO PRESUPUESTARIO],0))</f>
        <v/>
      </c>
      <c r="R556" s="696"/>
      <c r="S556" s="696"/>
    </row>
    <row r="557" spans="2:19" x14ac:dyDescent="0.3">
      <c r="B557" s="692" t="str">
        <f>IF('Formulario PPGR3 '!$G557="","",CONCATENATE('Formulario PPGR3 '!$C557,".",'Formulario PPGR3 '!$D557,".",'Formulario PPGR3 '!$E557,".",'Formulario PPGR3 '!$F557))</f>
        <v/>
      </c>
      <c r="C557" s="692" t="str">
        <f>IF('Formulario PPGR3 '!$G557="","",'[1]Formulario PPGR1'!#REF!)</f>
        <v/>
      </c>
      <c r="D557" s="692" t="str">
        <f>IF('Formulario PPGR3 '!$G557="","",'[1]Formulario PPGR1'!#REF!)</f>
        <v/>
      </c>
      <c r="E557" s="692" t="str">
        <f>IF('Formulario PPGR3 '!$G557="","",'[1]Formulario PPGR1'!#REF!)</f>
        <v/>
      </c>
      <c r="F557" s="692" t="str">
        <f>IF('Formulario PPGR3 '!$G557="","",'[1]Formulario PPGR1'!#REF!)</f>
        <v/>
      </c>
      <c r="G557" s="693"/>
      <c r="H557" s="694" t="str">
        <f>IF(Tabla112[[#This Row],[Código_Actividad]]="","",_xlfn.XLOOKUP(Tabla112[[#This Row],[Código_Actividad]],[1]!Tabla2[Código],[1]!Tabla2[Actividades Programables Presupuestables],"",0))</f>
        <v/>
      </c>
      <c r="I557" s="695" t="str">
        <f>IFERROR(VLOOKUP('Formulario PPGR3 '!$G557,'[1]Formulario PPGR2'!$H$9:$V$272,15,FALSE),"")</f>
        <v/>
      </c>
      <c r="J557" s="702"/>
      <c r="K557" s="696" t="str">
        <f>IF(Tabla112[[#This Row],[Insumos]]="","",_xlfn.XLOOKUP(Tabla112[[#This Row],[Insumos]],[1]!Tabla10[Insumo],[1]!Tabla10[InsumoAbrev],"",0))</f>
        <v/>
      </c>
      <c r="L557" s="697"/>
      <c r="M557" s="698" t="str">
        <f>IF(Tabla112[[#This Row],[Descripción]]="","",_xlfn.XLOOKUP(Tabla112[[#This Row],[Descripción]],[1]!Tabla10[Descripción],[1]!Tabla10[Unidad de Medida],"",0))</f>
        <v/>
      </c>
      <c r="N557" s="699"/>
      <c r="O557" s="700" t="str">
        <f>IF(Tabla112[[#This Row],[Descripción]]="","",_xlfn.XLOOKUP(Tabla112[[#This Row],[Descripción]],[1]!Tabla10[Descripción],[1]!Tabla10[Precio Unitario],0))</f>
        <v/>
      </c>
      <c r="P557" s="700" t="str">
        <f>IF(Tabla112[[#This Row],[Cantidad de Insumos]]="","",Tabla112[[#This Row],[Precio Unitario]]*Tabla112[[#This Row],[Cantidad de Insumos]])</f>
        <v/>
      </c>
      <c r="Q557" s="700" t="str">
        <f>IF(Tabla112[[#This Row],[Descripción]]="","",_xlfn.XLOOKUP(Tabla112[[#This Row],[Descripción]],[1]!Tabla10[Descripción],[1]!Tabla10[CODIGO PRESUPUESTARIO],0))</f>
        <v/>
      </c>
      <c r="R557" s="696"/>
      <c r="S557" s="696"/>
    </row>
    <row r="558" spans="2:19" x14ac:dyDescent="0.3">
      <c r="B558" s="692" t="str">
        <f>IF('Formulario PPGR3 '!$G558="","",CONCATENATE('Formulario PPGR3 '!$C558,".",'Formulario PPGR3 '!$D558,".",'Formulario PPGR3 '!$E558,".",'Formulario PPGR3 '!$F558))</f>
        <v/>
      </c>
      <c r="C558" s="692" t="str">
        <f>IF('Formulario PPGR3 '!$G558="","",'[1]Formulario PPGR1'!#REF!)</f>
        <v/>
      </c>
      <c r="D558" s="692" t="str">
        <f>IF('Formulario PPGR3 '!$G558="","",'[1]Formulario PPGR1'!#REF!)</f>
        <v/>
      </c>
      <c r="E558" s="692" t="str">
        <f>IF('Formulario PPGR3 '!$G558="","",'[1]Formulario PPGR1'!#REF!)</f>
        <v/>
      </c>
      <c r="F558" s="692" t="str">
        <f>IF('Formulario PPGR3 '!$G558="","",'[1]Formulario PPGR1'!#REF!)</f>
        <v/>
      </c>
      <c r="G558" s="693"/>
      <c r="H558" s="694" t="str">
        <f>IF(Tabla112[[#This Row],[Código_Actividad]]="","",_xlfn.XLOOKUP(Tabla112[[#This Row],[Código_Actividad]],[1]!Tabla2[Código],[1]!Tabla2[Actividades Programables Presupuestables],"",0))</f>
        <v/>
      </c>
      <c r="I558" s="695" t="str">
        <f>IFERROR(VLOOKUP('Formulario PPGR3 '!$G558,'[1]Formulario PPGR2'!$H$9:$V$272,15,FALSE),"")</f>
        <v/>
      </c>
      <c r="J558" s="702"/>
      <c r="K558" s="696" t="str">
        <f>IF(Tabla112[[#This Row],[Insumos]]="","",_xlfn.XLOOKUP(Tabla112[[#This Row],[Insumos]],[1]!Tabla10[Insumo],[1]!Tabla10[InsumoAbrev],"",0))</f>
        <v/>
      </c>
      <c r="L558" s="697"/>
      <c r="M558" s="698" t="str">
        <f>IF(Tabla112[[#This Row],[Descripción]]="","",_xlfn.XLOOKUP(Tabla112[[#This Row],[Descripción]],[1]!Tabla10[Descripción],[1]!Tabla10[Unidad de Medida],"",0))</f>
        <v/>
      </c>
      <c r="N558" s="699"/>
      <c r="O558" s="700" t="str">
        <f>IF(Tabla112[[#This Row],[Descripción]]="","",_xlfn.XLOOKUP(Tabla112[[#This Row],[Descripción]],[1]!Tabla10[Descripción],[1]!Tabla10[Precio Unitario],0))</f>
        <v/>
      </c>
      <c r="P558" s="700" t="str">
        <f>IF(Tabla112[[#This Row],[Cantidad de Insumos]]="","",Tabla112[[#This Row],[Precio Unitario]]*Tabla112[[#This Row],[Cantidad de Insumos]])</f>
        <v/>
      </c>
      <c r="Q558" s="700" t="str">
        <f>IF(Tabla112[[#This Row],[Descripción]]="","",_xlfn.XLOOKUP(Tabla112[[#This Row],[Descripción]],[1]!Tabla10[Descripción],[1]!Tabla10[CODIGO PRESUPUESTARIO],0))</f>
        <v/>
      </c>
      <c r="R558" s="696"/>
      <c r="S558" s="696"/>
    </row>
    <row r="559" spans="2:19" x14ac:dyDescent="0.3">
      <c r="B559" s="692" t="str">
        <f>IF('Formulario PPGR3 '!$G559="","",CONCATENATE('Formulario PPGR3 '!$C559,".",'Formulario PPGR3 '!$D559,".",'Formulario PPGR3 '!$E559,".",'Formulario PPGR3 '!$F559))</f>
        <v/>
      </c>
      <c r="C559" s="692" t="str">
        <f>IF('Formulario PPGR3 '!$G559="","",'[1]Formulario PPGR1'!#REF!)</f>
        <v/>
      </c>
      <c r="D559" s="692" t="str">
        <f>IF('Formulario PPGR3 '!$G559="","",'[1]Formulario PPGR1'!#REF!)</f>
        <v/>
      </c>
      <c r="E559" s="692" t="str">
        <f>IF('Formulario PPGR3 '!$G559="","",'[1]Formulario PPGR1'!#REF!)</f>
        <v/>
      </c>
      <c r="F559" s="692" t="str">
        <f>IF('Formulario PPGR3 '!$G559="","",'[1]Formulario PPGR1'!#REF!)</f>
        <v/>
      </c>
      <c r="G559" s="693"/>
      <c r="H559" s="694" t="str">
        <f>IF(Tabla112[[#This Row],[Código_Actividad]]="","",_xlfn.XLOOKUP(Tabla112[[#This Row],[Código_Actividad]],[1]!Tabla2[Código],[1]!Tabla2[Actividades Programables Presupuestables],"",0))</f>
        <v/>
      </c>
      <c r="I559" s="695" t="str">
        <f>IFERROR(VLOOKUP('Formulario PPGR3 '!$G559,'[1]Formulario PPGR2'!$H$9:$V$272,15,FALSE),"")</f>
        <v/>
      </c>
      <c r="J559" s="702"/>
      <c r="K559" s="696" t="str">
        <f>IF(Tabla112[[#This Row],[Insumos]]="","",_xlfn.XLOOKUP(Tabla112[[#This Row],[Insumos]],[1]!Tabla10[Insumo],[1]!Tabla10[InsumoAbrev],"",0))</f>
        <v/>
      </c>
      <c r="L559" s="697"/>
      <c r="M559" s="698" t="str">
        <f>IF(Tabla112[[#This Row],[Descripción]]="","",_xlfn.XLOOKUP(Tabla112[[#This Row],[Descripción]],[1]!Tabla10[Descripción],[1]!Tabla10[Unidad de Medida],"",0))</f>
        <v/>
      </c>
      <c r="N559" s="699"/>
      <c r="O559" s="700" t="str">
        <f>IF(Tabla112[[#This Row],[Descripción]]="","",_xlfn.XLOOKUP(Tabla112[[#This Row],[Descripción]],[1]!Tabla10[Descripción],[1]!Tabla10[Precio Unitario],0))</f>
        <v/>
      </c>
      <c r="P559" s="700" t="str">
        <f>IF(Tabla112[[#This Row],[Cantidad de Insumos]]="","",Tabla112[[#This Row],[Precio Unitario]]*Tabla112[[#This Row],[Cantidad de Insumos]])</f>
        <v/>
      </c>
      <c r="Q559" s="700" t="str">
        <f>IF(Tabla112[[#This Row],[Descripción]]="","",_xlfn.XLOOKUP(Tabla112[[#This Row],[Descripción]],[1]!Tabla10[Descripción],[1]!Tabla10[CODIGO PRESUPUESTARIO],0))</f>
        <v/>
      </c>
      <c r="R559" s="696"/>
      <c r="S559" s="696"/>
    </row>
    <row r="560" spans="2:19" x14ac:dyDescent="0.3">
      <c r="B560" s="692" t="str">
        <f>IF('Formulario PPGR3 '!$G560="","",CONCATENATE('Formulario PPGR3 '!$C560,".",'Formulario PPGR3 '!$D560,".",'Formulario PPGR3 '!$E560,".",'Formulario PPGR3 '!$F560))</f>
        <v/>
      </c>
      <c r="C560" s="692" t="str">
        <f>IF('Formulario PPGR3 '!$G560="","",'[1]Formulario PPGR1'!#REF!)</f>
        <v/>
      </c>
      <c r="D560" s="692" t="str">
        <f>IF('Formulario PPGR3 '!$G560="","",'[1]Formulario PPGR1'!#REF!)</f>
        <v/>
      </c>
      <c r="E560" s="692" t="str">
        <f>IF('Formulario PPGR3 '!$G560="","",'[1]Formulario PPGR1'!#REF!)</f>
        <v/>
      </c>
      <c r="F560" s="692" t="str">
        <f>IF('Formulario PPGR3 '!$G560="","",'[1]Formulario PPGR1'!#REF!)</f>
        <v/>
      </c>
      <c r="G560" s="693"/>
      <c r="H560" s="694" t="str">
        <f>IF(Tabla112[[#This Row],[Código_Actividad]]="","",_xlfn.XLOOKUP(Tabla112[[#This Row],[Código_Actividad]],[1]!Tabla2[Código],[1]!Tabla2[Actividades Programables Presupuestables],"",0))</f>
        <v/>
      </c>
      <c r="I560" s="695" t="str">
        <f>IFERROR(VLOOKUP('Formulario PPGR3 '!$G560,'[1]Formulario PPGR2'!$H$9:$V$272,15,FALSE),"")</f>
        <v/>
      </c>
      <c r="J560" s="702"/>
      <c r="K560" s="696" t="str">
        <f>IF(Tabla112[[#This Row],[Insumos]]="","",_xlfn.XLOOKUP(Tabla112[[#This Row],[Insumos]],[1]!Tabla10[Insumo],[1]!Tabla10[InsumoAbrev],"",0))</f>
        <v/>
      </c>
      <c r="L560" s="697"/>
      <c r="M560" s="698" t="str">
        <f>IF(Tabla112[[#This Row],[Descripción]]="","",_xlfn.XLOOKUP(Tabla112[[#This Row],[Descripción]],[1]!Tabla10[Descripción],[1]!Tabla10[Unidad de Medida],"",0))</f>
        <v/>
      </c>
      <c r="N560" s="699"/>
      <c r="O560" s="700" t="str">
        <f>IF(Tabla112[[#This Row],[Descripción]]="","",_xlfn.XLOOKUP(Tabla112[[#This Row],[Descripción]],[1]!Tabla10[Descripción],[1]!Tabla10[Precio Unitario],0))</f>
        <v/>
      </c>
      <c r="P560" s="700" t="str">
        <f>IF(Tabla112[[#This Row],[Cantidad de Insumos]]="","",Tabla112[[#This Row],[Precio Unitario]]*Tabla112[[#This Row],[Cantidad de Insumos]])</f>
        <v/>
      </c>
      <c r="Q560" s="700" t="str">
        <f>IF(Tabla112[[#This Row],[Descripción]]="","",_xlfn.XLOOKUP(Tabla112[[#This Row],[Descripción]],[1]!Tabla10[Descripción],[1]!Tabla10[CODIGO PRESUPUESTARIO],0))</f>
        <v/>
      </c>
      <c r="R560" s="696"/>
      <c r="S560" s="696"/>
    </row>
    <row r="561" spans="2:19" x14ac:dyDescent="0.3">
      <c r="B561" s="692" t="str">
        <f>IF('Formulario PPGR3 '!$G561="","",CONCATENATE('Formulario PPGR3 '!$C561,".",'Formulario PPGR3 '!$D561,".",'Formulario PPGR3 '!$E561,".",'Formulario PPGR3 '!$F561))</f>
        <v/>
      </c>
      <c r="C561" s="692" t="str">
        <f>IF('Formulario PPGR3 '!$G561="","",'[1]Formulario PPGR1'!#REF!)</f>
        <v/>
      </c>
      <c r="D561" s="692" t="str">
        <f>IF('Formulario PPGR3 '!$G561="","",'[1]Formulario PPGR1'!#REF!)</f>
        <v/>
      </c>
      <c r="E561" s="692" t="str">
        <f>IF('Formulario PPGR3 '!$G561="","",'[1]Formulario PPGR1'!#REF!)</f>
        <v/>
      </c>
      <c r="F561" s="692" t="str">
        <f>IF('Formulario PPGR3 '!$G561="","",'[1]Formulario PPGR1'!#REF!)</f>
        <v/>
      </c>
      <c r="G561" s="693"/>
      <c r="H561" s="694" t="str">
        <f>IF(Tabla112[[#This Row],[Código_Actividad]]="","",_xlfn.XLOOKUP(Tabla112[[#This Row],[Código_Actividad]],[1]!Tabla2[Código],[1]!Tabla2[Actividades Programables Presupuestables],"",0))</f>
        <v/>
      </c>
      <c r="I561" s="695" t="str">
        <f>IFERROR(VLOOKUP('Formulario PPGR3 '!$G561,'[1]Formulario PPGR2'!$H$9:$V$272,15,FALSE),"")</f>
        <v/>
      </c>
      <c r="J561" s="702"/>
      <c r="K561" s="696" t="str">
        <f>IF(Tabla112[[#This Row],[Insumos]]="","",_xlfn.XLOOKUP(Tabla112[[#This Row],[Insumos]],[1]!Tabla10[Insumo],[1]!Tabla10[InsumoAbrev],"",0))</f>
        <v/>
      </c>
      <c r="L561" s="697"/>
      <c r="M561" s="698" t="str">
        <f>IF(Tabla112[[#This Row],[Descripción]]="","",_xlfn.XLOOKUP(Tabla112[[#This Row],[Descripción]],[1]!Tabla10[Descripción],[1]!Tabla10[Unidad de Medida],"",0))</f>
        <v/>
      </c>
      <c r="N561" s="699"/>
      <c r="O561" s="700" t="str">
        <f>IF(Tabla112[[#This Row],[Descripción]]="","",_xlfn.XLOOKUP(Tabla112[[#This Row],[Descripción]],[1]!Tabla10[Descripción],[1]!Tabla10[Precio Unitario],0))</f>
        <v/>
      </c>
      <c r="P561" s="700" t="str">
        <f>IF(Tabla112[[#This Row],[Cantidad de Insumos]]="","",Tabla112[[#This Row],[Precio Unitario]]*Tabla112[[#This Row],[Cantidad de Insumos]])</f>
        <v/>
      </c>
      <c r="Q561" s="700" t="str">
        <f>IF(Tabla112[[#This Row],[Descripción]]="","",_xlfn.XLOOKUP(Tabla112[[#This Row],[Descripción]],[1]!Tabla10[Descripción],[1]!Tabla10[CODIGO PRESUPUESTARIO],0))</f>
        <v/>
      </c>
      <c r="R561" s="696"/>
      <c r="S561" s="696"/>
    </row>
    <row r="562" spans="2:19" x14ac:dyDescent="0.3">
      <c r="B562" s="692" t="str">
        <f>IF('Formulario PPGR3 '!$G562="","",CONCATENATE('Formulario PPGR3 '!$C562,".",'Formulario PPGR3 '!$D562,".",'Formulario PPGR3 '!$E562,".",'Formulario PPGR3 '!$F562))</f>
        <v/>
      </c>
      <c r="C562" s="692" t="str">
        <f>IF('Formulario PPGR3 '!$G562="","",'[1]Formulario PPGR1'!#REF!)</f>
        <v/>
      </c>
      <c r="D562" s="692" t="str">
        <f>IF('Formulario PPGR3 '!$G562="","",'[1]Formulario PPGR1'!#REF!)</f>
        <v/>
      </c>
      <c r="E562" s="692" t="str">
        <f>IF('Formulario PPGR3 '!$G562="","",'[1]Formulario PPGR1'!#REF!)</f>
        <v/>
      </c>
      <c r="F562" s="692" t="str">
        <f>IF('Formulario PPGR3 '!$G562="","",'[1]Formulario PPGR1'!#REF!)</f>
        <v/>
      </c>
      <c r="G562" s="693"/>
      <c r="H562" s="694" t="str">
        <f>IF(Tabla112[[#This Row],[Código_Actividad]]="","",_xlfn.XLOOKUP(Tabla112[[#This Row],[Código_Actividad]],[1]!Tabla2[Código],[1]!Tabla2[Actividades Programables Presupuestables],"",0))</f>
        <v/>
      </c>
      <c r="I562" s="695" t="str">
        <f>IFERROR(VLOOKUP('Formulario PPGR3 '!$G562,'[1]Formulario PPGR2'!$H$9:$V$272,15,FALSE),"")</f>
        <v/>
      </c>
      <c r="J562" s="702"/>
      <c r="K562" s="696" t="str">
        <f>IF(Tabla112[[#This Row],[Insumos]]="","",_xlfn.XLOOKUP(Tabla112[[#This Row],[Insumos]],[1]!Tabla10[Insumo],[1]!Tabla10[InsumoAbrev],"",0))</f>
        <v/>
      </c>
      <c r="L562" s="697"/>
      <c r="M562" s="698" t="str">
        <f>IF(Tabla112[[#This Row],[Descripción]]="","",_xlfn.XLOOKUP(Tabla112[[#This Row],[Descripción]],[1]!Tabla10[Descripción],[1]!Tabla10[Unidad de Medida],"",0))</f>
        <v/>
      </c>
      <c r="N562" s="699"/>
      <c r="O562" s="700" t="str">
        <f>IF(Tabla112[[#This Row],[Descripción]]="","",_xlfn.XLOOKUP(Tabla112[[#This Row],[Descripción]],[1]!Tabla10[Descripción],[1]!Tabla10[Precio Unitario],0))</f>
        <v/>
      </c>
      <c r="P562" s="700" t="str">
        <f>IF(Tabla112[[#This Row],[Cantidad de Insumos]]="","",Tabla112[[#This Row],[Precio Unitario]]*Tabla112[[#This Row],[Cantidad de Insumos]])</f>
        <v/>
      </c>
      <c r="Q562" s="700" t="str">
        <f>IF(Tabla112[[#This Row],[Descripción]]="","",_xlfn.XLOOKUP(Tabla112[[#This Row],[Descripción]],[1]!Tabla10[Descripción],[1]!Tabla10[CODIGO PRESUPUESTARIO],0))</f>
        <v/>
      </c>
      <c r="R562" s="696"/>
      <c r="S562" s="696"/>
    </row>
    <row r="563" spans="2:19" x14ac:dyDescent="0.3">
      <c r="B563" s="692" t="str">
        <f>IF('Formulario PPGR3 '!$G563="","",CONCATENATE('Formulario PPGR3 '!$C563,".",'Formulario PPGR3 '!$D563,".",'Formulario PPGR3 '!$E563,".",'Formulario PPGR3 '!$F563))</f>
        <v/>
      </c>
      <c r="C563" s="692" t="str">
        <f>IF('Formulario PPGR3 '!$G563="","",'[1]Formulario PPGR1'!#REF!)</f>
        <v/>
      </c>
      <c r="D563" s="692" t="str">
        <f>IF('Formulario PPGR3 '!$G563="","",'[1]Formulario PPGR1'!#REF!)</f>
        <v/>
      </c>
      <c r="E563" s="692" t="str">
        <f>IF('Formulario PPGR3 '!$G563="","",'[1]Formulario PPGR1'!#REF!)</f>
        <v/>
      </c>
      <c r="F563" s="692" t="str">
        <f>IF('Formulario PPGR3 '!$G563="","",'[1]Formulario PPGR1'!#REF!)</f>
        <v/>
      </c>
      <c r="G563" s="693"/>
      <c r="H563" s="694" t="str">
        <f>IF(Tabla112[[#This Row],[Código_Actividad]]="","",_xlfn.XLOOKUP(Tabla112[[#This Row],[Código_Actividad]],[1]!Tabla2[Código],[1]!Tabla2[Actividades Programables Presupuestables],"",0))</f>
        <v/>
      </c>
      <c r="I563" s="695" t="str">
        <f>IFERROR(VLOOKUP('Formulario PPGR3 '!$G563,'[1]Formulario PPGR2'!$H$9:$V$272,15,FALSE),"")</f>
        <v/>
      </c>
      <c r="J563" s="702"/>
      <c r="K563" s="696" t="str">
        <f>IF(Tabla112[[#This Row],[Insumos]]="","",_xlfn.XLOOKUP(Tabla112[[#This Row],[Insumos]],[1]!Tabla10[Insumo],[1]!Tabla10[InsumoAbrev],"",0))</f>
        <v/>
      </c>
      <c r="L563" s="697"/>
      <c r="M563" s="698" t="str">
        <f>IF(Tabla112[[#This Row],[Descripción]]="","",_xlfn.XLOOKUP(Tabla112[[#This Row],[Descripción]],[1]!Tabla10[Descripción],[1]!Tabla10[Unidad de Medida],"",0))</f>
        <v/>
      </c>
      <c r="N563" s="699"/>
      <c r="O563" s="700" t="str">
        <f>IF(Tabla112[[#This Row],[Descripción]]="","",_xlfn.XLOOKUP(Tabla112[[#This Row],[Descripción]],[1]!Tabla10[Descripción],[1]!Tabla10[Precio Unitario],0))</f>
        <v/>
      </c>
      <c r="P563" s="700" t="str">
        <f>IF(Tabla112[[#This Row],[Cantidad de Insumos]]="","",Tabla112[[#This Row],[Precio Unitario]]*Tabla112[[#This Row],[Cantidad de Insumos]])</f>
        <v/>
      </c>
      <c r="Q563" s="700" t="str">
        <f>IF(Tabla112[[#This Row],[Descripción]]="","",_xlfn.XLOOKUP(Tabla112[[#This Row],[Descripción]],[1]!Tabla10[Descripción],[1]!Tabla10[CODIGO PRESUPUESTARIO],0))</f>
        <v/>
      </c>
      <c r="R563" s="696"/>
      <c r="S563" s="696"/>
    </row>
    <row r="564" spans="2:19" x14ac:dyDescent="0.3">
      <c r="B564" s="692" t="str">
        <f>IF('Formulario PPGR3 '!$G564="","",CONCATENATE('Formulario PPGR3 '!$C564,".",'Formulario PPGR3 '!$D564,".",'Formulario PPGR3 '!$E564,".",'Formulario PPGR3 '!$F564))</f>
        <v/>
      </c>
      <c r="C564" s="692" t="str">
        <f>IF('Formulario PPGR3 '!$G564="","",'[1]Formulario PPGR1'!#REF!)</f>
        <v/>
      </c>
      <c r="D564" s="692" t="str">
        <f>IF('Formulario PPGR3 '!$G564="","",'[1]Formulario PPGR1'!#REF!)</f>
        <v/>
      </c>
      <c r="E564" s="692" t="str">
        <f>IF('Formulario PPGR3 '!$G564="","",'[1]Formulario PPGR1'!#REF!)</f>
        <v/>
      </c>
      <c r="F564" s="692" t="str">
        <f>IF('Formulario PPGR3 '!$G564="","",'[1]Formulario PPGR1'!#REF!)</f>
        <v/>
      </c>
      <c r="G564" s="693"/>
      <c r="H564" s="694" t="str">
        <f>IF(Tabla112[[#This Row],[Código_Actividad]]="","",_xlfn.XLOOKUP(Tabla112[[#This Row],[Código_Actividad]],[1]!Tabla2[Código],[1]!Tabla2[Actividades Programables Presupuestables],"",0))</f>
        <v/>
      </c>
      <c r="I564" s="695" t="str">
        <f>IFERROR(VLOOKUP('Formulario PPGR3 '!$G564,'[1]Formulario PPGR2'!$H$9:$V$272,15,FALSE),"")</f>
        <v/>
      </c>
      <c r="J564" s="702"/>
      <c r="K564" s="696" t="str">
        <f>IF(Tabla112[[#This Row],[Insumos]]="","",_xlfn.XLOOKUP(Tabla112[[#This Row],[Insumos]],[1]!Tabla10[Insumo],[1]!Tabla10[InsumoAbrev],"",0))</f>
        <v/>
      </c>
      <c r="L564" s="697"/>
      <c r="M564" s="698" t="str">
        <f>IF(Tabla112[[#This Row],[Descripción]]="","",_xlfn.XLOOKUP(Tabla112[[#This Row],[Descripción]],[1]!Tabla10[Descripción],[1]!Tabla10[Unidad de Medida],"",0))</f>
        <v/>
      </c>
      <c r="N564" s="699"/>
      <c r="O564" s="700" t="str">
        <f>IF(Tabla112[[#This Row],[Descripción]]="","",_xlfn.XLOOKUP(Tabla112[[#This Row],[Descripción]],[1]!Tabla10[Descripción],[1]!Tabla10[Precio Unitario],0))</f>
        <v/>
      </c>
      <c r="P564" s="700" t="str">
        <f>IF(Tabla112[[#This Row],[Cantidad de Insumos]]="","",Tabla112[[#This Row],[Precio Unitario]]*Tabla112[[#This Row],[Cantidad de Insumos]])</f>
        <v/>
      </c>
      <c r="Q564" s="700" t="str">
        <f>IF(Tabla112[[#This Row],[Descripción]]="","",_xlfn.XLOOKUP(Tabla112[[#This Row],[Descripción]],[1]!Tabla10[Descripción],[1]!Tabla10[CODIGO PRESUPUESTARIO],0))</f>
        <v/>
      </c>
      <c r="R564" s="696"/>
      <c r="S564" s="696"/>
    </row>
    <row r="565" spans="2:19" x14ac:dyDescent="0.3">
      <c r="B565" s="692" t="str">
        <f>IF('Formulario PPGR3 '!$G565="","",CONCATENATE('Formulario PPGR3 '!$C565,".",'Formulario PPGR3 '!$D565,".",'Formulario PPGR3 '!$E565,".",'Formulario PPGR3 '!$F565))</f>
        <v/>
      </c>
      <c r="C565" s="692" t="str">
        <f>IF('Formulario PPGR3 '!$G565="","",'[1]Formulario PPGR1'!#REF!)</f>
        <v/>
      </c>
      <c r="D565" s="692" t="str">
        <f>IF('Formulario PPGR3 '!$G565="","",'[1]Formulario PPGR1'!#REF!)</f>
        <v/>
      </c>
      <c r="E565" s="692" t="str">
        <f>IF('Formulario PPGR3 '!$G565="","",'[1]Formulario PPGR1'!#REF!)</f>
        <v/>
      </c>
      <c r="F565" s="692" t="str">
        <f>IF('Formulario PPGR3 '!$G565="","",'[1]Formulario PPGR1'!#REF!)</f>
        <v/>
      </c>
      <c r="G565" s="693"/>
      <c r="H565" s="694" t="str">
        <f>IF(Tabla112[[#This Row],[Código_Actividad]]="","",_xlfn.XLOOKUP(Tabla112[[#This Row],[Código_Actividad]],[1]!Tabla2[Código],[1]!Tabla2[Actividades Programables Presupuestables],"",0))</f>
        <v/>
      </c>
      <c r="I565" s="695" t="str">
        <f>IFERROR(VLOOKUP('Formulario PPGR3 '!$G565,'[1]Formulario PPGR2'!$H$9:$V$272,15,FALSE),"")</f>
        <v/>
      </c>
      <c r="J565" s="702"/>
      <c r="K565" s="696" t="str">
        <f>IF(Tabla112[[#This Row],[Insumos]]="","",_xlfn.XLOOKUP(Tabla112[[#This Row],[Insumos]],[1]!Tabla10[Insumo],[1]!Tabla10[InsumoAbrev],"",0))</f>
        <v/>
      </c>
      <c r="L565" s="697"/>
      <c r="M565" s="698" t="str">
        <f>IF(Tabla112[[#This Row],[Descripción]]="","",_xlfn.XLOOKUP(Tabla112[[#This Row],[Descripción]],[1]!Tabla10[Descripción],[1]!Tabla10[Unidad de Medida],"",0))</f>
        <v/>
      </c>
      <c r="N565" s="699"/>
      <c r="O565" s="700" t="str">
        <f>IF(Tabla112[[#This Row],[Descripción]]="","",_xlfn.XLOOKUP(Tabla112[[#This Row],[Descripción]],[1]!Tabla10[Descripción],[1]!Tabla10[Precio Unitario],0))</f>
        <v/>
      </c>
      <c r="P565" s="700" t="str">
        <f>IF(Tabla112[[#This Row],[Cantidad de Insumos]]="","",Tabla112[[#This Row],[Precio Unitario]]*Tabla112[[#This Row],[Cantidad de Insumos]])</f>
        <v/>
      </c>
      <c r="Q565" s="700" t="str">
        <f>IF(Tabla112[[#This Row],[Descripción]]="","",_xlfn.XLOOKUP(Tabla112[[#This Row],[Descripción]],[1]!Tabla10[Descripción],[1]!Tabla10[CODIGO PRESUPUESTARIO],0))</f>
        <v/>
      </c>
      <c r="R565" s="696"/>
      <c r="S565" s="696"/>
    </row>
    <row r="566" spans="2:19" x14ac:dyDescent="0.3">
      <c r="B566" s="692" t="str">
        <f>IF('Formulario PPGR3 '!$G566="","",CONCATENATE('Formulario PPGR3 '!$C566,".",'Formulario PPGR3 '!$D566,".",'Formulario PPGR3 '!$E566,".",'Formulario PPGR3 '!$F566))</f>
        <v/>
      </c>
      <c r="C566" s="692" t="str">
        <f>IF('Formulario PPGR3 '!$G566="","",'[1]Formulario PPGR1'!#REF!)</f>
        <v/>
      </c>
      <c r="D566" s="692" t="str">
        <f>IF('Formulario PPGR3 '!$G566="","",'[1]Formulario PPGR1'!#REF!)</f>
        <v/>
      </c>
      <c r="E566" s="692" t="str">
        <f>IF('Formulario PPGR3 '!$G566="","",'[1]Formulario PPGR1'!#REF!)</f>
        <v/>
      </c>
      <c r="F566" s="692" t="str">
        <f>IF('Formulario PPGR3 '!$G566="","",'[1]Formulario PPGR1'!#REF!)</f>
        <v/>
      </c>
      <c r="G566" s="693"/>
      <c r="H566" s="694" t="str">
        <f>IF(Tabla112[[#This Row],[Código_Actividad]]="","",_xlfn.XLOOKUP(Tabla112[[#This Row],[Código_Actividad]],[1]!Tabla2[Código],[1]!Tabla2[Actividades Programables Presupuestables],"",0))</f>
        <v/>
      </c>
      <c r="I566" s="695" t="str">
        <f>IFERROR(VLOOKUP('Formulario PPGR3 '!$G566,'[1]Formulario PPGR2'!$H$9:$V$272,15,FALSE),"")</f>
        <v/>
      </c>
      <c r="J566" s="702"/>
      <c r="K566" s="696" t="str">
        <f>IF(Tabla112[[#This Row],[Insumos]]="","",_xlfn.XLOOKUP(Tabla112[[#This Row],[Insumos]],[1]!Tabla10[Insumo],[1]!Tabla10[InsumoAbrev],"",0))</f>
        <v/>
      </c>
      <c r="L566" s="697"/>
      <c r="M566" s="698" t="str">
        <f>IF(Tabla112[[#This Row],[Descripción]]="","",_xlfn.XLOOKUP(Tabla112[[#This Row],[Descripción]],[1]!Tabla10[Descripción],[1]!Tabla10[Unidad de Medida],"",0))</f>
        <v/>
      </c>
      <c r="N566" s="699"/>
      <c r="O566" s="700" t="str">
        <f>IF(Tabla112[[#This Row],[Descripción]]="","",_xlfn.XLOOKUP(Tabla112[[#This Row],[Descripción]],[1]!Tabla10[Descripción],[1]!Tabla10[Precio Unitario],0))</f>
        <v/>
      </c>
      <c r="P566" s="700" t="str">
        <f>IF(Tabla112[[#This Row],[Cantidad de Insumos]]="","",Tabla112[[#This Row],[Precio Unitario]]*Tabla112[[#This Row],[Cantidad de Insumos]])</f>
        <v/>
      </c>
      <c r="Q566" s="700" t="str">
        <f>IF(Tabla112[[#This Row],[Descripción]]="","",_xlfn.XLOOKUP(Tabla112[[#This Row],[Descripción]],[1]!Tabla10[Descripción],[1]!Tabla10[CODIGO PRESUPUESTARIO],0))</f>
        <v/>
      </c>
      <c r="R566" s="696"/>
      <c r="S566" s="696"/>
    </row>
    <row r="567" spans="2:19" x14ac:dyDescent="0.3">
      <c r="B567" s="692" t="str">
        <f>IF('Formulario PPGR3 '!$G567="","",CONCATENATE('Formulario PPGR3 '!$C567,".",'Formulario PPGR3 '!$D567,".",'Formulario PPGR3 '!$E567,".",'Formulario PPGR3 '!$F567))</f>
        <v/>
      </c>
      <c r="C567" s="692" t="str">
        <f>IF('Formulario PPGR3 '!$G567="","",'[1]Formulario PPGR1'!#REF!)</f>
        <v/>
      </c>
      <c r="D567" s="692" t="str">
        <f>IF('Formulario PPGR3 '!$G567="","",'[1]Formulario PPGR1'!#REF!)</f>
        <v/>
      </c>
      <c r="E567" s="692" t="str">
        <f>IF('Formulario PPGR3 '!$G567="","",'[1]Formulario PPGR1'!#REF!)</f>
        <v/>
      </c>
      <c r="F567" s="692" t="str">
        <f>IF('Formulario PPGR3 '!$G567="","",'[1]Formulario PPGR1'!#REF!)</f>
        <v/>
      </c>
      <c r="G567" s="693"/>
      <c r="H567" s="694" t="str">
        <f>IF(Tabla112[[#This Row],[Código_Actividad]]="","",_xlfn.XLOOKUP(Tabla112[[#This Row],[Código_Actividad]],[1]!Tabla2[Código],[1]!Tabla2[Actividades Programables Presupuestables],"",0))</f>
        <v/>
      </c>
      <c r="I567" s="695" t="str">
        <f>IFERROR(VLOOKUP('Formulario PPGR3 '!$G567,'[1]Formulario PPGR2'!$H$9:$V$272,15,FALSE),"")</f>
        <v/>
      </c>
      <c r="J567" s="702"/>
      <c r="K567" s="696" t="str">
        <f>IF(Tabla112[[#This Row],[Insumos]]="","",_xlfn.XLOOKUP(Tabla112[[#This Row],[Insumos]],[1]!Tabla10[Insumo],[1]!Tabla10[InsumoAbrev],"",0))</f>
        <v/>
      </c>
      <c r="L567" s="697"/>
      <c r="M567" s="698" t="str">
        <f>IF(Tabla112[[#This Row],[Descripción]]="","",_xlfn.XLOOKUP(Tabla112[[#This Row],[Descripción]],[1]!Tabla10[Descripción],[1]!Tabla10[Unidad de Medida],"",0))</f>
        <v/>
      </c>
      <c r="N567" s="699"/>
      <c r="O567" s="700" t="str">
        <f>IF(Tabla112[[#This Row],[Descripción]]="","",_xlfn.XLOOKUP(Tabla112[[#This Row],[Descripción]],[1]!Tabla10[Descripción],[1]!Tabla10[Precio Unitario],0))</f>
        <v/>
      </c>
      <c r="P567" s="700" t="str">
        <f>IF(Tabla112[[#This Row],[Cantidad de Insumos]]="","",Tabla112[[#This Row],[Precio Unitario]]*Tabla112[[#This Row],[Cantidad de Insumos]])</f>
        <v/>
      </c>
      <c r="Q567" s="700" t="str">
        <f>IF(Tabla112[[#This Row],[Descripción]]="","",_xlfn.XLOOKUP(Tabla112[[#This Row],[Descripción]],[1]!Tabla10[Descripción],[1]!Tabla10[CODIGO PRESUPUESTARIO],0))</f>
        <v/>
      </c>
      <c r="R567" s="696"/>
      <c r="S567" s="696"/>
    </row>
    <row r="568" spans="2:19" x14ac:dyDescent="0.3">
      <c r="B568" s="692" t="str">
        <f>IF('Formulario PPGR3 '!$G568="","",CONCATENATE('Formulario PPGR3 '!$C568,".",'Formulario PPGR3 '!$D568,".",'Formulario PPGR3 '!$E568,".",'Formulario PPGR3 '!$F568))</f>
        <v/>
      </c>
      <c r="C568" s="692" t="str">
        <f>IF('Formulario PPGR3 '!$G568="","",'[1]Formulario PPGR1'!#REF!)</f>
        <v/>
      </c>
      <c r="D568" s="692" t="str">
        <f>IF('Formulario PPGR3 '!$G568="","",'[1]Formulario PPGR1'!#REF!)</f>
        <v/>
      </c>
      <c r="E568" s="692" t="str">
        <f>IF('Formulario PPGR3 '!$G568="","",'[1]Formulario PPGR1'!#REF!)</f>
        <v/>
      </c>
      <c r="F568" s="692" t="str">
        <f>IF('Formulario PPGR3 '!$G568="","",'[1]Formulario PPGR1'!#REF!)</f>
        <v/>
      </c>
      <c r="G568" s="693"/>
      <c r="H568" s="694" t="str">
        <f>IF(Tabla112[[#This Row],[Código_Actividad]]="","",_xlfn.XLOOKUP(Tabla112[[#This Row],[Código_Actividad]],[1]!Tabla2[Código],[1]!Tabla2[Actividades Programables Presupuestables],"",0))</f>
        <v/>
      </c>
      <c r="I568" s="695" t="str">
        <f>IFERROR(VLOOKUP('Formulario PPGR3 '!$G568,'[1]Formulario PPGR2'!$H$9:$V$272,15,FALSE),"")</f>
        <v/>
      </c>
      <c r="J568" s="702"/>
      <c r="K568" s="696" t="str">
        <f>IF(Tabla112[[#This Row],[Insumos]]="","",_xlfn.XLOOKUP(Tabla112[[#This Row],[Insumos]],[1]!Tabla10[Insumo],[1]!Tabla10[InsumoAbrev],"",0))</f>
        <v/>
      </c>
      <c r="L568" s="697"/>
      <c r="M568" s="698" t="str">
        <f>IF(Tabla112[[#This Row],[Descripción]]="","",_xlfn.XLOOKUP(Tabla112[[#This Row],[Descripción]],[1]!Tabla10[Descripción],[1]!Tabla10[Unidad de Medida],"",0))</f>
        <v/>
      </c>
      <c r="N568" s="699"/>
      <c r="O568" s="700" t="str">
        <f>IF(Tabla112[[#This Row],[Descripción]]="","",_xlfn.XLOOKUP(Tabla112[[#This Row],[Descripción]],[1]!Tabla10[Descripción],[1]!Tabla10[Precio Unitario],0))</f>
        <v/>
      </c>
      <c r="P568" s="700" t="str">
        <f>IF(Tabla112[[#This Row],[Cantidad de Insumos]]="","",Tabla112[[#This Row],[Precio Unitario]]*Tabla112[[#This Row],[Cantidad de Insumos]])</f>
        <v/>
      </c>
      <c r="Q568" s="700" t="str">
        <f>IF(Tabla112[[#This Row],[Descripción]]="","",_xlfn.XLOOKUP(Tabla112[[#This Row],[Descripción]],[1]!Tabla10[Descripción],[1]!Tabla10[CODIGO PRESUPUESTARIO],0))</f>
        <v/>
      </c>
      <c r="R568" s="696"/>
      <c r="S568" s="696"/>
    </row>
    <row r="569" spans="2:19" x14ac:dyDescent="0.3">
      <c r="B569" s="692" t="str">
        <f>IF('Formulario PPGR3 '!$G569="","",CONCATENATE('Formulario PPGR3 '!$C569,".",'Formulario PPGR3 '!$D569,".",'Formulario PPGR3 '!$E569,".",'Formulario PPGR3 '!$F569))</f>
        <v/>
      </c>
      <c r="C569" s="692" t="str">
        <f>IF('Formulario PPGR3 '!$G569="","",'[1]Formulario PPGR1'!#REF!)</f>
        <v/>
      </c>
      <c r="D569" s="692" t="str">
        <f>IF('Formulario PPGR3 '!$G569="","",'[1]Formulario PPGR1'!#REF!)</f>
        <v/>
      </c>
      <c r="E569" s="692" t="str">
        <f>IF('Formulario PPGR3 '!$G569="","",'[1]Formulario PPGR1'!#REF!)</f>
        <v/>
      </c>
      <c r="F569" s="692" t="str">
        <f>IF('Formulario PPGR3 '!$G569="","",'[1]Formulario PPGR1'!#REF!)</f>
        <v/>
      </c>
      <c r="G569" s="693"/>
      <c r="H569" s="694" t="str">
        <f>IF(Tabla112[[#This Row],[Código_Actividad]]="","",_xlfn.XLOOKUP(Tabla112[[#This Row],[Código_Actividad]],[1]!Tabla2[Código],[1]!Tabla2[Actividades Programables Presupuestables],"",0))</f>
        <v/>
      </c>
      <c r="I569" s="695" t="str">
        <f>IFERROR(VLOOKUP('Formulario PPGR3 '!$G569,'[1]Formulario PPGR2'!$H$9:$V$272,15,FALSE),"")</f>
        <v/>
      </c>
      <c r="J569" s="702"/>
      <c r="K569" s="696" t="str">
        <f>IF(Tabla112[[#This Row],[Insumos]]="","",_xlfn.XLOOKUP(Tabla112[[#This Row],[Insumos]],[1]!Tabla10[Insumo],[1]!Tabla10[InsumoAbrev],"",0))</f>
        <v/>
      </c>
      <c r="L569" s="697"/>
      <c r="M569" s="698" t="str">
        <f>IF(Tabla112[[#This Row],[Descripción]]="","",_xlfn.XLOOKUP(Tabla112[[#This Row],[Descripción]],[1]!Tabla10[Descripción],[1]!Tabla10[Unidad de Medida],"",0))</f>
        <v/>
      </c>
      <c r="N569" s="699"/>
      <c r="O569" s="700" t="str">
        <f>IF(Tabla112[[#This Row],[Descripción]]="","",_xlfn.XLOOKUP(Tabla112[[#This Row],[Descripción]],[1]!Tabla10[Descripción],[1]!Tabla10[Precio Unitario],0))</f>
        <v/>
      </c>
      <c r="P569" s="700" t="str">
        <f>IF(Tabla112[[#This Row],[Cantidad de Insumos]]="","",Tabla112[[#This Row],[Precio Unitario]]*Tabla112[[#This Row],[Cantidad de Insumos]])</f>
        <v/>
      </c>
      <c r="Q569" s="700" t="str">
        <f>IF(Tabla112[[#This Row],[Descripción]]="","",_xlfn.XLOOKUP(Tabla112[[#This Row],[Descripción]],[1]!Tabla10[Descripción],[1]!Tabla10[CODIGO PRESUPUESTARIO],0))</f>
        <v/>
      </c>
      <c r="R569" s="696"/>
      <c r="S569" s="696"/>
    </row>
    <row r="570" spans="2:19" x14ac:dyDescent="0.3">
      <c r="B570" s="692" t="str">
        <f>IF('Formulario PPGR3 '!$G570="","",CONCATENATE('Formulario PPGR3 '!$C570,".",'Formulario PPGR3 '!$D570,".",'Formulario PPGR3 '!$E570,".",'Formulario PPGR3 '!$F570))</f>
        <v/>
      </c>
      <c r="C570" s="692" t="str">
        <f>IF('Formulario PPGR3 '!$G570="","",'[1]Formulario PPGR1'!#REF!)</f>
        <v/>
      </c>
      <c r="D570" s="692" t="str">
        <f>IF('Formulario PPGR3 '!$G570="","",'[1]Formulario PPGR1'!#REF!)</f>
        <v/>
      </c>
      <c r="E570" s="692" t="str">
        <f>IF('Formulario PPGR3 '!$G570="","",'[1]Formulario PPGR1'!#REF!)</f>
        <v/>
      </c>
      <c r="F570" s="692" t="str">
        <f>IF('Formulario PPGR3 '!$G570="","",'[1]Formulario PPGR1'!#REF!)</f>
        <v/>
      </c>
      <c r="G570" s="693"/>
      <c r="H570" s="694" t="str">
        <f>IF(Tabla112[[#This Row],[Código_Actividad]]="","",_xlfn.XLOOKUP(Tabla112[[#This Row],[Código_Actividad]],[1]!Tabla2[Código],[1]!Tabla2[Actividades Programables Presupuestables],"",0))</f>
        <v/>
      </c>
      <c r="I570" s="695" t="str">
        <f>IFERROR(VLOOKUP('Formulario PPGR3 '!$G570,'[1]Formulario PPGR2'!$H$9:$V$272,15,FALSE),"")</f>
        <v/>
      </c>
      <c r="J570" s="702"/>
      <c r="K570" s="696" t="str">
        <f>IF(Tabla112[[#This Row],[Insumos]]="","",_xlfn.XLOOKUP(Tabla112[[#This Row],[Insumos]],[1]!Tabla10[Insumo],[1]!Tabla10[InsumoAbrev],"",0))</f>
        <v/>
      </c>
      <c r="L570" s="697"/>
      <c r="M570" s="698" t="str">
        <f>IF(Tabla112[[#This Row],[Descripción]]="","",_xlfn.XLOOKUP(Tabla112[[#This Row],[Descripción]],[1]!Tabla10[Descripción],[1]!Tabla10[Unidad de Medida],"",0))</f>
        <v/>
      </c>
      <c r="N570" s="699"/>
      <c r="O570" s="700" t="str">
        <f>IF(Tabla112[[#This Row],[Descripción]]="","",_xlfn.XLOOKUP(Tabla112[[#This Row],[Descripción]],[1]!Tabla10[Descripción],[1]!Tabla10[Precio Unitario],0))</f>
        <v/>
      </c>
      <c r="P570" s="700" t="str">
        <f>IF(Tabla112[[#This Row],[Cantidad de Insumos]]="","",Tabla112[[#This Row],[Precio Unitario]]*Tabla112[[#This Row],[Cantidad de Insumos]])</f>
        <v/>
      </c>
      <c r="Q570" s="700" t="str">
        <f>IF(Tabla112[[#This Row],[Descripción]]="","",_xlfn.XLOOKUP(Tabla112[[#This Row],[Descripción]],[1]!Tabla10[Descripción],[1]!Tabla10[CODIGO PRESUPUESTARIO],0))</f>
        <v/>
      </c>
      <c r="R570" s="696"/>
      <c r="S570" s="696"/>
    </row>
    <row r="571" spans="2:19" x14ac:dyDescent="0.3">
      <c r="B571" s="692" t="str">
        <f>IF('Formulario PPGR3 '!$G571="","",CONCATENATE('Formulario PPGR3 '!$C571,".",'Formulario PPGR3 '!$D571,".",'Formulario PPGR3 '!$E571,".",'Formulario PPGR3 '!$F571))</f>
        <v/>
      </c>
      <c r="C571" s="692" t="str">
        <f>IF('Formulario PPGR3 '!$G571="","",'[1]Formulario PPGR1'!#REF!)</f>
        <v/>
      </c>
      <c r="D571" s="692" t="str">
        <f>IF('Formulario PPGR3 '!$G571="","",'[1]Formulario PPGR1'!#REF!)</f>
        <v/>
      </c>
      <c r="E571" s="692" t="str">
        <f>IF('Formulario PPGR3 '!$G571="","",'[1]Formulario PPGR1'!#REF!)</f>
        <v/>
      </c>
      <c r="F571" s="692" t="str">
        <f>IF('Formulario PPGR3 '!$G571="","",'[1]Formulario PPGR1'!#REF!)</f>
        <v/>
      </c>
      <c r="G571" s="693"/>
      <c r="H571" s="694" t="str">
        <f>IF(Tabla112[[#This Row],[Código_Actividad]]="","",_xlfn.XLOOKUP(Tabla112[[#This Row],[Código_Actividad]],[1]!Tabla2[Código],[1]!Tabla2[Actividades Programables Presupuestables],"",0))</f>
        <v/>
      </c>
      <c r="I571" s="695" t="str">
        <f>IFERROR(VLOOKUP('Formulario PPGR3 '!$G571,'[1]Formulario PPGR2'!$H$9:$V$272,15,FALSE),"")</f>
        <v/>
      </c>
      <c r="J571" s="702"/>
      <c r="K571" s="696" t="str">
        <f>IF(Tabla112[[#This Row],[Insumos]]="","",_xlfn.XLOOKUP(Tabla112[[#This Row],[Insumos]],[1]!Tabla10[Insumo],[1]!Tabla10[InsumoAbrev],"",0))</f>
        <v/>
      </c>
      <c r="L571" s="697"/>
      <c r="M571" s="698" t="str">
        <f>IF(Tabla112[[#This Row],[Descripción]]="","",_xlfn.XLOOKUP(Tabla112[[#This Row],[Descripción]],[1]!Tabla10[Descripción],[1]!Tabla10[Unidad de Medida],"",0))</f>
        <v/>
      </c>
      <c r="N571" s="699"/>
      <c r="O571" s="700" t="str">
        <f>IF(Tabla112[[#This Row],[Descripción]]="","",_xlfn.XLOOKUP(Tabla112[[#This Row],[Descripción]],[1]!Tabla10[Descripción],[1]!Tabla10[Precio Unitario],0))</f>
        <v/>
      </c>
      <c r="P571" s="700" t="str">
        <f>IF(Tabla112[[#This Row],[Cantidad de Insumos]]="","",Tabla112[[#This Row],[Precio Unitario]]*Tabla112[[#This Row],[Cantidad de Insumos]])</f>
        <v/>
      </c>
      <c r="Q571" s="700" t="str">
        <f>IF(Tabla112[[#This Row],[Descripción]]="","",_xlfn.XLOOKUP(Tabla112[[#This Row],[Descripción]],[1]!Tabla10[Descripción],[1]!Tabla10[CODIGO PRESUPUESTARIO],0))</f>
        <v/>
      </c>
      <c r="R571" s="696"/>
      <c r="S571" s="696"/>
    </row>
    <row r="572" spans="2:19" x14ac:dyDescent="0.3">
      <c r="B572" s="692" t="str">
        <f>IF('Formulario PPGR3 '!$G572="","",CONCATENATE('Formulario PPGR3 '!$C572,".",'Formulario PPGR3 '!$D572,".",'Formulario PPGR3 '!$E572,".",'Formulario PPGR3 '!$F572))</f>
        <v/>
      </c>
      <c r="C572" s="692" t="str">
        <f>IF('Formulario PPGR3 '!$G572="","",'[1]Formulario PPGR1'!#REF!)</f>
        <v/>
      </c>
      <c r="D572" s="692" t="str">
        <f>IF('Formulario PPGR3 '!$G572="","",'[1]Formulario PPGR1'!#REF!)</f>
        <v/>
      </c>
      <c r="E572" s="692" t="str">
        <f>IF('Formulario PPGR3 '!$G572="","",'[1]Formulario PPGR1'!#REF!)</f>
        <v/>
      </c>
      <c r="F572" s="692" t="str">
        <f>IF('Formulario PPGR3 '!$G572="","",'[1]Formulario PPGR1'!#REF!)</f>
        <v/>
      </c>
      <c r="G572" s="693"/>
      <c r="H572" s="694" t="str">
        <f>IF(Tabla112[[#This Row],[Código_Actividad]]="","",_xlfn.XLOOKUP(Tabla112[[#This Row],[Código_Actividad]],[1]!Tabla2[Código],[1]!Tabla2[Actividades Programables Presupuestables],"",0))</f>
        <v/>
      </c>
      <c r="I572" s="695" t="str">
        <f>IFERROR(VLOOKUP('Formulario PPGR3 '!$G572,'[1]Formulario PPGR2'!$H$9:$V$272,15,FALSE),"")</f>
        <v/>
      </c>
      <c r="J572" s="702"/>
      <c r="K572" s="696" t="str">
        <f>IF(Tabla112[[#This Row],[Insumos]]="","",_xlfn.XLOOKUP(Tabla112[[#This Row],[Insumos]],[1]!Tabla10[Insumo],[1]!Tabla10[InsumoAbrev],"",0))</f>
        <v/>
      </c>
      <c r="L572" s="697"/>
      <c r="M572" s="698" t="str">
        <f>IF(Tabla112[[#This Row],[Descripción]]="","",_xlfn.XLOOKUP(Tabla112[[#This Row],[Descripción]],[1]!Tabla10[Descripción],[1]!Tabla10[Unidad de Medida],"",0))</f>
        <v/>
      </c>
      <c r="N572" s="699"/>
      <c r="O572" s="700" t="str">
        <f>IF(Tabla112[[#This Row],[Descripción]]="","",_xlfn.XLOOKUP(Tabla112[[#This Row],[Descripción]],[1]!Tabla10[Descripción],[1]!Tabla10[Precio Unitario],0))</f>
        <v/>
      </c>
      <c r="P572" s="700" t="str">
        <f>IF(Tabla112[[#This Row],[Cantidad de Insumos]]="","",Tabla112[[#This Row],[Precio Unitario]]*Tabla112[[#This Row],[Cantidad de Insumos]])</f>
        <v/>
      </c>
      <c r="Q572" s="700" t="str">
        <f>IF(Tabla112[[#This Row],[Descripción]]="","",_xlfn.XLOOKUP(Tabla112[[#This Row],[Descripción]],[1]!Tabla10[Descripción],[1]!Tabla10[CODIGO PRESUPUESTARIO],0))</f>
        <v/>
      </c>
      <c r="R572" s="696"/>
      <c r="S572" s="696"/>
    </row>
    <row r="573" spans="2:19" x14ac:dyDescent="0.3">
      <c r="B573" s="692" t="str">
        <f>IF('Formulario PPGR3 '!$G573="","",CONCATENATE('Formulario PPGR3 '!$C573,".",'Formulario PPGR3 '!$D573,".",'Formulario PPGR3 '!$E573,".",'Formulario PPGR3 '!$F573))</f>
        <v/>
      </c>
      <c r="C573" s="692" t="str">
        <f>IF('Formulario PPGR3 '!$G573="","",'[1]Formulario PPGR1'!#REF!)</f>
        <v/>
      </c>
      <c r="D573" s="692" t="str">
        <f>IF('Formulario PPGR3 '!$G573="","",'[1]Formulario PPGR1'!#REF!)</f>
        <v/>
      </c>
      <c r="E573" s="692" t="str">
        <f>IF('Formulario PPGR3 '!$G573="","",'[1]Formulario PPGR1'!#REF!)</f>
        <v/>
      </c>
      <c r="F573" s="692" t="str">
        <f>IF('Formulario PPGR3 '!$G573="","",'[1]Formulario PPGR1'!#REF!)</f>
        <v/>
      </c>
      <c r="G573" s="693"/>
      <c r="H573" s="694" t="str">
        <f>IF(Tabla112[[#This Row],[Código_Actividad]]="","",_xlfn.XLOOKUP(Tabla112[[#This Row],[Código_Actividad]],[1]!Tabla2[Código],[1]!Tabla2[Actividades Programables Presupuestables],"",0))</f>
        <v/>
      </c>
      <c r="I573" s="695" t="str">
        <f>IFERROR(VLOOKUP('Formulario PPGR3 '!$G573,'[1]Formulario PPGR2'!$H$9:$V$272,15,FALSE),"")</f>
        <v/>
      </c>
      <c r="J573" s="702"/>
      <c r="K573" s="696" t="str">
        <f>IF(Tabla112[[#This Row],[Insumos]]="","",_xlfn.XLOOKUP(Tabla112[[#This Row],[Insumos]],[1]!Tabla10[Insumo],[1]!Tabla10[InsumoAbrev],"",0))</f>
        <v/>
      </c>
      <c r="L573" s="697"/>
      <c r="M573" s="698" t="str">
        <f>IF(Tabla112[[#This Row],[Descripción]]="","",_xlfn.XLOOKUP(Tabla112[[#This Row],[Descripción]],[1]!Tabla10[Descripción],[1]!Tabla10[Unidad de Medida],"",0))</f>
        <v/>
      </c>
      <c r="N573" s="699"/>
      <c r="O573" s="700" t="str">
        <f>IF(Tabla112[[#This Row],[Descripción]]="","",_xlfn.XLOOKUP(Tabla112[[#This Row],[Descripción]],[1]!Tabla10[Descripción],[1]!Tabla10[Precio Unitario],0))</f>
        <v/>
      </c>
      <c r="P573" s="700" t="str">
        <f>IF(Tabla112[[#This Row],[Cantidad de Insumos]]="","",Tabla112[[#This Row],[Precio Unitario]]*Tabla112[[#This Row],[Cantidad de Insumos]])</f>
        <v/>
      </c>
      <c r="Q573" s="700" t="str">
        <f>IF(Tabla112[[#This Row],[Descripción]]="","",_xlfn.XLOOKUP(Tabla112[[#This Row],[Descripción]],[1]!Tabla10[Descripción],[1]!Tabla10[CODIGO PRESUPUESTARIO],0))</f>
        <v/>
      </c>
      <c r="R573" s="696"/>
      <c r="S573" s="696"/>
    </row>
    <row r="574" spans="2:19" x14ac:dyDescent="0.3">
      <c r="B574" s="692" t="str">
        <f>IF('Formulario PPGR3 '!$G574="","",CONCATENATE('Formulario PPGR3 '!$C574,".",'Formulario PPGR3 '!$D574,".",'Formulario PPGR3 '!$E574,".",'Formulario PPGR3 '!$F574))</f>
        <v/>
      </c>
      <c r="C574" s="692" t="str">
        <f>IF('Formulario PPGR3 '!$G574="","",'[1]Formulario PPGR1'!#REF!)</f>
        <v/>
      </c>
      <c r="D574" s="692" t="str">
        <f>IF('Formulario PPGR3 '!$G574="","",'[1]Formulario PPGR1'!#REF!)</f>
        <v/>
      </c>
      <c r="E574" s="692" t="str">
        <f>IF('Formulario PPGR3 '!$G574="","",'[1]Formulario PPGR1'!#REF!)</f>
        <v/>
      </c>
      <c r="F574" s="692" t="str">
        <f>IF('Formulario PPGR3 '!$G574="","",'[1]Formulario PPGR1'!#REF!)</f>
        <v/>
      </c>
      <c r="G574" s="693"/>
      <c r="H574" s="694" t="str">
        <f>IF(Tabla112[[#This Row],[Código_Actividad]]="","",_xlfn.XLOOKUP(Tabla112[[#This Row],[Código_Actividad]],[1]!Tabla2[Código],[1]!Tabla2[Actividades Programables Presupuestables],"",0))</f>
        <v/>
      </c>
      <c r="I574" s="695" t="str">
        <f>IFERROR(VLOOKUP('Formulario PPGR3 '!$G574,'[1]Formulario PPGR2'!$H$9:$V$272,15,FALSE),"")</f>
        <v/>
      </c>
      <c r="J574" s="702"/>
      <c r="K574" s="696" t="str">
        <f>IF(Tabla112[[#This Row],[Insumos]]="","",_xlfn.XLOOKUP(Tabla112[[#This Row],[Insumos]],[1]!Tabla10[Insumo],[1]!Tabla10[InsumoAbrev],"",0))</f>
        <v/>
      </c>
      <c r="L574" s="697"/>
      <c r="M574" s="698" t="str">
        <f>IF(Tabla112[[#This Row],[Descripción]]="","",_xlfn.XLOOKUP(Tabla112[[#This Row],[Descripción]],[1]!Tabla10[Descripción],[1]!Tabla10[Unidad de Medida],"",0))</f>
        <v/>
      </c>
      <c r="N574" s="699"/>
      <c r="O574" s="700" t="str">
        <f>IF(Tabla112[[#This Row],[Descripción]]="","",_xlfn.XLOOKUP(Tabla112[[#This Row],[Descripción]],[1]!Tabla10[Descripción],[1]!Tabla10[Precio Unitario],0))</f>
        <v/>
      </c>
      <c r="P574" s="700" t="str">
        <f>IF(Tabla112[[#This Row],[Cantidad de Insumos]]="","",Tabla112[[#This Row],[Precio Unitario]]*Tabla112[[#This Row],[Cantidad de Insumos]])</f>
        <v/>
      </c>
      <c r="Q574" s="700" t="str">
        <f>IF(Tabla112[[#This Row],[Descripción]]="","",_xlfn.XLOOKUP(Tabla112[[#This Row],[Descripción]],[1]!Tabla10[Descripción],[1]!Tabla10[CODIGO PRESUPUESTARIO],0))</f>
        <v/>
      </c>
      <c r="R574" s="696"/>
      <c r="S574" s="696"/>
    </row>
    <row r="575" spans="2:19" x14ac:dyDescent="0.3">
      <c r="B575" s="692" t="str">
        <f>IF('Formulario PPGR3 '!$G575="","",CONCATENATE('Formulario PPGR3 '!$C575,".",'Formulario PPGR3 '!$D575,".",'Formulario PPGR3 '!$E575,".",'Formulario PPGR3 '!$F575))</f>
        <v/>
      </c>
      <c r="C575" s="692" t="str">
        <f>IF('Formulario PPGR3 '!$G575="","",'[1]Formulario PPGR1'!#REF!)</f>
        <v/>
      </c>
      <c r="D575" s="692" t="str">
        <f>IF('Formulario PPGR3 '!$G575="","",'[1]Formulario PPGR1'!#REF!)</f>
        <v/>
      </c>
      <c r="E575" s="692" t="str">
        <f>IF('Formulario PPGR3 '!$G575="","",'[1]Formulario PPGR1'!#REF!)</f>
        <v/>
      </c>
      <c r="F575" s="692" t="str">
        <f>IF('Formulario PPGR3 '!$G575="","",'[1]Formulario PPGR1'!#REF!)</f>
        <v/>
      </c>
      <c r="G575" s="693"/>
      <c r="H575" s="694" t="str">
        <f>IF(Tabla112[[#This Row],[Código_Actividad]]="","",_xlfn.XLOOKUP(Tabla112[[#This Row],[Código_Actividad]],[1]!Tabla2[Código],[1]!Tabla2[Actividades Programables Presupuestables],"",0))</f>
        <v/>
      </c>
      <c r="I575" s="695" t="str">
        <f>IFERROR(VLOOKUP('Formulario PPGR3 '!$G575,'[1]Formulario PPGR2'!$H$9:$V$272,15,FALSE),"")</f>
        <v/>
      </c>
      <c r="J575" s="702"/>
      <c r="K575" s="696" t="str">
        <f>IF(Tabla112[[#This Row],[Insumos]]="","",_xlfn.XLOOKUP(Tabla112[[#This Row],[Insumos]],[1]!Tabla10[Insumo],[1]!Tabla10[InsumoAbrev],"",0))</f>
        <v/>
      </c>
      <c r="L575" s="697"/>
      <c r="M575" s="698" t="str">
        <f>IF(Tabla112[[#This Row],[Descripción]]="","",_xlfn.XLOOKUP(Tabla112[[#This Row],[Descripción]],[1]!Tabla10[Descripción],[1]!Tabla10[Unidad de Medida],"",0))</f>
        <v/>
      </c>
      <c r="N575" s="699"/>
      <c r="O575" s="700" t="str">
        <f>IF(Tabla112[[#This Row],[Descripción]]="","",_xlfn.XLOOKUP(Tabla112[[#This Row],[Descripción]],[1]!Tabla10[Descripción],[1]!Tabla10[Precio Unitario],0))</f>
        <v/>
      </c>
      <c r="P575" s="700" t="str">
        <f>IF(Tabla112[[#This Row],[Cantidad de Insumos]]="","",Tabla112[[#This Row],[Precio Unitario]]*Tabla112[[#This Row],[Cantidad de Insumos]])</f>
        <v/>
      </c>
      <c r="Q575" s="700" t="str">
        <f>IF(Tabla112[[#This Row],[Descripción]]="","",_xlfn.XLOOKUP(Tabla112[[#This Row],[Descripción]],[1]!Tabla10[Descripción],[1]!Tabla10[CODIGO PRESUPUESTARIO],0))</f>
        <v/>
      </c>
      <c r="R575" s="696"/>
      <c r="S575" s="696"/>
    </row>
    <row r="576" spans="2:19" x14ac:dyDescent="0.3">
      <c r="B576" s="692" t="str">
        <f>IF('Formulario PPGR3 '!$G576="","",CONCATENATE('Formulario PPGR3 '!$C576,".",'Formulario PPGR3 '!$D576,".",'Formulario PPGR3 '!$E576,".",'Formulario PPGR3 '!$F576))</f>
        <v/>
      </c>
      <c r="C576" s="692" t="str">
        <f>IF('Formulario PPGR3 '!$G576="","",'[1]Formulario PPGR1'!#REF!)</f>
        <v/>
      </c>
      <c r="D576" s="692" t="str">
        <f>IF('Formulario PPGR3 '!$G576="","",'[1]Formulario PPGR1'!#REF!)</f>
        <v/>
      </c>
      <c r="E576" s="692" t="str">
        <f>IF('Formulario PPGR3 '!$G576="","",'[1]Formulario PPGR1'!#REF!)</f>
        <v/>
      </c>
      <c r="F576" s="692" t="str">
        <f>IF('Formulario PPGR3 '!$G576="","",'[1]Formulario PPGR1'!#REF!)</f>
        <v/>
      </c>
      <c r="G576" s="693"/>
      <c r="H576" s="694" t="str">
        <f>IF(Tabla112[[#This Row],[Código_Actividad]]="","",_xlfn.XLOOKUP(Tabla112[[#This Row],[Código_Actividad]],[1]!Tabla2[Código],[1]!Tabla2[Actividades Programables Presupuestables],"",0))</f>
        <v/>
      </c>
      <c r="I576" s="695" t="str">
        <f>IFERROR(VLOOKUP('Formulario PPGR3 '!$G576,'[1]Formulario PPGR2'!$H$9:$V$272,15,FALSE),"")</f>
        <v/>
      </c>
      <c r="J576" s="702"/>
      <c r="K576" s="696" t="str">
        <f>IF(Tabla112[[#This Row],[Insumos]]="","",_xlfn.XLOOKUP(Tabla112[[#This Row],[Insumos]],[1]!Tabla10[Insumo],[1]!Tabla10[InsumoAbrev],"",0))</f>
        <v/>
      </c>
      <c r="L576" s="697"/>
      <c r="M576" s="698" t="str">
        <f>IF(Tabla112[[#This Row],[Descripción]]="","",_xlfn.XLOOKUP(Tabla112[[#This Row],[Descripción]],[1]!Tabla10[Descripción],[1]!Tabla10[Unidad de Medida],"",0))</f>
        <v/>
      </c>
      <c r="N576" s="699"/>
      <c r="O576" s="700" t="str">
        <f>IF(Tabla112[[#This Row],[Descripción]]="","",_xlfn.XLOOKUP(Tabla112[[#This Row],[Descripción]],[1]!Tabla10[Descripción],[1]!Tabla10[Precio Unitario],0))</f>
        <v/>
      </c>
      <c r="P576" s="700" t="str">
        <f>IF(Tabla112[[#This Row],[Cantidad de Insumos]]="","",Tabla112[[#This Row],[Precio Unitario]]*Tabla112[[#This Row],[Cantidad de Insumos]])</f>
        <v/>
      </c>
      <c r="Q576" s="700" t="str">
        <f>IF(Tabla112[[#This Row],[Descripción]]="","",_xlfn.XLOOKUP(Tabla112[[#This Row],[Descripción]],[1]!Tabla10[Descripción],[1]!Tabla10[CODIGO PRESUPUESTARIO],0))</f>
        <v/>
      </c>
      <c r="R576" s="696"/>
      <c r="S576" s="696"/>
    </row>
    <row r="577" spans="2:19" x14ac:dyDescent="0.3">
      <c r="B577" s="692" t="str">
        <f>IF('Formulario PPGR3 '!$G577="","",CONCATENATE('Formulario PPGR3 '!$C577,".",'Formulario PPGR3 '!$D577,".",'Formulario PPGR3 '!$E577,".",'Formulario PPGR3 '!$F577))</f>
        <v/>
      </c>
      <c r="C577" s="692" t="str">
        <f>IF('Formulario PPGR3 '!$G577="","",'[1]Formulario PPGR1'!#REF!)</f>
        <v/>
      </c>
      <c r="D577" s="692" t="str">
        <f>IF('Formulario PPGR3 '!$G577="","",'[1]Formulario PPGR1'!#REF!)</f>
        <v/>
      </c>
      <c r="E577" s="692" t="str">
        <f>IF('Formulario PPGR3 '!$G577="","",'[1]Formulario PPGR1'!#REF!)</f>
        <v/>
      </c>
      <c r="F577" s="692" t="str">
        <f>IF('Formulario PPGR3 '!$G577="","",'[1]Formulario PPGR1'!#REF!)</f>
        <v/>
      </c>
      <c r="G577" s="693"/>
      <c r="H577" s="694" t="str">
        <f>IF(Tabla112[[#This Row],[Código_Actividad]]="","",_xlfn.XLOOKUP(Tabla112[[#This Row],[Código_Actividad]],[1]!Tabla2[Código],[1]!Tabla2[Actividades Programables Presupuestables],"",0))</f>
        <v/>
      </c>
      <c r="I577" s="695" t="str">
        <f>IFERROR(VLOOKUP('Formulario PPGR3 '!$G577,'[1]Formulario PPGR2'!$H$9:$V$272,15,FALSE),"")</f>
        <v/>
      </c>
      <c r="J577" s="702"/>
      <c r="K577" s="696" t="str">
        <f>IF(Tabla112[[#This Row],[Insumos]]="","",_xlfn.XLOOKUP(Tabla112[[#This Row],[Insumos]],[1]!Tabla10[Insumo],[1]!Tabla10[InsumoAbrev],"",0))</f>
        <v/>
      </c>
      <c r="L577" s="697"/>
      <c r="M577" s="698" t="str">
        <f>IF(Tabla112[[#This Row],[Descripción]]="","",_xlfn.XLOOKUP(Tabla112[[#This Row],[Descripción]],[1]!Tabla10[Descripción],[1]!Tabla10[Unidad de Medida],"",0))</f>
        <v/>
      </c>
      <c r="N577" s="699"/>
      <c r="O577" s="700" t="str">
        <f>IF(Tabla112[[#This Row],[Descripción]]="","",_xlfn.XLOOKUP(Tabla112[[#This Row],[Descripción]],[1]!Tabla10[Descripción],[1]!Tabla10[Precio Unitario],0))</f>
        <v/>
      </c>
      <c r="P577" s="700" t="str">
        <f>IF(Tabla112[[#This Row],[Cantidad de Insumos]]="","",Tabla112[[#This Row],[Precio Unitario]]*Tabla112[[#This Row],[Cantidad de Insumos]])</f>
        <v/>
      </c>
      <c r="Q577" s="700" t="str">
        <f>IF(Tabla112[[#This Row],[Descripción]]="","",_xlfn.XLOOKUP(Tabla112[[#This Row],[Descripción]],[1]!Tabla10[Descripción],[1]!Tabla10[CODIGO PRESUPUESTARIO],0))</f>
        <v/>
      </c>
      <c r="R577" s="696"/>
      <c r="S577" s="696"/>
    </row>
    <row r="578" spans="2:19" x14ac:dyDescent="0.3">
      <c r="B578" s="692" t="str">
        <f>IF('Formulario PPGR3 '!$G578="","",CONCATENATE('Formulario PPGR3 '!$C578,".",'Formulario PPGR3 '!$D578,".",'Formulario PPGR3 '!$E578,".",'Formulario PPGR3 '!$F578))</f>
        <v/>
      </c>
      <c r="C578" s="692" t="str">
        <f>IF('Formulario PPGR3 '!$G578="","",'[1]Formulario PPGR1'!#REF!)</f>
        <v/>
      </c>
      <c r="D578" s="692" t="str">
        <f>IF('Formulario PPGR3 '!$G578="","",'[1]Formulario PPGR1'!#REF!)</f>
        <v/>
      </c>
      <c r="E578" s="692" t="str">
        <f>IF('Formulario PPGR3 '!$G578="","",'[1]Formulario PPGR1'!#REF!)</f>
        <v/>
      </c>
      <c r="F578" s="692" t="str">
        <f>IF('Formulario PPGR3 '!$G578="","",'[1]Formulario PPGR1'!#REF!)</f>
        <v/>
      </c>
      <c r="G578" s="693"/>
      <c r="H578" s="694" t="str">
        <f>IF(Tabla112[[#This Row],[Código_Actividad]]="","",_xlfn.XLOOKUP(Tabla112[[#This Row],[Código_Actividad]],[1]!Tabla2[Código],[1]!Tabla2[Actividades Programables Presupuestables],"",0))</f>
        <v/>
      </c>
      <c r="I578" s="695" t="str">
        <f>IFERROR(VLOOKUP('Formulario PPGR3 '!$G578,'[1]Formulario PPGR2'!$H$9:$V$272,15,FALSE),"")</f>
        <v/>
      </c>
      <c r="J578" s="702"/>
      <c r="K578" s="696" t="str">
        <f>IF(Tabla112[[#This Row],[Insumos]]="","",_xlfn.XLOOKUP(Tabla112[[#This Row],[Insumos]],[1]!Tabla10[Insumo],[1]!Tabla10[InsumoAbrev],"",0))</f>
        <v/>
      </c>
      <c r="L578" s="697"/>
      <c r="M578" s="698" t="str">
        <f>IF(Tabla112[[#This Row],[Descripción]]="","",_xlfn.XLOOKUP(Tabla112[[#This Row],[Descripción]],[1]!Tabla10[Descripción],[1]!Tabla10[Unidad de Medida],"",0))</f>
        <v/>
      </c>
      <c r="N578" s="699"/>
      <c r="O578" s="700" t="str">
        <f>IF(Tabla112[[#This Row],[Descripción]]="","",_xlfn.XLOOKUP(Tabla112[[#This Row],[Descripción]],[1]!Tabla10[Descripción],[1]!Tabla10[Precio Unitario],0))</f>
        <v/>
      </c>
      <c r="P578" s="700" t="str">
        <f>IF(Tabla112[[#This Row],[Cantidad de Insumos]]="","",Tabla112[[#This Row],[Precio Unitario]]*Tabla112[[#This Row],[Cantidad de Insumos]])</f>
        <v/>
      </c>
      <c r="Q578" s="700" t="str">
        <f>IF(Tabla112[[#This Row],[Descripción]]="","",_xlfn.XLOOKUP(Tabla112[[#This Row],[Descripción]],[1]!Tabla10[Descripción],[1]!Tabla10[CODIGO PRESUPUESTARIO],0))</f>
        <v/>
      </c>
      <c r="R578" s="696"/>
      <c r="S578" s="696"/>
    </row>
    <row r="579" spans="2:19" x14ac:dyDescent="0.3">
      <c r="B579" s="692" t="str">
        <f>IF('Formulario PPGR3 '!$G579="","",CONCATENATE('Formulario PPGR3 '!$C579,".",'Formulario PPGR3 '!$D579,".",'Formulario PPGR3 '!$E579,".",'Formulario PPGR3 '!$F579))</f>
        <v/>
      </c>
      <c r="C579" s="692" t="str">
        <f>IF('Formulario PPGR3 '!$G579="","",'[1]Formulario PPGR1'!#REF!)</f>
        <v/>
      </c>
      <c r="D579" s="692" t="str">
        <f>IF('Formulario PPGR3 '!$G579="","",'[1]Formulario PPGR1'!#REF!)</f>
        <v/>
      </c>
      <c r="E579" s="692" t="str">
        <f>IF('Formulario PPGR3 '!$G579="","",'[1]Formulario PPGR1'!#REF!)</f>
        <v/>
      </c>
      <c r="F579" s="692" t="str">
        <f>IF('Formulario PPGR3 '!$G579="","",'[1]Formulario PPGR1'!#REF!)</f>
        <v/>
      </c>
      <c r="G579" s="693"/>
      <c r="H579" s="694" t="str">
        <f>IF(Tabla112[[#This Row],[Código_Actividad]]="","",_xlfn.XLOOKUP(Tabla112[[#This Row],[Código_Actividad]],[1]!Tabla2[Código],[1]!Tabla2[Actividades Programables Presupuestables],"",0))</f>
        <v/>
      </c>
      <c r="I579" s="695" t="str">
        <f>IFERROR(VLOOKUP('Formulario PPGR3 '!$G579,'[1]Formulario PPGR2'!$H$9:$V$272,15,FALSE),"")</f>
        <v/>
      </c>
      <c r="J579" s="702"/>
      <c r="K579" s="696" t="str">
        <f>IF(Tabla112[[#This Row],[Insumos]]="","",_xlfn.XLOOKUP(Tabla112[[#This Row],[Insumos]],[1]!Tabla10[Insumo],[1]!Tabla10[InsumoAbrev],"",0))</f>
        <v/>
      </c>
      <c r="L579" s="697"/>
      <c r="M579" s="698" t="str">
        <f>IF(Tabla112[[#This Row],[Descripción]]="","",_xlfn.XLOOKUP(Tabla112[[#This Row],[Descripción]],[1]!Tabla10[Descripción],[1]!Tabla10[Unidad de Medida],"",0))</f>
        <v/>
      </c>
      <c r="N579" s="699"/>
      <c r="O579" s="700" t="str">
        <f>IF(Tabla112[[#This Row],[Descripción]]="","",_xlfn.XLOOKUP(Tabla112[[#This Row],[Descripción]],[1]!Tabla10[Descripción],[1]!Tabla10[Precio Unitario],0))</f>
        <v/>
      </c>
      <c r="P579" s="700" t="str">
        <f>IF(Tabla112[[#This Row],[Cantidad de Insumos]]="","",Tabla112[[#This Row],[Precio Unitario]]*Tabla112[[#This Row],[Cantidad de Insumos]])</f>
        <v/>
      </c>
      <c r="Q579" s="700" t="str">
        <f>IF(Tabla112[[#This Row],[Descripción]]="","",_xlfn.XLOOKUP(Tabla112[[#This Row],[Descripción]],[1]!Tabla10[Descripción],[1]!Tabla10[CODIGO PRESUPUESTARIO],0))</f>
        <v/>
      </c>
      <c r="R579" s="696"/>
      <c r="S579" s="696"/>
    </row>
    <row r="580" spans="2:19" x14ac:dyDescent="0.3">
      <c r="B580" s="692" t="str">
        <f>IF('Formulario PPGR3 '!$G580="","",CONCATENATE('Formulario PPGR3 '!$C580,".",'Formulario PPGR3 '!$D580,".",'Formulario PPGR3 '!$E580,".",'Formulario PPGR3 '!$F580))</f>
        <v/>
      </c>
      <c r="C580" s="692" t="str">
        <f>IF('Formulario PPGR3 '!$G580="","",'[1]Formulario PPGR1'!#REF!)</f>
        <v/>
      </c>
      <c r="D580" s="692" t="str">
        <f>IF('Formulario PPGR3 '!$G580="","",'[1]Formulario PPGR1'!#REF!)</f>
        <v/>
      </c>
      <c r="E580" s="692" t="str">
        <f>IF('Formulario PPGR3 '!$G580="","",'[1]Formulario PPGR1'!#REF!)</f>
        <v/>
      </c>
      <c r="F580" s="692" t="str">
        <f>IF('Formulario PPGR3 '!$G580="","",'[1]Formulario PPGR1'!#REF!)</f>
        <v/>
      </c>
      <c r="G580" s="693"/>
      <c r="H580" s="694" t="str">
        <f>IF(Tabla112[[#This Row],[Código_Actividad]]="","",_xlfn.XLOOKUP(Tabla112[[#This Row],[Código_Actividad]],[1]!Tabla2[Código],[1]!Tabla2[Actividades Programables Presupuestables],"",0))</f>
        <v/>
      </c>
      <c r="I580" s="695" t="str">
        <f>IFERROR(VLOOKUP('Formulario PPGR3 '!$G580,'[1]Formulario PPGR2'!$H$9:$V$272,15,FALSE),"")</f>
        <v/>
      </c>
      <c r="J580" s="702"/>
      <c r="K580" s="696" t="str">
        <f>IF(Tabla112[[#This Row],[Insumos]]="","",_xlfn.XLOOKUP(Tabla112[[#This Row],[Insumos]],[1]!Tabla10[Insumo],[1]!Tabla10[InsumoAbrev],"",0))</f>
        <v/>
      </c>
      <c r="L580" s="697"/>
      <c r="M580" s="698" t="str">
        <f>IF(Tabla112[[#This Row],[Descripción]]="","",_xlfn.XLOOKUP(Tabla112[[#This Row],[Descripción]],[1]!Tabla10[Descripción],[1]!Tabla10[Unidad de Medida],"",0))</f>
        <v/>
      </c>
      <c r="N580" s="699"/>
      <c r="O580" s="700" t="str">
        <f>IF(Tabla112[[#This Row],[Descripción]]="","",_xlfn.XLOOKUP(Tabla112[[#This Row],[Descripción]],[1]!Tabla10[Descripción],[1]!Tabla10[Precio Unitario],0))</f>
        <v/>
      </c>
      <c r="P580" s="700" t="str">
        <f>IF(Tabla112[[#This Row],[Cantidad de Insumos]]="","",Tabla112[[#This Row],[Precio Unitario]]*Tabla112[[#This Row],[Cantidad de Insumos]])</f>
        <v/>
      </c>
      <c r="Q580" s="700" t="str">
        <f>IF(Tabla112[[#This Row],[Descripción]]="","",_xlfn.XLOOKUP(Tabla112[[#This Row],[Descripción]],[1]!Tabla10[Descripción],[1]!Tabla10[CODIGO PRESUPUESTARIO],0))</f>
        <v/>
      </c>
      <c r="R580" s="696"/>
      <c r="S580" s="696"/>
    </row>
    <row r="581" spans="2:19" x14ac:dyDescent="0.3">
      <c r="B581" s="692" t="str">
        <f>IF('Formulario PPGR3 '!$G581="","",CONCATENATE('Formulario PPGR3 '!$C581,".",'Formulario PPGR3 '!$D581,".",'Formulario PPGR3 '!$E581,".",'Formulario PPGR3 '!$F581))</f>
        <v/>
      </c>
      <c r="C581" s="692" t="str">
        <f>IF('Formulario PPGR3 '!$G581="","",'[1]Formulario PPGR1'!#REF!)</f>
        <v/>
      </c>
      <c r="D581" s="692" t="str">
        <f>IF('Formulario PPGR3 '!$G581="","",'[1]Formulario PPGR1'!#REF!)</f>
        <v/>
      </c>
      <c r="E581" s="692" t="str">
        <f>IF('Formulario PPGR3 '!$G581="","",'[1]Formulario PPGR1'!#REF!)</f>
        <v/>
      </c>
      <c r="F581" s="692" t="str">
        <f>IF('Formulario PPGR3 '!$G581="","",'[1]Formulario PPGR1'!#REF!)</f>
        <v/>
      </c>
      <c r="G581" s="693"/>
      <c r="H581" s="694" t="str">
        <f>IF(Tabla112[[#This Row],[Código_Actividad]]="","",_xlfn.XLOOKUP(Tabla112[[#This Row],[Código_Actividad]],[1]!Tabla2[Código],[1]!Tabla2[Actividades Programables Presupuestables],"",0))</f>
        <v/>
      </c>
      <c r="I581" s="695" t="str">
        <f>IFERROR(VLOOKUP('Formulario PPGR3 '!$G581,'[1]Formulario PPGR2'!$H$9:$V$272,15,FALSE),"")</f>
        <v/>
      </c>
      <c r="J581" s="702"/>
      <c r="K581" s="696" t="str">
        <f>IF(Tabla112[[#This Row],[Insumos]]="","",_xlfn.XLOOKUP(Tabla112[[#This Row],[Insumos]],[1]!Tabla10[Insumo],[1]!Tabla10[InsumoAbrev],"",0))</f>
        <v/>
      </c>
      <c r="L581" s="697"/>
      <c r="M581" s="698" t="str">
        <f>IF(Tabla112[[#This Row],[Descripción]]="","",_xlfn.XLOOKUP(Tabla112[[#This Row],[Descripción]],[1]!Tabla10[Descripción],[1]!Tabla10[Unidad de Medida],"",0))</f>
        <v/>
      </c>
      <c r="N581" s="699"/>
      <c r="O581" s="700" t="str">
        <f>IF(Tabla112[[#This Row],[Descripción]]="","",_xlfn.XLOOKUP(Tabla112[[#This Row],[Descripción]],[1]!Tabla10[Descripción],[1]!Tabla10[Precio Unitario],0))</f>
        <v/>
      </c>
      <c r="P581" s="700" t="str">
        <f>IF(Tabla112[[#This Row],[Cantidad de Insumos]]="","",Tabla112[[#This Row],[Precio Unitario]]*Tabla112[[#This Row],[Cantidad de Insumos]])</f>
        <v/>
      </c>
      <c r="Q581" s="700" t="str">
        <f>IF(Tabla112[[#This Row],[Descripción]]="","",_xlfn.XLOOKUP(Tabla112[[#This Row],[Descripción]],[1]!Tabla10[Descripción],[1]!Tabla10[CODIGO PRESUPUESTARIO],0))</f>
        <v/>
      </c>
      <c r="R581" s="696"/>
      <c r="S581" s="696"/>
    </row>
    <row r="582" spans="2:19" x14ac:dyDescent="0.3">
      <c r="B582" s="692" t="str">
        <f>IF('Formulario PPGR3 '!$G582="","",CONCATENATE('Formulario PPGR3 '!$C582,".",'Formulario PPGR3 '!$D582,".",'Formulario PPGR3 '!$E582,".",'Formulario PPGR3 '!$F582))</f>
        <v/>
      </c>
      <c r="C582" s="692" t="str">
        <f>IF('Formulario PPGR3 '!$G582="","",'[1]Formulario PPGR1'!#REF!)</f>
        <v/>
      </c>
      <c r="D582" s="692" t="str">
        <f>IF('Formulario PPGR3 '!$G582="","",'[1]Formulario PPGR1'!#REF!)</f>
        <v/>
      </c>
      <c r="E582" s="692" t="str">
        <f>IF('Formulario PPGR3 '!$G582="","",'[1]Formulario PPGR1'!#REF!)</f>
        <v/>
      </c>
      <c r="F582" s="692" t="str">
        <f>IF('Formulario PPGR3 '!$G582="","",'[1]Formulario PPGR1'!#REF!)</f>
        <v/>
      </c>
      <c r="G582" s="693"/>
      <c r="H582" s="694" t="str">
        <f>IF(Tabla112[[#This Row],[Código_Actividad]]="","",_xlfn.XLOOKUP(Tabla112[[#This Row],[Código_Actividad]],[1]!Tabla2[Código],[1]!Tabla2[Actividades Programables Presupuestables],"",0))</f>
        <v/>
      </c>
      <c r="I582" s="695" t="str">
        <f>IFERROR(VLOOKUP('Formulario PPGR3 '!$G582,'[1]Formulario PPGR2'!$H$9:$V$272,15,FALSE),"")</f>
        <v/>
      </c>
      <c r="J582" s="702"/>
      <c r="K582" s="696" t="str">
        <f>IF(Tabla112[[#This Row],[Insumos]]="","",_xlfn.XLOOKUP(Tabla112[[#This Row],[Insumos]],[1]!Tabla10[Insumo],[1]!Tabla10[InsumoAbrev],"",0))</f>
        <v/>
      </c>
      <c r="L582" s="697"/>
      <c r="M582" s="698" t="str">
        <f>IF(Tabla112[[#This Row],[Descripción]]="","",_xlfn.XLOOKUP(Tabla112[[#This Row],[Descripción]],[1]!Tabla10[Descripción],[1]!Tabla10[Unidad de Medida],"",0))</f>
        <v/>
      </c>
      <c r="N582" s="699"/>
      <c r="O582" s="700" t="str">
        <f>IF(Tabla112[[#This Row],[Descripción]]="","",_xlfn.XLOOKUP(Tabla112[[#This Row],[Descripción]],[1]!Tabla10[Descripción],[1]!Tabla10[Precio Unitario],0))</f>
        <v/>
      </c>
      <c r="P582" s="700" t="str">
        <f>IF(Tabla112[[#This Row],[Cantidad de Insumos]]="","",Tabla112[[#This Row],[Precio Unitario]]*Tabla112[[#This Row],[Cantidad de Insumos]])</f>
        <v/>
      </c>
      <c r="Q582" s="700" t="str">
        <f>IF(Tabla112[[#This Row],[Descripción]]="","",_xlfn.XLOOKUP(Tabla112[[#This Row],[Descripción]],[1]!Tabla10[Descripción],[1]!Tabla10[CODIGO PRESUPUESTARIO],0))</f>
        <v/>
      </c>
      <c r="R582" s="696"/>
      <c r="S582" s="696"/>
    </row>
    <row r="583" spans="2:19" x14ac:dyDescent="0.3">
      <c r="B583" s="692" t="str">
        <f>IF('Formulario PPGR3 '!$G583="","",CONCATENATE('Formulario PPGR3 '!$C583,".",'Formulario PPGR3 '!$D583,".",'Formulario PPGR3 '!$E583,".",'Formulario PPGR3 '!$F583))</f>
        <v/>
      </c>
      <c r="C583" s="692" t="str">
        <f>IF('Formulario PPGR3 '!$G583="","",'[1]Formulario PPGR1'!#REF!)</f>
        <v/>
      </c>
      <c r="D583" s="692" t="str">
        <f>IF('Formulario PPGR3 '!$G583="","",'[1]Formulario PPGR1'!#REF!)</f>
        <v/>
      </c>
      <c r="E583" s="692" t="str">
        <f>IF('Formulario PPGR3 '!$G583="","",'[1]Formulario PPGR1'!#REF!)</f>
        <v/>
      </c>
      <c r="F583" s="692" t="str">
        <f>IF('Formulario PPGR3 '!$G583="","",'[1]Formulario PPGR1'!#REF!)</f>
        <v/>
      </c>
      <c r="G583" s="693"/>
      <c r="H583" s="694" t="str">
        <f>IF(Tabla112[[#This Row],[Código_Actividad]]="","",_xlfn.XLOOKUP(Tabla112[[#This Row],[Código_Actividad]],[1]!Tabla2[Código],[1]!Tabla2[Actividades Programables Presupuestables],"",0))</f>
        <v/>
      </c>
      <c r="I583" s="695" t="str">
        <f>IFERROR(VLOOKUP('Formulario PPGR3 '!$G583,'[1]Formulario PPGR2'!$H$9:$V$272,15,FALSE),"")</f>
        <v/>
      </c>
      <c r="J583" s="702"/>
      <c r="K583" s="696" t="str">
        <f>IF(Tabla112[[#This Row],[Insumos]]="","",_xlfn.XLOOKUP(Tabla112[[#This Row],[Insumos]],[1]!Tabla10[Insumo],[1]!Tabla10[InsumoAbrev],"",0))</f>
        <v/>
      </c>
      <c r="L583" s="697"/>
      <c r="M583" s="698" t="str">
        <f>IF(Tabla112[[#This Row],[Descripción]]="","",_xlfn.XLOOKUP(Tabla112[[#This Row],[Descripción]],[1]!Tabla10[Descripción],[1]!Tabla10[Unidad de Medida],"",0))</f>
        <v/>
      </c>
      <c r="N583" s="699"/>
      <c r="O583" s="700" t="str">
        <f>IF(Tabla112[[#This Row],[Descripción]]="","",_xlfn.XLOOKUP(Tabla112[[#This Row],[Descripción]],[1]!Tabla10[Descripción],[1]!Tabla10[Precio Unitario],0))</f>
        <v/>
      </c>
      <c r="P583" s="700" t="str">
        <f>IF(Tabla112[[#This Row],[Cantidad de Insumos]]="","",Tabla112[[#This Row],[Precio Unitario]]*Tabla112[[#This Row],[Cantidad de Insumos]])</f>
        <v/>
      </c>
      <c r="Q583" s="700" t="str">
        <f>IF(Tabla112[[#This Row],[Descripción]]="","",_xlfn.XLOOKUP(Tabla112[[#This Row],[Descripción]],[1]!Tabla10[Descripción],[1]!Tabla10[CODIGO PRESUPUESTARIO],0))</f>
        <v/>
      </c>
      <c r="R583" s="696"/>
      <c r="S583" s="696"/>
    </row>
    <row r="584" spans="2:19" x14ac:dyDescent="0.3">
      <c r="B584" s="692" t="str">
        <f>IF('Formulario PPGR3 '!$G584="","",CONCATENATE('Formulario PPGR3 '!$C584,".",'Formulario PPGR3 '!$D584,".",'Formulario PPGR3 '!$E584,".",'Formulario PPGR3 '!$F584))</f>
        <v/>
      </c>
      <c r="C584" s="692" t="str">
        <f>IF('Formulario PPGR3 '!$G584="","",'[1]Formulario PPGR1'!#REF!)</f>
        <v/>
      </c>
      <c r="D584" s="692" t="str">
        <f>IF('Formulario PPGR3 '!$G584="","",'[1]Formulario PPGR1'!#REF!)</f>
        <v/>
      </c>
      <c r="E584" s="692" t="str">
        <f>IF('Formulario PPGR3 '!$G584="","",'[1]Formulario PPGR1'!#REF!)</f>
        <v/>
      </c>
      <c r="F584" s="692" t="str">
        <f>IF('Formulario PPGR3 '!$G584="","",'[1]Formulario PPGR1'!#REF!)</f>
        <v/>
      </c>
      <c r="G584" s="693"/>
      <c r="H584" s="694" t="str">
        <f>IF(Tabla112[[#This Row],[Código_Actividad]]="","",_xlfn.XLOOKUP(Tabla112[[#This Row],[Código_Actividad]],[1]!Tabla2[Código],[1]!Tabla2[Actividades Programables Presupuestables],"",0))</f>
        <v/>
      </c>
      <c r="I584" s="695" t="str">
        <f>IFERROR(VLOOKUP('Formulario PPGR3 '!$G584,'[1]Formulario PPGR2'!$H$9:$V$272,15,FALSE),"")</f>
        <v/>
      </c>
      <c r="J584" s="702"/>
      <c r="K584" s="696" t="str">
        <f>IF(Tabla112[[#This Row],[Insumos]]="","",_xlfn.XLOOKUP(Tabla112[[#This Row],[Insumos]],[1]!Tabla10[Insumo],[1]!Tabla10[InsumoAbrev],"",0))</f>
        <v/>
      </c>
      <c r="L584" s="697"/>
      <c r="M584" s="698" t="str">
        <f>IF(Tabla112[[#This Row],[Descripción]]="","",_xlfn.XLOOKUP(Tabla112[[#This Row],[Descripción]],[1]!Tabla10[Descripción],[1]!Tabla10[Unidad de Medida],"",0))</f>
        <v/>
      </c>
      <c r="N584" s="699"/>
      <c r="O584" s="700" t="str">
        <f>IF(Tabla112[[#This Row],[Descripción]]="","",_xlfn.XLOOKUP(Tabla112[[#This Row],[Descripción]],[1]!Tabla10[Descripción],[1]!Tabla10[Precio Unitario],0))</f>
        <v/>
      </c>
      <c r="P584" s="700" t="str">
        <f>IF(Tabla112[[#This Row],[Cantidad de Insumos]]="","",Tabla112[[#This Row],[Precio Unitario]]*Tabla112[[#This Row],[Cantidad de Insumos]])</f>
        <v/>
      </c>
      <c r="Q584" s="700" t="str">
        <f>IF(Tabla112[[#This Row],[Descripción]]="","",_xlfn.XLOOKUP(Tabla112[[#This Row],[Descripción]],[1]!Tabla10[Descripción],[1]!Tabla10[CODIGO PRESUPUESTARIO],0))</f>
        <v/>
      </c>
      <c r="R584" s="696"/>
      <c r="S584" s="696"/>
    </row>
    <row r="585" spans="2:19" x14ac:dyDescent="0.3">
      <c r="B585" s="692" t="str">
        <f>IF('Formulario PPGR3 '!$G585="","",CONCATENATE('Formulario PPGR3 '!$C585,".",'Formulario PPGR3 '!$D585,".",'Formulario PPGR3 '!$E585,".",'Formulario PPGR3 '!$F585))</f>
        <v/>
      </c>
      <c r="C585" s="692" t="str">
        <f>IF('Formulario PPGR3 '!$G585="","",'[1]Formulario PPGR1'!#REF!)</f>
        <v/>
      </c>
      <c r="D585" s="692" t="str">
        <f>IF('Formulario PPGR3 '!$G585="","",'[1]Formulario PPGR1'!#REF!)</f>
        <v/>
      </c>
      <c r="E585" s="692" t="str">
        <f>IF('Formulario PPGR3 '!$G585="","",'[1]Formulario PPGR1'!#REF!)</f>
        <v/>
      </c>
      <c r="F585" s="692" t="str">
        <f>IF('Formulario PPGR3 '!$G585="","",'[1]Formulario PPGR1'!#REF!)</f>
        <v/>
      </c>
      <c r="G585" s="693"/>
      <c r="H585" s="694" t="str">
        <f>IF(Tabla112[[#This Row],[Código_Actividad]]="","",_xlfn.XLOOKUP(Tabla112[[#This Row],[Código_Actividad]],[1]!Tabla2[Código],[1]!Tabla2[Actividades Programables Presupuestables],"",0))</f>
        <v/>
      </c>
      <c r="I585" s="695" t="str">
        <f>IFERROR(VLOOKUP('Formulario PPGR3 '!$G585,'[1]Formulario PPGR2'!$H$9:$V$272,15,FALSE),"")</f>
        <v/>
      </c>
      <c r="J585" s="702"/>
      <c r="K585" s="696" t="str">
        <f>IF(Tabla112[[#This Row],[Insumos]]="","",_xlfn.XLOOKUP(Tabla112[[#This Row],[Insumos]],[1]!Tabla10[Insumo],[1]!Tabla10[InsumoAbrev],"",0))</f>
        <v/>
      </c>
      <c r="L585" s="697"/>
      <c r="M585" s="698" t="str">
        <f>IF(Tabla112[[#This Row],[Descripción]]="","",_xlfn.XLOOKUP(Tabla112[[#This Row],[Descripción]],[1]!Tabla10[Descripción],[1]!Tabla10[Unidad de Medida],"",0))</f>
        <v/>
      </c>
      <c r="N585" s="699"/>
      <c r="O585" s="700" t="str">
        <f>IF(Tabla112[[#This Row],[Descripción]]="","",_xlfn.XLOOKUP(Tabla112[[#This Row],[Descripción]],[1]!Tabla10[Descripción],[1]!Tabla10[Precio Unitario],0))</f>
        <v/>
      </c>
      <c r="P585" s="700" t="str">
        <f>IF(Tabla112[[#This Row],[Cantidad de Insumos]]="","",Tabla112[[#This Row],[Precio Unitario]]*Tabla112[[#This Row],[Cantidad de Insumos]])</f>
        <v/>
      </c>
      <c r="Q585" s="700" t="str">
        <f>IF(Tabla112[[#This Row],[Descripción]]="","",_xlfn.XLOOKUP(Tabla112[[#This Row],[Descripción]],[1]!Tabla10[Descripción],[1]!Tabla10[CODIGO PRESUPUESTARIO],0))</f>
        <v/>
      </c>
      <c r="R585" s="696"/>
      <c r="S585" s="696"/>
    </row>
    <row r="586" spans="2:19" x14ac:dyDescent="0.3">
      <c r="B586" s="692" t="str">
        <f>IF('Formulario PPGR3 '!$G586="","",CONCATENATE('Formulario PPGR3 '!$C586,".",'Formulario PPGR3 '!$D586,".",'Formulario PPGR3 '!$E586,".",'Formulario PPGR3 '!$F586))</f>
        <v/>
      </c>
      <c r="C586" s="692" t="str">
        <f>IF('Formulario PPGR3 '!$G586="","",'[1]Formulario PPGR1'!#REF!)</f>
        <v/>
      </c>
      <c r="D586" s="692" t="str">
        <f>IF('Formulario PPGR3 '!$G586="","",'[1]Formulario PPGR1'!#REF!)</f>
        <v/>
      </c>
      <c r="E586" s="692" t="str">
        <f>IF('Formulario PPGR3 '!$G586="","",'[1]Formulario PPGR1'!#REF!)</f>
        <v/>
      </c>
      <c r="F586" s="692" t="str">
        <f>IF('Formulario PPGR3 '!$G586="","",'[1]Formulario PPGR1'!#REF!)</f>
        <v/>
      </c>
      <c r="G586" s="693"/>
      <c r="H586" s="694" t="str">
        <f>IF(Tabla112[[#This Row],[Código_Actividad]]="","",_xlfn.XLOOKUP(Tabla112[[#This Row],[Código_Actividad]],[1]!Tabla2[Código],[1]!Tabla2[Actividades Programables Presupuestables],"",0))</f>
        <v/>
      </c>
      <c r="I586" s="695" t="str">
        <f>IFERROR(VLOOKUP('Formulario PPGR3 '!$G586,'[1]Formulario PPGR2'!$H$9:$V$272,15,FALSE),"")</f>
        <v/>
      </c>
      <c r="J586" s="702"/>
      <c r="K586" s="696" t="str">
        <f>IF(Tabla112[[#This Row],[Insumos]]="","",_xlfn.XLOOKUP(Tabla112[[#This Row],[Insumos]],[1]!Tabla10[Insumo],[1]!Tabla10[InsumoAbrev],"",0))</f>
        <v/>
      </c>
      <c r="L586" s="697"/>
      <c r="M586" s="698" t="str">
        <f>IF(Tabla112[[#This Row],[Descripción]]="","",_xlfn.XLOOKUP(Tabla112[[#This Row],[Descripción]],[1]!Tabla10[Descripción],[1]!Tabla10[Unidad de Medida],"",0))</f>
        <v/>
      </c>
      <c r="N586" s="699"/>
      <c r="O586" s="700" t="str">
        <f>IF(Tabla112[[#This Row],[Descripción]]="","",_xlfn.XLOOKUP(Tabla112[[#This Row],[Descripción]],[1]!Tabla10[Descripción],[1]!Tabla10[Precio Unitario],0))</f>
        <v/>
      </c>
      <c r="P586" s="700" t="str">
        <f>IF(Tabla112[[#This Row],[Cantidad de Insumos]]="","",Tabla112[[#This Row],[Precio Unitario]]*Tabla112[[#This Row],[Cantidad de Insumos]])</f>
        <v/>
      </c>
      <c r="Q586" s="700" t="str">
        <f>IF(Tabla112[[#This Row],[Descripción]]="","",_xlfn.XLOOKUP(Tabla112[[#This Row],[Descripción]],[1]!Tabla10[Descripción],[1]!Tabla10[CODIGO PRESUPUESTARIO],0))</f>
        <v/>
      </c>
      <c r="R586" s="696"/>
      <c r="S586" s="696"/>
    </row>
    <row r="587" spans="2:19" x14ac:dyDescent="0.3">
      <c r="B587" s="692" t="str">
        <f>IF('Formulario PPGR3 '!$G587="","",CONCATENATE('Formulario PPGR3 '!$C587,".",'Formulario PPGR3 '!$D587,".",'Formulario PPGR3 '!$E587,".",'Formulario PPGR3 '!$F587))</f>
        <v/>
      </c>
      <c r="C587" s="692" t="str">
        <f>IF('Formulario PPGR3 '!$G587="","",'[1]Formulario PPGR1'!#REF!)</f>
        <v/>
      </c>
      <c r="D587" s="692" t="str">
        <f>IF('Formulario PPGR3 '!$G587="","",'[1]Formulario PPGR1'!#REF!)</f>
        <v/>
      </c>
      <c r="E587" s="692" t="str">
        <f>IF('Formulario PPGR3 '!$G587="","",'[1]Formulario PPGR1'!#REF!)</f>
        <v/>
      </c>
      <c r="F587" s="692" t="str">
        <f>IF('Formulario PPGR3 '!$G587="","",'[1]Formulario PPGR1'!#REF!)</f>
        <v/>
      </c>
      <c r="G587" s="693"/>
      <c r="H587" s="694" t="str">
        <f>IF(Tabla112[[#This Row],[Código_Actividad]]="","",_xlfn.XLOOKUP(Tabla112[[#This Row],[Código_Actividad]],[1]!Tabla2[Código],[1]!Tabla2[Actividades Programables Presupuestables],"",0))</f>
        <v/>
      </c>
      <c r="I587" s="695" t="str">
        <f>IFERROR(VLOOKUP('Formulario PPGR3 '!$G587,'[1]Formulario PPGR2'!$H$9:$V$272,15,FALSE),"")</f>
        <v/>
      </c>
      <c r="J587" s="702"/>
      <c r="K587" s="696" t="str">
        <f>IF(Tabla112[[#This Row],[Insumos]]="","",_xlfn.XLOOKUP(Tabla112[[#This Row],[Insumos]],[1]!Tabla10[Insumo],[1]!Tabla10[InsumoAbrev],"",0))</f>
        <v/>
      </c>
      <c r="L587" s="697"/>
      <c r="M587" s="698" t="str">
        <f>IF(Tabla112[[#This Row],[Descripción]]="","",_xlfn.XLOOKUP(Tabla112[[#This Row],[Descripción]],[1]!Tabla10[Descripción],[1]!Tabla10[Unidad de Medida],"",0))</f>
        <v/>
      </c>
      <c r="N587" s="699"/>
      <c r="O587" s="700" t="str">
        <f>IF(Tabla112[[#This Row],[Descripción]]="","",_xlfn.XLOOKUP(Tabla112[[#This Row],[Descripción]],[1]!Tabla10[Descripción],[1]!Tabla10[Precio Unitario],0))</f>
        <v/>
      </c>
      <c r="P587" s="700" t="str">
        <f>IF(Tabla112[[#This Row],[Cantidad de Insumos]]="","",Tabla112[[#This Row],[Precio Unitario]]*Tabla112[[#This Row],[Cantidad de Insumos]])</f>
        <v/>
      </c>
      <c r="Q587" s="700" t="str">
        <f>IF(Tabla112[[#This Row],[Descripción]]="","",_xlfn.XLOOKUP(Tabla112[[#This Row],[Descripción]],[1]!Tabla10[Descripción],[1]!Tabla10[CODIGO PRESUPUESTARIO],0))</f>
        <v/>
      </c>
      <c r="R587" s="696"/>
      <c r="S587" s="696"/>
    </row>
    <row r="588" spans="2:19" x14ac:dyDescent="0.3">
      <c r="B588" s="692" t="str">
        <f>IF('Formulario PPGR3 '!$G588="","",CONCATENATE('Formulario PPGR3 '!$C588,".",'Formulario PPGR3 '!$D588,".",'Formulario PPGR3 '!$E588,".",'Formulario PPGR3 '!$F588))</f>
        <v/>
      </c>
      <c r="C588" s="692" t="str">
        <f>IF('Formulario PPGR3 '!$G588="","",'[1]Formulario PPGR1'!#REF!)</f>
        <v/>
      </c>
      <c r="D588" s="692" t="str">
        <f>IF('Formulario PPGR3 '!$G588="","",'[1]Formulario PPGR1'!#REF!)</f>
        <v/>
      </c>
      <c r="E588" s="692" t="str">
        <f>IF('Formulario PPGR3 '!$G588="","",'[1]Formulario PPGR1'!#REF!)</f>
        <v/>
      </c>
      <c r="F588" s="692" t="str">
        <f>IF('Formulario PPGR3 '!$G588="","",'[1]Formulario PPGR1'!#REF!)</f>
        <v/>
      </c>
      <c r="G588" s="693"/>
      <c r="H588" s="694" t="str">
        <f>IF(Tabla112[[#This Row],[Código_Actividad]]="","",_xlfn.XLOOKUP(Tabla112[[#This Row],[Código_Actividad]],[1]!Tabla2[Código],[1]!Tabla2[Actividades Programables Presupuestables],"",0))</f>
        <v/>
      </c>
      <c r="I588" s="695" t="str">
        <f>IFERROR(VLOOKUP('Formulario PPGR3 '!$G588,'[1]Formulario PPGR2'!$H$9:$V$272,15,FALSE),"")</f>
        <v/>
      </c>
      <c r="J588" s="702"/>
      <c r="K588" s="696" t="str">
        <f>IF(Tabla112[[#This Row],[Insumos]]="","",_xlfn.XLOOKUP(Tabla112[[#This Row],[Insumos]],[1]!Tabla10[Insumo],[1]!Tabla10[InsumoAbrev],"",0))</f>
        <v/>
      </c>
      <c r="L588" s="697"/>
      <c r="M588" s="698" t="str">
        <f>IF(Tabla112[[#This Row],[Descripción]]="","",_xlfn.XLOOKUP(Tabla112[[#This Row],[Descripción]],[1]!Tabla10[Descripción],[1]!Tabla10[Unidad de Medida],"",0))</f>
        <v/>
      </c>
      <c r="N588" s="699"/>
      <c r="O588" s="700" t="str">
        <f>IF(Tabla112[[#This Row],[Descripción]]="","",_xlfn.XLOOKUP(Tabla112[[#This Row],[Descripción]],[1]!Tabla10[Descripción],[1]!Tabla10[Precio Unitario],0))</f>
        <v/>
      </c>
      <c r="P588" s="700" t="str">
        <f>IF(Tabla112[[#This Row],[Cantidad de Insumos]]="","",Tabla112[[#This Row],[Precio Unitario]]*Tabla112[[#This Row],[Cantidad de Insumos]])</f>
        <v/>
      </c>
      <c r="Q588" s="700" t="str">
        <f>IF(Tabla112[[#This Row],[Descripción]]="","",_xlfn.XLOOKUP(Tabla112[[#This Row],[Descripción]],[1]!Tabla10[Descripción],[1]!Tabla10[CODIGO PRESUPUESTARIO],0))</f>
        <v/>
      </c>
      <c r="R588" s="696"/>
      <c r="S588" s="696"/>
    </row>
    <row r="589" spans="2:19" x14ac:dyDescent="0.3">
      <c r="B589" s="692" t="str">
        <f>IF('Formulario PPGR3 '!$G589="","",CONCATENATE('Formulario PPGR3 '!$C589,".",'Formulario PPGR3 '!$D589,".",'Formulario PPGR3 '!$E589,".",'Formulario PPGR3 '!$F589))</f>
        <v/>
      </c>
      <c r="C589" s="692" t="str">
        <f>IF('Formulario PPGR3 '!$G589="","",'[1]Formulario PPGR1'!#REF!)</f>
        <v/>
      </c>
      <c r="D589" s="692" t="str">
        <f>IF('Formulario PPGR3 '!$G589="","",'[1]Formulario PPGR1'!#REF!)</f>
        <v/>
      </c>
      <c r="E589" s="692" t="str">
        <f>IF('Formulario PPGR3 '!$G589="","",'[1]Formulario PPGR1'!#REF!)</f>
        <v/>
      </c>
      <c r="F589" s="692" t="str">
        <f>IF('Formulario PPGR3 '!$G589="","",'[1]Formulario PPGR1'!#REF!)</f>
        <v/>
      </c>
      <c r="G589" s="693"/>
      <c r="H589" s="694" t="str">
        <f>IF(Tabla112[[#This Row],[Código_Actividad]]="","",_xlfn.XLOOKUP(Tabla112[[#This Row],[Código_Actividad]],[1]!Tabla2[Código],[1]!Tabla2[Actividades Programables Presupuestables],"",0))</f>
        <v/>
      </c>
      <c r="I589" s="695" t="str">
        <f>IFERROR(VLOOKUP('Formulario PPGR3 '!$G589,'[1]Formulario PPGR2'!$H$9:$V$272,15,FALSE),"")</f>
        <v/>
      </c>
      <c r="J589" s="702"/>
      <c r="K589" s="696" t="str">
        <f>IF(Tabla112[[#This Row],[Insumos]]="","",_xlfn.XLOOKUP(Tabla112[[#This Row],[Insumos]],[1]!Tabla10[Insumo],[1]!Tabla10[InsumoAbrev],"",0))</f>
        <v/>
      </c>
      <c r="L589" s="697"/>
      <c r="M589" s="698" t="str">
        <f>IF(Tabla112[[#This Row],[Descripción]]="","",_xlfn.XLOOKUP(Tabla112[[#This Row],[Descripción]],[1]!Tabla10[Descripción],[1]!Tabla10[Unidad de Medida],"",0))</f>
        <v/>
      </c>
      <c r="N589" s="699"/>
      <c r="O589" s="700" t="str">
        <f>IF(Tabla112[[#This Row],[Descripción]]="","",_xlfn.XLOOKUP(Tabla112[[#This Row],[Descripción]],[1]!Tabla10[Descripción],[1]!Tabla10[Precio Unitario],0))</f>
        <v/>
      </c>
      <c r="P589" s="700" t="str">
        <f>IF(Tabla112[[#This Row],[Cantidad de Insumos]]="","",Tabla112[[#This Row],[Precio Unitario]]*Tabla112[[#This Row],[Cantidad de Insumos]])</f>
        <v/>
      </c>
      <c r="Q589" s="700" t="str">
        <f>IF(Tabla112[[#This Row],[Descripción]]="","",_xlfn.XLOOKUP(Tabla112[[#This Row],[Descripción]],[1]!Tabla10[Descripción],[1]!Tabla10[CODIGO PRESUPUESTARIO],0))</f>
        <v/>
      </c>
      <c r="R589" s="696"/>
      <c r="S589" s="696"/>
    </row>
    <row r="590" spans="2:19" x14ac:dyDescent="0.3">
      <c r="B590" s="692" t="str">
        <f>IF('Formulario PPGR3 '!$G590="","",CONCATENATE('Formulario PPGR3 '!$C590,".",'Formulario PPGR3 '!$D590,".",'Formulario PPGR3 '!$E590,".",'Formulario PPGR3 '!$F590))</f>
        <v/>
      </c>
      <c r="C590" s="692" t="str">
        <f>IF('Formulario PPGR3 '!$G590="","",'[1]Formulario PPGR1'!#REF!)</f>
        <v/>
      </c>
      <c r="D590" s="692" t="str">
        <f>IF('Formulario PPGR3 '!$G590="","",'[1]Formulario PPGR1'!#REF!)</f>
        <v/>
      </c>
      <c r="E590" s="692" t="str">
        <f>IF('Formulario PPGR3 '!$G590="","",'[1]Formulario PPGR1'!#REF!)</f>
        <v/>
      </c>
      <c r="F590" s="692" t="str">
        <f>IF('Formulario PPGR3 '!$G590="","",'[1]Formulario PPGR1'!#REF!)</f>
        <v/>
      </c>
      <c r="G590" s="693"/>
      <c r="H590" s="694" t="str">
        <f>IF(Tabla112[[#This Row],[Código_Actividad]]="","",_xlfn.XLOOKUP(Tabla112[[#This Row],[Código_Actividad]],[1]!Tabla2[Código],[1]!Tabla2[Actividades Programables Presupuestables],"",0))</f>
        <v/>
      </c>
      <c r="I590" s="695" t="str">
        <f>IFERROR(VLOOKUP('Formulario PPGR3 '!$G590,'[1]Formulario PPGR2'!$H$9:$V$272,15,FALSE),"")</f>
        <v/>
      </c>
      <c r="J590" s="702"/>
      <c r="K590" s="696" t="str">
        <f>IF(Tabla112[[#This Row],[Insumos]]="","",_xlfn.XLOOKUP(Tabla112[[#This Row],[Insumos]],[1]!Tabla10[Insumo],[1]!Tabla10[InsumoAbrev],"",0))</f>
        <v/>
      </c>
      <c r="L590" s="697"/>
      <c r="M590" s="698" t="str">
        <f>IF(Tabla112[[#This Row],[Descripción]]="","",_xlfn.XLOOKUP(Tabla112[[#This Row],[Descripción]],[1]!Tabla10[Descripción],[1]!Tabla10[Unidad de Medida],"",0))</f>
        <v/>
      </c>
      <c r="N590" s="699"/>
      <c r="O590" s="700" t="str">
        <f>IF(Tabla112[[#This Row],[Descripción]]="","",_xlfn.XLOOKUP(Tabla112[[#This Row],[Descripción]],[1]!Tabla10[Descripción],[1]!Tabla10[Precio Unitario],0))</f>
        <v/>
      </c>
      <c r="P590" s="700" t="str">
        <f>IF(Tabla112[[#This Row],[Cantidad de Insumos]]="","",Tabla112[[#This Row],[Precio Unitario]]*Tabla112[[#This Row],[Cantidad de Insumos]])</f>
        <v/>
      </c>
      <c r="Q590" s="700" t="str">
        <f>IF(Tabla112[[#This Row],[Descripción]]="","",_xlfn.XLOOKUP(Tabla112[[#This Row],[Descripción]],[1]!Tabla10[Descripción],[1]!Tabla10[CODIGO PRESUPUESTARIO],0))</f>
        <v/>
      </c>
      <c r="R590" s="696"/>
      <c r="S590" s="696"/>
    </row>
    <row r="591" spans="2:19" x14ac:dyDescent="0.3">
      <c r="B591" s="692" t="str">
        <f>IF('Formulario PPGR3 '!$G591="","",CONCATENATE('Formulario PPGR3 '!$C591,".",'Formulario PPGR3 '!$D591,".",'Formulario PPGR3 '!$E591,".",'Formulario PPGR3 '!$F591))</f>
        <v/>
      </c>
      <c r="C591" s="692" t="str">
        <f>IF('Formulario PPGR3 '!$G591="","",'[1]Formulario PPGR1'!#REF!)</f>
        <v/>
      </c>
      <c r="D591" s="692" t="str">
        <f>IF('Formulario PPGR3 '!$G591="","",'[1]Formulario PPGR1'!#REF!)</f>
        <v/>
      </c>
      <c r="E591" s="692" t="str">
        <f>IF('Formulario PPGR3 '!$G591="","",'[1]Formulario PPGR1'!#REF!)</f>
        <v/>
      </c>
      <c r="F591" s="692" t="str">
        <f>IF('Formulario PPGR3 '!$G591="","",'[1]Formulario PPGR1'!#REF!)</f>
        <v/>
      </c>
      <c r="G591" s="693"/>
      <c r="H591" s="694" t="str">
        <f>IF(Tabla112[[#This Row],[Código_Actividad]]="","",_xlfn.XLOOKUP(Tabla112[[#This Row],[Código_Actividad]],[1]!Tabla2[Código],[1]!Tabla2[Actividades Programables Presupuestables],"",0))</f>
        <v/>
      </c>
      <c r="I591" s="695" t="str">
        <f>IFERROR(VLOOKUP('Formulario PPGR3 '!$G591,'[1]Formulario PPGR2'!$H$9:$V$272,15,FALSE),"")</f>
        <v/>
      </c>
      <c r="J591" s="702"/>
      <c r="K591" s="696" t="str">
        <f>IF(Tabla112[[#This Row],[Insumos]]="","",_xlfn.XLOOKUP(Tabla112[[#This Row],[Insumos]],[1]!Tabla10[Insumo],[1]!Tabla10[InsumoAbrev],"",0))</f>
        <v/>
      </c>
      <c r="L591" s="697"/>
      <c r="M591" s="698" t="str">
        <f>IF(Tabla112[[#This Row],[Descripción]]="","",_xlfn.XLOOKUP(Tabla112[[#This Row],[Descripción]],[1]!Tabla10[Descripción],[1]!Tabla10[Unidad de Medida],"",0))</f>
        <v/>
      </c>
      <c r="N591" s="699"/>
      <c r="O591" s="700" t="str">
        <f>IF(Tabla112[[#This Row],[Descripción]]="","",_xlfn.XLOOKUP(Tabla112[[#This Row],[Descripción]],[1]!Tabla10[Descripción],[1]!Tabla10[Precio Unitario],0))</f>
        <v/>
      </c>
      <c r="P591" s="700" t="str">
        <f>IF(Tabla112[[#This Row],[Cantidad de Insumos]]="","",Tabla112[[#This Row],[Precio Unitario]]*Tabla112[[#This Row],[Cantidad de Insumos]])</f>
        <v/>
      </c>
      <c r="Q591" s="700" t="str">
        <f>IF(Tabla112[[#This Row],[Descripción]]="","",_xlfn.XLOOKUP(Tabla112[[#This Row],[Descripción]],[1]!Tabla10[Descripción],[1]!Tabla10[CODIGO PRESUPUESTARIO],0))</f>
        <v/>
      </c>
      <c r="R591" s="696"/>
      <c r="S591" s="696"/>
    </row>
    <row r="592" spans="2:19" x14ac:dyDescent="0.3">
      <c r="B592" s="692" t="str">
        <f>IF('Formulario PPGR3 '!$G592="","",CONCATENATE('Formulario PPGR3 '!$C592,".",'Formulario PPGR3 '!$D592,".",'Formulario PPGR3 '!$E592,".",'Formulario PPGR3 '!$F592))</f>
        <v/>
      </c>
      <c r="C592" s="692" t="str">
        <f>IF('Formulario PPGR3 '!$G592="","",'[1]Formulario PPGR1'!#REF!)</f>
        <v/>
      </c>
      <c r="D592" s="692" t="str">
        <f>IF('Formulario PPGR3 '!$G592="","",'[1]Formulario PPGR1'!#REF!)</f>
        <v/>
      </c>
      <c r="E592" s="692" t="str">
        <f>IF('Formulario PPGR3 '!$G592="","",'[1]Formulario PPGR1'!#REF!)</f>
        <v/>
      </c>
      <c r="F592" s="692" t="str">
        <f>IF('Formulario PPGR3 '!$G592="","",'[1]Formulario PPGR1'!#REF!)</f>
        <v/>
      </c>
      <c r="G592" s="693"/>
      <c r="H592" s="694" t="str">
        <f>IF(Tabla112[[#This Row],[Código_Actividad]]="","",_xlfn.XLOOKUP(Tabla112[[#This Row],[Código_Actividad]],[1]!Tabla2[Código],[1]!Tabla2[Actividades Programables Presupuestables],"",0))</f>
        <v/>
      </c>
      <c r="I592" s="695" t="str">
        <f>IFERROR(VLOOKUP('Formulario PPGR3 '!$G592,'[1]Formulario PPGR2'!$H$9:$V$272,15,FALSE),"")</f>
        <v/>
      </c>
      <c r="J592" s="702"/>
      <c r="K592" s="696" t="str">
        <f>IF(Tabla112[[#This Row],[Insumos]]="","",_xlfn.XLOOKUP(Tabla112[[#This Row],[Insumos]],[1]!Tabla10[Insumo],[1]!Tabla10[InsumoAbrev],"",0))</f>
        <v/>
      </c>
      <c r="L592" s="697"/>
      <c r="M592" s="698" t="str">
        <f>IF(Tabla112[[#This Row],[Descripción]]="","",_xlfn.XLOOKUP(Tabla112[[#This Row],[Descripción]],[1]!Tabla10[Descripción],[1]!Tabla10[Unidad de Medida],"",0))</f>
        <v/>
      </c>
      <c r="N592" s="699"/>
      <c r="O592" s="700" t="str">
        <f>IF(Tabla112[[#This Row],[Descripción]]="","",_xlfn.XLOOKUP(Tabla112[[#This Row],[Descripción]],[1]!Tabla10[Descripción],[1]!Tabla10[Precio Unitario],0))</f>
        <v/>
      </c>
      <c r="P592" s="700" t="str">
        <f>IF(Tabla112[[#This Row],[Cantidad de Insumos]]="","",Tabla112[[#This Row],[Precio Unitario]]*Tabla112[[#This Row],[Cantidad de Insumos]])</f>
        <v/>
      </c>
      <c r="Q592" s="700" t="str">
        <f>IF(Tabla112[[#This Row],[Descripción]]="","",_xlfn.XLOOKUP(Tabla112[[#This Row],[Descripción]],[1]!Tabla10[Descripción],[1]!Tabla10[CODIGO PRESUPUESTARIO],0))</f>
        <v/>
      </c>
      <c r="R592" s="696"/>
      <c r="S592" s="696"/>
    </row>
    <row r="593" spans="2:19" x14ac:dyDescent="0.3">
      <c r="B593" s="692" t="str">
        <f>IF('Formulario PPGR3 '!$G593="","",CONCATENATE('Formulario PPGR3 '!$C593,".",'Formulario PPGR3 '!$D593,".",'Formulario PPGR3 '!$E593,".",'Formulario PPGR3 '!$F593))</f>
        <v/>
      </c>
      <c r="C593" s="692" t="str">
        <f>IF('Formulario PPGR3 '!$G593="","",'[1]Formulario PPGR1'!#REF!)</f>
        <v/>
      </c>
      <c r="D593" s="692" t="str">
        <f>IF('Formulario PPGR3 '!$G593="","",'[1]Formulario PPGR1'!#REF!)</f>
        <v/>
      </c>
      <c r="E593" s="692" t="str">
        <f>IF('Formulario PPGR3 '!$G593="","",'[1]Formulario PPGR1'!#REF!)</f>
        <v/>
      </c>
      <c r="F593" s="692" t="str">
        <f>IF('Formulario PPGR3 '!$G593="","",'[1]Formulario PPGR1'!#REF!)</f>
        <v/>
      </c>
      <c r="G593" s="693"/>
      <c r="H593" s="694" t="str">
        <f>IF(Tabla112[[#This Row],[Código_Actividad]]="","",_xlfn.XLOOKUP(Tabla112[[#This Row],[Código_Actividad]],[1]!Tabla2[Código],[1]!Tabla2[Actividades Programables Presupuestables],"",0))</f>
        <v/>
      </c>
      <c r="I593" s="695" t="str">
        <f>IFERROR(VLOOKUP('Formulario PPGR3 '!$G593,'[1]Formulario PPGR2'!$H$9:$V$272,15,FALSE),"")</f>
        <v/>
      </c>
      <c r="J593" s="702"/>
      <c r="K593" s="696" t="str">
        <f>IF(Tabla112[[#This Row],[Insumos]]="","",_xlfn.XLOOKUP(Tabla112[[#This Row],[Insumos]],[1]!Tabla10[Insumo],[1]!Tabla10[InsumoAbrev],"",0))</f>
        <v/>
      </c>
      <c r="L593" s="697"/>
      <c r="M593" s="698" t="str">
        <f>IF(Tabla112[[#This Row],[Descripción]]="","",_xlfn.XLOOKUP(Tabla112[[#This Row],[Descripción]],[1]!Tabla10[Descripción],[1]!Tabla10[Unidad de Medida],"",0))</f>
        <v/>
      </c>
      <c r="N593" s="699"/>
      <c r="O593" s="700" t="str">
        <f>IF(Tabla112[[#This Row],[Descripción]]="","",_xlfn.XLOOKUP(Tabla112[[#This Row],[Descripción]],[1]!Tabla10[Descripción],[1]!Tabla10[Precio Unitario],0))</f>
        <v/>
      </c>
      <c r="P593" s="700" t="str">
        <f>IF(Tabla112[[#This Row],[Cantidad de Insumos]]="","",Tabla112[[#This Row],[Precio Unitario]]*Tabla112[[#This Row],[Cantidad de Insumos]])</f>
        <v/>
      </c>
      <c r="Q593" s="700" t="str">
        <f>IF(Tabla112[[#This Row],[Descripción]]="","",_xlfn.XLOOKUP(Tabla112[[#This Row],[Descripción]],[1]!Tabla10[Descripción],[1]!Tabla10[CODIGO PRESUPUESTARIO],0))</f>
        <v/>
      </c>
      <c r="R593" s="696"/>
      <c r="S593" s="696"/>
    </row>
    <row r="594" spans="2:19" x14ac:dyDescent="0.3">
      <c r="B594" s="692" t="str">
        <f>IF('Formulario PPGR3 '!$G594="","",CONCATENATE('Formulario PPGR3 '!$C594,".",'Formulario PPGR3 '!$D594,".",'Formulario PPGR3 '!$E594,".",'Formulario PPGR3 '!$F594))</f>
        <v/>
      </c>
      <c r="C594" s="692" t="str">
        <f>IF('Formulario PPGR3 '!$G594="","",'[1]Formulario PPGR1'!#REF!)</f>
        <v/>
      </c>
      <c r="D594" s="692" t="str">
        <f>IF('Formulario PPGR3 '!$G594="","",'[1]Formulario PPGR1'!#REF!)</f>
        <v/>
      </c>
      <c r="E594" s="692" t="str">
        <f>IF('Formulario PPGR3 '!$G594="","",'[1]Formulario PPGR1'!#REF!)</f>
        <v/>
      </c>
      <c r="F594" s="692" t="str">
        <f>IF('Formulario PPGR3 '!$G594="","",'[1]Formulario PPGR1'!#REF!)</f>
        <v/>
      </c>
      <c r="G594" s="693"/>
      <c r="H594" s="694" t="str">
        <f>IF(Tabla112[[#This Row],[Código_Actividad]]="","",_xlfn.XLOOKUP(Tabla112[[#This Row],[Código_Actividad]],[1]!Tabla2[Código],[1]!Tabla2[Actividades Programables Presupuestables],"",0))</f>
        <v/>
      </c>
      <c r="I594" s="695" t="str">
        <f>IFERROR(VLOOKUP('Formulario PPGR3 '!$G594,'[1]Formulario PPGR2'!$H$9:$V$272,15,FALSE),"")</f>
        <v/>
      </c>
      <c r="J594" s="702"/>
      <c r="K594" s="696" t="str">
        <f>IF(Tabla112[[#This Row],[Insumos]]="","",_xlfn.XLOOKUP(Tabla112[[#This Row],[Insumos]],[1]!Tabla10[Insumo],[1]!Tabla10[InsumoAbrev],"",0))</f>
        <v/>
      </c>
      <c r="L594" s="697"/>
      <c r="M594" s="698" t="str">
        <f>IF(Tabla112[[#This Row],[Descripción]]="","",_xlfn.XLOOKUP(Tabla112[[#This Row],[Descripción]],[1]!Tabla10[Descripción],[1]!Tabla10[Unidad de Medida],"",0))</f>
        <v/>
      </c>
      <c r="N594" s="699"/>
      <c r="O594" s="700" t="str">
        <f>IF(Tabla112[[#This Row],[Descripción]]="","",_xlfn.XLOOKUP(Tabla112[[#This Row],[Descripción]],[1]!Tabla10[Descripción],[1]!Tabla10[Precio Unitario],0))</f>
        <v/>
      </c>
      <c r="P594" s="700" t="str">
        <f>IF(Tabla112[[#This Row],[Cantidad de Insumos]]="","",Tabla112[[#This Row],[Precio Unitario]]*Tabla112[[#This Row],[Cantidad de Insumos]])</f>
        <v/>
      </c>
      <c r="Q594" s="700" t="str">
        <f>IF(Tabla112[[#This Row],[Descripción]]="","",_xlfn.XLOOKUP(Tabla112[[#This Row],[Descripción]],[1]!Tabla10[Descripción],[1]!Tabla10[CODIGO PRESUPUESTARIO],0))</f>
        <v/>
      </c>
      <c r="R594" s="696"/>
      <c r="S594" s="696"/>
    </row>
    <row r="595" spans="2:19" x14ac:dyDescent="0.3">
      <c r="B595" s="692" t="str">
        <f>IF('Formulario PPGR3 '!$G595="","",CONCATENATE('Formulario PPGR3 '!$C595,".",'Formulario PPGR3 '!$D595,".",'Formulario PPGR3 '!$E595,".",'Formulario PPGR3 '!$F595))</f>
        <v/>
      </c>
      <c r="C595" s="692" t="str">
        <f>IF('Formulario PPGR3 '!$G595="","",'[1]Formulario PPGR1'!#REF!)</f>
        <v/>
      </c>
      <c r="D595" s="692" t="str">
        <f>IF('Formulario PPGR3 '!$G595="","",'[1]Formulario PPGR1'!#REF!)</f>
        <v/>
      </c>
      <c r="E595" s="692" t="str">
        <f>IF('Formulario PPGR3 '!$G595="","",'[1]Formulario PPGR1'!#REF!)</f>
        <v/>
      </c>
      <c r="F595" s="692" t="str">
        <f>IF('Formulario PPGR3 '!$G595="","",'[1]Formulario PPGR1'!#REF!)</f>
        <v/>
      </c>
      <c r="G595" s="693"/>
      <c r="H595" s="694" t="str">
        <f>IF(Tabla112[[#This Row],[Código_Actividad]]="","",_xlfn.XLOOKUP(Tabla112[[#This Row],[Código_Actividad]],[1]!Tabla2[Código],[1]!Tabla2[Actividades Programables Presupuestables],"",0))</f>
        <v/>
      </c>
      <c r="I595" s="695" t="str">
        <f>IFERROR(VLOOKUP('Formulario PPGR3 '!$G595,'[1]Formulario PPGR2'!$H$9:$V$272,15,FALSE),"")</f>
        <v/>
      </c>
      <c r="J595" s="702"/>
      <c r="K595" s="696" t="str">
        <f>IF(Tabla112[[#This Row],[Insumos]]="","",_xlfn.XLOOKUP(Tabla112[[#This Row],[Insumos]],[1]!Tabla10[Insumo],[1]!Tabla10[InsumoAbrev],"",0))</f>
        <v/>
      </c>
      <c r="L595" s="697"/>
      <c r="M595" s="698" t="str">
        <f>IF(Tabla112[[#This Row],[Descripción]]="","",_xlfn.XLOOKUP(Tabla112[[#This Row],[Descripción]],[1]!Tabla10[Descripción],[1]!Tabla10[Unidad de Medida],"",0))</f>
        <v/>
      </c>
      <c r="N595" s="699"/>
      <c r="O595" s="700" t="str">
        <f>IF(Tabla112[[#This Row],[Descripción]]="","",_xlfn.XLOOKUP(Tabla112[[#This Row],[Descripción]],[1]!Tabla10[Descripción],[1]!Tabla10[Precio Unitario],0))</f>
        <v/>
      </c>
      <c r="P595" s="700" t="str">
        <f>IF(Tabla112[[#This Row],[Cantidad de Insumos]]="","",Tabla112[[#This Row],[Precio Unitario]]*Tabla112[[#This Row],[Cantidad de Insumos]])</f>
        <v/>
      </c>
      <c r="Q595" s="700" t="str">
        <f>IF(Tabla112[[#This Row],[Descripción]]="","",_xlfn.XLOOKUP(Tabla112[[#This Row],[Descripción]],[1]!Tabla10[Descripción],[1]!Tabla10[CODIGO PRESUPUESTARIO],0))</f>
        <v/>
      </c>
      <c r="R595" s="696"/>
      <c r="S595" s="696"/>
    </row>
    <row r="596" spans="2:19" x14ac:dyDescent="0.3">
      <c r="B596" s="692" t="str">
        <f>IF('Formulario PPGR3 '!$G596="","",CONCATENATE('Formulario PPGR3 '!$C596,".",'Formulario PPGR3 '!$D596,".",'Formulario PPGR3 '!$E596,".",'Formulario PPGR3 '!$F596))</f>
        <v/>
      </c>
      <c r="C596" s="692" t="str">
        <f>IF('Formulario PPGR3 '!$G596="","",'[1]Formulario PPGR1'!#REF!)</f>
        <v/>
      </c>
      <c r="D596" s="692" t="str">
        <f>IF('Formulario PPGR3 '!$G596="","",'[1]Formulario PPGR1'!#REF!)</f>
        <v/>
      </c>
      <c r="E596" s="692" t="str">
        <f>IF('Formulario PPGR3 '!$G596="","",'[1]Formulario PPGR1'!#REF!)</f>
        <v/>
      </c>
      <c r="F596" s="692" t="str">
        <f>IF('Formulario PPGR3 '!$G596="","",'[1]Formulario PPGR1'!#REF!)</f>
        <v/>
      </c>
      <c r="G596" s="693"/>
      <c r="H596" s="694" t="str">
        <f>IF(Tabla112[[#This Row],[Código_Actividad]]="","",_xlfn.XLOOKUP(Tabla112[[#This Row],[Código_Actividad]],[1]!Tabla2[Código],[1]!Tabla2[Actividades Programables Presupuestables],"",0))</f>
        <v/>
      </c>
      <c r="I596" s="695" t="str">
        <f>IFERROR(VLOOKUP('Formulario PPGR3 '!$G596,'[1]Formulario PPGR2'!$H$9:$V$272,15,FALSE),"")</f>
        <v/>
      </c>
      <c r="J596" s="702"/>
      <c r="K596" s="696" t="str">
        <f>IF(Tabla112[[#This Row],[Insumos]]="","",_xlfn.XLOOKUP(Tabla112[[#This Row],[Insumos]],[1]!Tabla10[Insumo],[1]!Tabla10[InsumoAbrev],"",0))</f>
        <v/>
      </c>
      <c r="L596" s="697"/>
      <c r="M596" s="698" t="str">
        <f>IF(Tabla112[[#This Row],[Descripción]]="","",_xlfn.XLOOKUP(Tabla112[[#This Row],[Descripción]],[1]!Tabla10[Descripción],[1]!Tabla10[Unidad de Medida],"",0))</f>
        <v/>
      </c>
      <c r="N596" s="699"/>
      <c r="O596" s="700" t="str">
        <f>IF(Tabla112[[#This Row],[Descripción]]="","",_xlfn.XLOOKUP(Tabla112[[#This Row],[Descripción]],[1]!Tabla10[Descripción],[1]!Tabla10[Precio Unitario],0))</f>
        <v/>
      </c>
      <c r="P596" s="700" t="str">
        <f>IF(Tabla112[[#This Row],[Cantidad de Insumos]]="","",Tabla112[[#This Row],[Precio Unitario]]*Tabla112[[#This Row],[Cantidad de Insumos]])</f>
        <v/>
      </c>
      <c r="Q596" s="700" t="str">
        <f>IF(Tabla112[[#This Row],[Descripción]]="","",_xlfn.XLOOKUP(Tabla112[[#This Row],[Descripción]],[1]!Tabla10[Descripción],[1]!Tabla10[CODIGO PRESUPUESTARIO],0))</f>
        <v/>
      </c>
      <c r="R596" s="696"/>
      <c r="S596" s="696"/>
    </row>
    <row r="597" spans="2:19" x14ac:dyDescent="0.3">
      <c r="B597" s="692" t="str">
        <f>IF('Formulario PPGR3 '!$G597="","",CONCATENATE('Formulario PPGR3 '!$C597,".",'Formulario PPGR3 '!$D597,".",'Formulario PPGR3 '!$E597,".",'Formulario PPGR3 '!$F597))</f>
        <v/>
      </c>
      <c r="C597" s="692" t="str">
        <f>IF('Formulario PPGR3 '!$G597="","",'[1]Formulario PPGR1'!#REF!)</f>
        <v/>
      </c>
      <c r="D597" s="692" t="str">
        <f>IF('Formulario PPGR3 '!$G597="","",'[1]Formulario PPGR1'!#REF!)</f>
        <v/>
      </c>
      <c r="E597" s="692" t="str">
        <f>IF('Formulario PPGR3 '!$G597="","",'[1]Formulario PPGR1'!#REF!)</f>
        <v/>
      </c>
      <c r="F597" s="692" t="str">
        <f>IF('Formulario PPGR3 '!$G597="","",'[1]Formulario PPGR1'!#REF!)</f>
        <v/>
      </c>
      <c r="G597" s="693"/>
      <c r="H597" s="694" t="str">
        <f>IF(Tabla112[[#This Row],[Código_Actividad]]="","",_xlfn.XLOOKUP(Tabla112[[#This Row],[Código_Actividad]],[1]!Tabla2[Código],[1]!Tabla2[Actividades Programables Presupuestables],"",0))</f>
        <v/>
      </c>
      <c r="I597" s="695" t="str">
        <f>IFERROR(VLOOKUP('Formulario PPGR3 '!$G597,'[1]Formulario PPGR2'!$H$9:$V$272,15,FALSE),"")</f>
        <v/>
      </c>
      <c r="J597" s="702"/>
      <c r="K597" s="696" t="str">
        <f>IF(Tabla112[[#This Row],[Insumos]]="","",_xlfn.XLOOKUP(Tabla112[[#This Row],[Insumos]],[1]!Tabla10[Insumo],[1]!Tabla10[InsumoAbrev],"",0))</f>
        <v/>
      </c>
      <c r="L597" s="697"/>
      <c r="M597" s="698" t="str">
        <f>IF(Tabla112[[#This Row],[Descripción]]="","",_xlfn.XLOOKUP(Tabla112[[#This Row],[Descripción]],[1]!Tabla10[Descripción],[1]!Tabla10[Unidad de Medida],"",0))</f>
        <v/>
      </c>
      <c r="N597" s="699"/>
      <c r="O597" s="700" t="str">
        <f>IF(Tabla112[[#This Row],[Descripción]]="","",_xlfn.XLOOKUP(Tabla112[[#This Row],[Descripción]],[1]!Tabla10[Descripción],[1]!Tabla10[Precio Unitario],0))</f>
        <v/>
      </c>
      <c r="P597" s="700" t="str">
        <f>IF(Tabla112[[#This Row],[Cantidad de Insumos]]="","",Tabla112[[#This Row],[Precio Unitario]]*Tabla112[[#This Row],[Cantidad de Insumos]])</f>
        <v/>
      </c>
      <c r="Q597" s="700" t="str">
        <f>IF(Tabla112[[#This Row],[Descripción]]="","",_xlfn.XLOOKUP(Tabla112[[#This Row],[Descripción]],[1]!Tabla10[Descripción],[1]!Tabla10[CODIGO PRESUPUESTARIO],0))</f>
        <v/>
      </c>
      <c r="R597" s="696"/>
      <c r="S597" s="696"/>
    </row>
    <row r="598" spans="2:19" x14ac:dyDescent="0.3">
      <c r="B598" s="692" t="str">
        <f>IF('Formulario PPGR3 '!$G598="","",CONCATENATE('Formulario PPGR3 '!$C598,".",'Formulario PPGR3 '!$D598,".",'Formulario PPGR3 '!$E598,".",'Formulario PPGR3 '!$F598))</f>
        <v/>
      </c>
      <c r="C598" s="692" t="str">
        <f>IF('Formulario PPGR3 '!$G598="","",'[1]Formulario PPGR1'!#REF!)</f>
        <v/>
      </c>
      <c r="D598" s="692" t="str">
        <f>IF('Formulario PPGR3 '!$G598="","",'[1]Formulario PPGR1'!#REF!)</f>
        <v/>
      </c>
      <c r="E598" s="692" t="str">
        <f>IF('Formulario PPGR3 '!$G598="","",'[1]Formulario PPGR1'!#REF!)</f>
        <v/>
      </c>
      <c r="F598" s="692" t="str">
        <f>IF('Formulario PPGR3 '!$G598="","",'[1]Formulario PPGR1'!#REF!)</f>
        <v/>
      </c>
      <c r="G598" s="693"/>
      <c r="H598" s="694" t="str">
        <f>IF(Tabla112[[#This Row],[Código_Actividad]]="","",_xlfn.XLOOKUP(Tabla112[[#This Row],[Código_Actividad]],[1]!Tabla2[Código],[1]!Tabla2[Actividades Programables Presupuestables],"",0))</f>
        <v/>
      </c>
      <c r="I598" s="695" t="str">
        <f>IFERROR(VLOOKUP('Formulario PPGR3 '!$G598,'[1]Formulario PPGR2'!$H$9:$V$272,15,FALSE),"")</f>
        <v/>
      </c>
      <c r="J598" s="702"/>
      <c r="K598" s="696" t="str">
        <f>IF(Tabla112[[#This Row],[Insumos]]="","",_xlfn.XLOOKUP(Tabla112[[#This Row],[Insumos]],[1]!Tabla10[Insumo],[1]!Tabla10[InsumoAbrev],"",0))</f>
        <v/>
      </c>
      <c r="L598" s="697"/>
      <c r="M598" s="698" t="str">
        <f>IF(Tabla112[[#This Row],[Descripción]]="","",_xlfn.XLOOKUP(Tabla112[[#This Row],[Descripción]],[1]!Tabla10[Descripción],[1]!Tabla10[Unidad de Medida],"",0))</f>
        <v/>
      </c>
      <c r="N598" s="699"/>
      <c r="O598" s="700" t="str">
        <f>IF(Tabla112[[#This Row],[Descripción]]="","",_xlfn.XLOOKUP(Tabla112[[#This Row],[Descripción]],[1]!Tabla10[Descripción],[1]!Tabla10[Precio Unitario],0))</f>
        <v/>
      </c>
      <c r="P598" s="700" t="str">
        <f>IF(Tabla112[[#This Row],[Cantidad de Insumos]]="","",Tabla112[[#This Row],[Precio Unitario]]*Tabla112[[#This Row],[Cantidad de Insumos]])</f>
        <v/>
      </c>
      <c r="Q598" s="700" t="str">
        <f>IF(Tabla112[[#This Row],[Descripción]]="","",_xlfn.XLOOKUP(Tabla112[[#This Row],[Descripción]],[1]!Tabla10[Descripción],[1]!Tabla10[CODIGO PRESUPUESTARIO],0))</f>
        <v/>
      </c>
      <c r="R598" s="696"/>
      <c r="S598" s="696"/>
    </row>
    <row r="599" spans="2:19" x14ac:dyDescent="0.3">
      <c r="B599" s="692" t="str">
        <f>IF('Formulario PPGR3 '!$G599="","",CONCATENATE('Formulario PPGR3 '!$C599,".",'Formulario PPGR3 '!$D599,".",'Formulario PPGR3 '!$E599,".",'Formulario PPGR3 '!$F599))</f>
        <v/>
      </c>
      <c r="C599" s="692" t="str">
        <f>IF('Formulario PPGR3 '!$G599="","",'[1]Formulario PPGR1'!#REF!)</f>
        <v/>
      </c>
      <c r="D599" s="692" t="str">
        <f>IF('Formulario PPGR3 '!$G599="","",'[1]Formulario PPGR1'!#REF!)</f>
        <v/>
      </c>
      <c r="E599" s="692" t="str">
        <f>IF('Formulario PPGR3 '!$G599="","",'[1]Formulario PPGR1'!#REF!)</f>
        <v/>
      </c>
      <c r="F599" s="692" t="str">
        <f>IF('Formulario PPGR3 '!$G599="","",'[1]Formulario PPGR1'!#REF!)</f>
        <v/>
      </c>
      <c r="G599" s="693"/>
      <c r="H599" s="694" t="str">
        <f>IF(Tabla112[[#This Row],[Código_Actividad]]="","",_xlfn.XLOOKUP(Tabla112[[#This Row],[Código_Actividad]],[1]!Tabla2[Código],[1]!Tabla2[Actividades Programables Presupuestables],"",0))</f>
        <v/>
      </c>
      <c r="I599" s="695" t="str">
        <f>IFERROR(VLOOKUP('Formulario PPGR3 '!$G599,'[1]Formulario PPGR2'!$H$9:$V$272,15,FALSE),"")</f>
        <v/>
      </c>
      <c r="J599" s="702"/>
      <c r="K599" s="696" t="str">
        <f>IF(Tabla112[[#This Row],[Insumos]]="","",_xlfn.XLOOKUP(Tabla112[[#This Row],[Insumos]],[1]!Tabla10[Insumo],[1]!Tabla10[InsumoAbrev],"",0))</f>
        <v/>
      </c>
      <c r="L599" s="697"/>
      <c r="M599" s="698" t="str">
        <f>IF(Tabla112[[#This Row],[Descripción]]="","",_xlfn.XLOOKUP(Tabla112[[#This Row],[Descripción]],[1]!Tabla10[Descripción],[1]!Tabla10[Unidad de Medida],"",0))</f>
        <v/>
      </c>
      <c r="N599" s="699"/>
      <c r="O599" s="700" t="str">
        <f>IF(Tabla112[[#This Row],[Descripción]]="","",_xlfn.XLOOKUP(Tabla112[[#This Row],[Descripción]],[1]!Tabla10[Descripción],[1]!Tabla10[Precio Unitario],0))</f>
        <v/>
      </c>
      <c r="P599" s="700" t="str">
        <f>IF(Tabla112[[#This Row],[Cantidad de Insumos]]="","",Tabla112[[#This Row],[Precio Unitario]]*Tabla112[[#This Row],[Cantidad de Insumos]])</f>
        <v/>
      </c>
      <c r="Q599" s="700" t="str">
        <f>IF(Tabla112[[#This Row],[Descripción]]="","",_xlfn.XLOOKUP(Tabla112[[#This Row],[Descripción]],[1]!Tabla10[Descripción],[1]!Tabla10[CODIGO PRESUPUESTARIO],0))</f>
        <v/>
      </c>
      <c r="R599" s="696"/>
      <c r="S599" s="696"/>
    </row>
    <row r="600" spans="2:19" x14ac:dyDescent="0.3">
      <c r="B600" s="692" t="str">
        <f>IF('Formulario PPGR3 '!$G600="","",CONCATENATE('Formulario PPGR3 '!$C600,".",'Formulario PPGR3 '!$D600,".",'Formulario PPGR3 '!$E600,".",'Formulario PPGR3 '!$F600))</f>
        <v/>
      </c>
      <c r="C600" s="692" t="str">
        <f>IF('Formulario PPGR3 '!$G600="","",'[1]Formulario PPGR1'!#REF!)</f>
        <v/>
      </c>
      <c r="D600" s="692" t="str">
        <f>IF('Formulario PPGR3 '!$G600="","",'[1]Formulario PPGR1'!#REF!)</f>
        <v/>
      </c>
      <c r="E600" s="692" t="str">
        <f>IF('Formulario PPGR3 '!$G600="","",'[1]Formulario PPGR1'!#REF!)</f>
        <v/>
      </c>
      <c r="F600" s="692" t="str">
        <f>IF('Formulario PPGR3 '!$G600="","",'[1]Formulario PPGR1'!#REF!)</f>
        <v/>
      </c>
      <c r="G600" s="693"/>
      <c r="H600" s="694" t="str">
        <f>IF(Tabla112[[#This Row],[Código_Actividad]]="","",_xlfn.XLOOKUP(Tabla112[[#This Row],[Código_Actividad]],[1]!Tabla2[Código],[1]!Tabla2[Actividades Programables Presupuestables],"",0))</f>
        <v/>
      </c>
      <c r="I600" s="695" t="str">
        <f>IFERROR(VLOOKUP('Formulario PPGR3 '!$G600,'[1]Formulario PPGR2'!$H$9:$V$272,15,FALSE),"")</f>
        <v/>
      </c>
      <c r="J600" s="706"/>
      <c r="K600" s="696" t="str">
        <f>IF(Tabla112[[#This Row],[Insumos]]="","",_xlfn.XLOOKUP(Tabla112[[#This Row],[Insumos]],[1]!Tabla10[Insumo],[1]!Tabla10[InsumoAbrev],"",0))</f>
        <v/>
      </c>
      <c r="L600" s="697"/>
      <c r="M600" s="698" t="str">
        <f>IF(Tabla112[[#This Row],[Descripción]]="","",_xlfn.XLOOKUP(Tabla112[[#This Row],[Descripción]],[1]!Tabla10[Descripción],[1]!Tabla10[Unidad de Medida],"",0))</f>
        <v/>
      </c>
      <c r="N600" s="699"/>
      <c r="O600" s="700" t="str">
        <f>IF(Tabla112[[#This Row],[Descripción]]="","",_xlfn.XLOOKUP(Tabla112[[#This Row],[Descripción]],[1]!Tabla10[Descripción],[1]!Tabla10[Precio Unitario],0))</f>
        <v/>
      </c>
      <c r="P600" s="700" t="str">
        <f>IF(Tabla112[[#This Row],[Cantidad de Insumos]]="","",Tabla112[[#This Row],[Precio Unitario]]*Tabla112[[#This Row],[Cantidad de Insumos]])</f>
        <v/>
      </c>
      <c r="Q600" s="700" t="str">
        <f>IF(Tabla112[[#This Row],[Descripción]]="","",_xlfn.XLOOKUP(Tabla112[[#This Row],[Descripción]],[1]!Tabla10[Descripción],[1]!Tabla10[CODIGO PRESUPUESTARIO],0))</f>
        <v/>
      </c>
      <c r="R600" s="696"/>
      <c r="S600" s="696"/>
    </row>
    <row r="601" spans="2:19" x14ac:dyDescent="0.3">
      <c r="B601" s="692" t="str">
        <f>IF('Formulario PPGR3 '!$G601="","",CONCATENATE('Formulario PPGR3 '!$C601,".",'Formulario PPGR3 '!$D601,".",'Formulario PPGR3 '!$E601,".",'Formulario PPGR3 '!$F601))</f>
        <v/>
      </c>
      <c r="C601" s="692" t="str">
        <f>IF('Formulario PPGR3 '!$G601="","",'[1]Formulario PPGR1'!#REF!)</f>
        <v/>
      </c>
      <c r="D601" s="692" t="str">
        <f>IF('Formulario PPGR3 '!$G601="","",'[1]Formulario PPGR1'!#REF!)</f>
        <v/>
      </c>
      <c r="E601" s="692" t="str">
        <f>IF('Formulario PPGR3 '!$G601="","",'[1]Formulario PPGR1'!#REF!)</f>
        <v/>
      </c>
      <c r="F601" s="692" t="str">
        <f>IF('Formulario PPGR3 '!$G601="","",'[1]Formulario PPGR1'!#REF!)</f>
        <v/>
      </c>
      <c r="G601" s="693"/>
      <c r="H601" s="694" t="str">
        <f>IF(Tabla112[[#This Row],[Código_Actividad]]="","",_xlfn.XLOOKUP(Tabla112[[#This Row],[Código_Actividad]],[1]!Tabla2[Código],[1]!Tabla2[Actividades Programables Presupuestables],"",0))</f>
        <v/>
      </c>
      <c r="I601" s="695" t="str">
        <f>IFERROR(VLOOKUP('Formulario PPGR3 '!$G601,'[1]Formulario PPGR2'!$H$9:$V$272,15,FALSE),"")</f>
        <v/>
      </c>
      <c r="J601" s="706"/>
      <c r="K601" s="696" t="str">
        <f>IF(Tabla112[[#This Row],[Insumos]]="","",_xlfn.XLOOKUP(Tabla112[[#This Row],[Insumos]],[1]!Tabla10[Insumo],[1]!Tabla10[InsumoAbrev],"",0))</f>
        <v/>
      </c>
      <c r="L601" s="697"/>
      <c r="M601" s="698" t="str">
        <f>IF(Tabla112[[#This Row],[Descripción]]="","",_xlfn.XLOOKUP(Tabla112[[#This Row],[Descripción]],[1]!Tabla10[Descripción],[1]!Tabla10[Unidad de Medida],"",0))</f>
        <v/>
      </c>
      <c r="N601" s="699"/>
      <c r="O601" s="700" t="str">
        <f>IF(Tabla112[[#This Row],[Descripción]]="","",_xlfn.XLOOKUP(Tabla112[[#This Row],[Descripción]],[1]!Tabla10[Descripción],[1]!Tabla10[Precio Unitario],0))</f>
        <v/>
      </c>
      <c r="P601" s="700" t="str">
        <f>IF(Tabla112[[#This Row],[Cantidad de Insumos]]="","",Tabla112[[#This Row],[Precio Unitario]]*Tabla112[[#This Row],[Cantidad de Insumos]])</f>
        <v/>
      </c>
      <c r="Q601" s="700" t="str">
        <f>IF(Tabla112[[#This Row],[Descripción]]="","",_xlfn.XLOOKUP(Tabla112[[#This Row],[Descripción]],[1]!Tabla10[Descripción],[1]!Tabla10[CODIGO PRESUPUESTARIO],0))</f>
        <v/>
      </c>
      <c r="R601" s="696"/>
      <c r="S601" s="696"/>
    </row>
    <row r="602" spans="2:19" x14ac:dyDescent="0.3">
      <c r="B602" s="692" t="str">
        <f>IF('Formulario PPGR3 '!$G602="","",CONCATENATE('Formulario PPGR3 '!$C602,".",'Formulario PPGR3 '!$D602,".",'Formulario PPGR3 '!$E602,".",'Formulario PPGR3 '!$F602))</f>
        <v/>
      </c>
      <c r="C602" s="692" t="str">
        <f>IF('Formulario PPGR3 '!$G602="","",'[1]Formulario PPGR1'!#REF!)</f>
        <v/>
      </c>
      <c r="D602" s="692" t="str">
        <f>IF('Formulario PPGR3 '!$G602="","",'[1]Formulario PPGR1'!#REF!)</f>
        <v/>
      </c>
      <c r="E602" s="692" t="str">
        <f>IF('Formulario PPGR3 '!$G602="","",'[1]Formulario PPGR1'!#REF!)</f>
        <v/>
      </c>
      <c r="F602" s="692" t="str">
        <f>IF('Formulario PPGR3 '!$G602="","",'[1]Formulario PPGR1'!#REF!)</f>
        <v/>
      </c>
      <c r="G602" s="693"/>
      <c r="H602" s="694" t="str">
        <f>IF(Tabla112[[#This Row],[Código_Actividad]]="","",_xlfn.XLOOKUP(Tabla112[[#This Row],[Código_Actividad]],[1]!Tabla2[Código],[1]!Tabla2[Actividades Programables Presupuestables],"",0))</f>
        <v/>
      </c>
      <c r="I602" s="695" t="str">
        <f>IFERROR(VLOOKUP('Formulario PPGR3 '!$G602,'[1]Formulario PPGR2'!$H$9:$V$272,15,FALSE),"")</f>
        <v/>
      </c>
      <c r="J602" s="706"/>
      <c r="K602" s="696" t="str">
        <f>IF(Tabla112[[#This Row],[Insumos]]="","",_xlfn.XLOOKUP(Tabla112[[#This Row],[Insumos]],[1]!Tabla10[Insumo],[1]!Tabla10[InsumoAbrev],"",0))</f>
        <v/>
      </c>
      <c r="L602" s="697"/>
      <c r="M602" s="698" t="str">
        <f>IF(Tabla112[[#This Row],[Descripción]]="","",_xlfn.XLOOKUP(Tabla112[[#This Row],[Descripción]],[1]!Tabla10[Descripción],[1]!Tabla10[Unidad de Medida],"",0))</f>
        <v/>
      </c>
      <c r="N602" s="699"/>
      <c r="O602" s="700" t="str">
        <f>IF(Tabla112[[#This Row],[Descripción]]="","",_xlfn.XLOOKUP(Tabla112[[#This Row],[Descripción]],[1]!Tabla10[Descripción],[1]!Tabla10[Precio Unitario],0))</f>
        <v/>
      </c>
      <c r="P602" s="700" t="str">
        <f>IF(Tabla112[[#This Row],[Cantidad de Insumos]]="","",Tabla112[[#This Row],[Precio Unitario]]*Tabla112[[#This Row],[Cantidad de Insumos]])</f>
        <v/>
      </c>
      <c r="Q602" s="700" t="str">
        <f>IF(Tabla112[[#This Row],[Descripción]]="","",_xlfn.XLOOKUP(Tabla112[[#This Row],[Descripción]],[1]!Tabla10[Descripción],[1]!Tabla10[CODIGO PRESUPUESTARIO],0))</f>
        <v/>
      </c>
      <c r="R602" s="696"/>
      <c r="S602" s="696"/>
    </row>
    <row r="603" spans="2:19" x14ac:dyDescent="0.3">
      <c r="B603" s="692" t="str">
        <f>IF('Formulario PPGR3 '!$G603="","",CONCATENATE('Formulario PPGR3 '!$C603,".",'Formulario PPGR3 '!$D603,".",'Formulario PPGR3 '!$E603,".",'Formulario PPGR3 '!$F603))</f>
        <v/>
      </c>
      <c r="C603" s="692" t="str">
        <f>IF('Formulario PPGR3 '!$G603="","",'[1]Formulario PPGR1'!#REF!)</f>
        <v/>
      </c>
      <c r="D603" s="692" t="str">
        <f>IF('Formulario PPGR3 '!$G603="","",'[1]Formulario PPGR1'!#REF!)</f>
        <v/>
      </c>
      <c r="E603" s="692" t="str">
        <f>IF('Formulario PPGR3 '!$G603="","",'[1]Formulario PPGR1'!#REF!)</f>
        <v/>
      </c>
      <c r="F603" s="692" t="str">
        <f>IF('Formulario PPGR3 '!$G603="","",'[1]Formulario PPGR1'!#REF!)</f>
        <v/>
      </c>
      <c r="G603" s="693"/>
      <c r="H603" s="694" t="str">
        <f>IF(Tabla112[[#This Row],[Código_Actividad]]="","",_xlfn.XLOOKUP(Tabla112[[#This Row],[Código_Actividad]],[1]!Tabla2[Código],[1]!Tabla2[Actividades Programables Presupuestables],"",0))</f>
        <v/>
      </c>
      <c r="I603" s="695" t="str">
        <f>IFERROR(VLOOKUP('Formulario PPGR3 '!$G603,'[1]Formulario PPGR2'!$H$9:$V$272,15,FALSE),"")</f>
        <v/>
      </c>
      <c r="J603" s="706"/>
      <c r="K603" s="696" t="str">
        <f>IF(Tabla112[[#This Row],[Insumos]]="","",_xlfn.XLOOKUP(Tabla112[[#This Row],[Insumos]],[1]!Tabla10[Insumo],[1]!Tabla10[InsumoAbrev],"",0))</f>
        <v/>
      </c>
      <c r="L603" s="697"/>
      <c r="M603" s="698" t="str">
        <f>IF(Tabla112[[#This Row],[Descripción]]="","",_xlfn.XLOOKUP(Tabla112[[#This Row],[Descripción]],[1]!Tabla10[Descripción],[1]!Tabla10[Unidad de Medida],"",0))</f>
        <v/>
      </c>
      <c r="N603" s="699"/>
      <c r="O603" s="700" t="str">
        <f>IF(Tabla112[[#This Row],[Descripción]]="","",_xlfn.XLOOKUP(Tabla112[[#This Row],[Descripción]],[1]!Tabla10[Descripción],[1]!Tabla10[Precio Unitario],0))</f>
        <v/>
      </c>
      <c r="P603" s="700" t="str">
        <f>IF(Tabla112[[#This Row],[Cantidad de Insumos]]="","",Tabla112[[#This Row],[Precio Unitario]]*Tabla112[[#This Row],[Cantidad de Insumos]])</f>
        <v/>
      </c>
      <c r="Q603" s="700" t="str">
        <f>IF(Tabla112[[#This Row],[Descripción]]="","",_xlfn.XLOOKUP(Tabla112[[#This Row],[Descripción]],[1]!Tabla10[Descripción],[1]!Tabla10[CODIGO PRESUPUESTARIO],0))</f>
        <v/>
      </c>
      <c r="R603" s="696"/>
      <c r="S603" s="696"/>
    </row>
    <row r="604" spans="2:19" x14ac:dyDescent="0.3">
      <c r="B604" s="692" t="str">
        <f>IF('Formulario PPGR3 '!$G604="","",CONCATENATE('Formulario PPGR3 '!$C604,".",'Formulario PPGR3 '!$D604,".",'Formulario PPGR3 '!$E604,".",'Formulario PPGR3 '!$F604))</f>
        <v/>
      </c>
      <c r="C604" s="692" t="str">
        <f>IF('Formulario PPGR3 '!$G604="","",'[1]Formulario PPGR1'!#REF!)</f>
        <v/>
      </c>
      <c r="D604" s="692" t="str">
        <f>IF('Formulario PPGR3 '!$G604="","",'[1]Formulario PPGR1'!#REF!)</f>
        <v/>
      </c>
      <c r="E604" s="692" t="str">
        <f>IF('Formulario PPGR3 '!$G604="","",'[1]Formulario PPGR1'!#REF!)</f>
        <v/>
      </c>
      <c r="F604" s="692" t="str">
        <f>IF('Formulario PPGR3 '!$G604="","",'[1]Formulario PPGR1'!#REF!)</f>
        <v/>
      </c>
      <c r="G604" s="693"/>
      <c r="H604" s="694" t="str">
        <f>IF(Tabla112[[#This Row],[Código_Actividad]]="","",_xlfn.XLOOKUP(Tabla112[[#This Row],[Código_Actividad]],[1]!Tabla2[Código],[1]!Tabla2[Actividades Programables Presupuestables],"",0))</f>
        <v/>
      </c>
      <c r="I604" s="695" t="str">
        <f>IFERROR(VLOOKUP('Formulario PPGR3 '!$G604,'[1]Formulario PPGR2'!$H$9:$V$272,15,FALSE),"")</f>
        <v/>
      </c>
      <c r="J604" s="706"/>
      <c r="K604" s="696" t="str">
        <f>IF(Tabla112[[#This Row],[Insumos]]="","",_xlfn.XLOOKUP(Tabla112[[#This Row],[Insumos]],[1]!Tabla10[Insumo],[1]!Tabla10[InsumoAbrev],"",0))</f>
        <v/>
      </c>
      <c r="L604" s="697"/>
      <c r="M604" s="698" t="str">
        <f>IF(Tabla112[[#This Row],[Descripción]]="","",_xlfn.XLOOKUP(Tabla112[[#This Row],[Descripción]],[1]!Tabla10[Descripción],[1]!Tabla10[Unidad de Medida],"",0))</f>
        <v/>
      </c>
      <c r="N604" s="699"/>
      <c r="O604" s="700" t="str">
        <f>IF(Tabla112[[#This Row],[Descripción]]="","",_xlfn.XLOOKUP(Tabla112[[#This Row],[Descripción]],[1]!Tabla10[Descripción],[1]!Tabla10[Precio Unitario],0))</f>
        <v/>
      </c>
      <c r="P604" s="700" t="str">
        <f>IF(Tabla112[[#This Row],[Cantidad de Insumos]]="","",Tabla112[[#This Row],[Precio Unitario]]*Tabla112[[#This Row],[Cantidad de Insumos]])</f>
        <v/>
      </c>
      <c r="Q604" s="700" t="str">
        <f>IF(Tabla112[[#This Row],[Descripción]]="","",_xlfn.XLOOKUP(Tabla112[[#This Row],[Descripción]],[1]!Tabla10[Descripción],[1]!Tabla10[CODIGO PRESUPUESTARIO],0))</f>
        <v/>
      </c>
      <c r="R604" s="696"/>
      <c r="S604" s="696"/>
    </row>
    <row r="605" spans="2:19" x14ac:dyDescent="0.3">
      <c r="B605" s="692" t="str">
        <f>IF('Formulario PPGR3 '!$G605="","",CONCATENATE('Formulario PPGR3 '!$C605,".",'Formulario PPGR3 '!$D605,".",'Formulario PPGR3 '!$E605,".",'Formulario PPGR3 '!$F605))</f>
        <v/>
      </c>
      <c r="C605" s="692" t="str">
        <f>IF('Formulario PPGR3 '!$G605="","",'[1]Formulario PPGR1'!#REF!)</f>
        <v/>
      </c>
      <c r="D605" s="692" t="str">
        <f>IF('Formulario PPGR3 '!$G605="","",'[1]Formulario PPGR1'!#REF!)</f>
        <v/>
      </c>
      <c r="E605" s="692" t="str">
        <f>IF('Formulario PPGR3 '!$G605="","",'[1]Formulario PPGR1'!#REF!)</f>
        <v/>
      </c>
      <c r="F605" s="692" t="str">
        <f>IF('Formulario PPGR3 '!$G605="","",'[1]Formulario PPGR1'!#REF!)</f>
        <v/>
      </c>
      <c r="G605" s="693"/>
      <c r="H605" s="694" t="str">
        <f>IF(Tabla112[[#This Row],[Código_Actividad]]="","",_xlfn.XLOOKUP(Tabla112[[#This Row],[Código_Actividad]],[1]!Tabla2[Código],[1]!Tabla2[Actividades Programables Presupuestables],"",0))</f>
        <v/>
      </c>
      <c r="I605" s="695" t="str">
        <f>IFERROR(VLOOKUP('Formulario PPGR3 '!$G605,'[1]Formulario PPGR2'!$H$9:$V$272,15,FALSE),"")</f>
        <v/>
      </c>
      <c r="J605" s="706"/>
      <c r="K605" s="696" t="str">
        <f>IF(Tabla112[[#This Row],[Insumos]]="","",_xlfn.XLOOKUP(Tabla112[[#This Row],[Insumos]],[1]!Tabla10[Insumo],[1]!Tabla10[InsumoAbrev],"",0))</f>
        <v/>
      </c>
      <c r="L605" s="697"/>
      <c r="M605" s="698" t="str">
        <f>IF(Tabla112[[#This Row],[Descripción]]="","",_xlfn.XLOOKUP(Tabla112[[#This Row],[Descripción]],[1]!Tabla10[Descripción],[1]!Tabla10[Unidad de Medida],"",0))</f>
        <v/>
      </c>
      <c r="N605" s="699"/>
      <c r="O605" s="700" t="str">
        <f>IF(Tabla112[[#This Row],[Descripción]]="","",_xlfn.XLOOKUP(Tabla112[[#This Row],[Descripción]],[1]!Tabla10[Descripción],[1]!Tabla10[Precio Unitario],0))</f>
        <v/>
      </c>
      <c r="P605" s="700" t="str">
        <f>IF(Tabla112[[#This Row],[Cantidad de Insumos]]="","",Tabla112[[#This Row],[Precio Unitario]]*Tabla112[[#This Row],[Cantidad de Insumos]])</f>
        <v/>
      </c>
      <c r="Q605" s="700" t="str">
        <f>IF(Tabla112[[#This Row],[Descripción]]="","",_xlfn.XLOOKUP(Tabla112[[#This Row],[Descripción]],[1]!Tabla10[Descripción],[1]!Tabla10[CODIGO PRESUPUESTARIO],0))</f>
        <v/>
      </c>
      <c r="R605" s="696"/>
      <c r="S605" s="696"/>
    </row>
    <row r="606" spans="2:19" x14ac:dyDescent="0.3">
      <c r="B606" s="692" t="str">
        <f>IF('Formulario PPGR3 '!$G606="","",CONCATENATE('Formulario PPGR3 '!$C606,".",'Formulario PPGR3 '!$D606,".",'Formulario PPGR3 '!$E606,".",'Formulario PPGR3 '!$F606))</f>
        <v/>
      </c>
      <c r="C606" s="692" t="str">
        <f>IF('Formulario PPGR3 '!$G606="","",'[1]Formulario PPGR1'!#REF!)</f>
        <v/>
      </c>
      <c r="D606" s="692" t="str">
        <f>IF('Formulario PPGR3 '!$G606="","",'[1]Formulario PPGR1'!#REF!)</f>
        <v/>
      </c>
      <c r="E606" s="692" t="str">
        <f>IF('Formulario PPGR3 '!$G606="","",'[1]Formulario PPGR1'!#REF!)</f>
        <v/>
      </c>
      <c r="F606" s="692" t="str">
        <f>IF('Formulario PPGR3 '!$G606="","",'[1]Formulario PPGR1'!#REF!)</f>
        <v/>
      </c>
      <c r="G606" s="693"/>
      <c r="H606" s="694" t="str">
        <f>IF(Tabla112[[#This Row],[Código_Actividad]]="","",_xlfn.XLOOKUP(Tabla112[[#This Row],[Código_Actividad]],[1]!Tabla2[Código],[1]!Tabla2[Actividades Programables Presupuestables],"",0))</f>
        <v/>
      </c>
      <c r="I606" s="695" t="str">
        <f>IFERROR(VLOOKUP('Formulario PPGR3 '!$G606,'[1]Formulario PPGR2'!$H$9:$V$272,15,FALSE),"")</f>
        <v/>
      </c>
      <c r="J606" s="706"/>
      <c r="K606" s="696" t="str">
        <f>IF(Tabla112[[#This Row],[Insumos]]="","",_xlfn.XLOOKUP(Tabla112[[#This Row],[Insumos]],[1]!Tabla10[Insumo],[1]!Tabla10[InsumoAbrev],"",0))</f>
        <v/>
      </c>
      <c r="L606" s="697"/>
      <c r="M606" s="698" t="str">
        <f>IF(Tabla112[[#This Row],[Descripción]]="","",_xlfn.XLOOKUP(Tabla112[[#This Row],[Descripción]],[1]!Tabla10[Descripción],[1]!Tabla10[Unidad de Medida],"",0))</f>
        <v/>
      </c>
      <c r="N606" s="699"/>
      <c r="O606" s="700" t="str">
        <f>IF(Tabla112[[#This Row],[Descripción]]="","",_xlfn.XLOOKUP(Tabla112[[#This Row],[Descripción]],[1]!Tabla10[Descripción],[1]!Tabla10[Precio Unitario],0))</f>
        <v/>
      </c>
      <c r="P606" s="700" t="str">
        <f>IF(Tabla112[[#This Row],[Cantidad de Insumos]]="","",Tabla112[[#This Row],[Precio Unitario]]*Tabla112[[#This Row],[Cantidad de Insumos]])</f>
        <v/>
      </c>
      <c r="Q606" s="700" t="str">
        <f>IF(Tabla112[[#This Row],[Descripción]]="","",_xlfn.XLOOKUP(Tabla112[[#This Row],[Descripción]],[1]!Tabla10[Descripción],[1]!Tabla10[CODIGO PRESUPUESTARIO],0))</f>
        <v/>
      </c>
      <c r="R606" s="696"/>
      <c r="S606" s="696"/>
    </row>
    <row r="607" spans="2:19" x14ac:dyDescent="0.3">
      <c r="B607" s="692" t="str">
        <f>IF('Formulario PPGR3 '!$G607="","",CONCATENATE('Formulario PPGR3 '!$C607,".",'Formulario PPGR3 '!$D607,".",'Formulario PPGR3 '!$E607,".",'Formulario PPGR3 '!$F607))</f>
        <v/>
      </c>
      <c r="C607" s="692" t="str">
        <f>IF('Formulario PPGR3 '!$G607="","",'[1]Formulario PPGR1'!#REF!)</f>
        <v/>
      </c>
      <c r="D607" s="692" t="str">
        <f>IF('Formulario PPGR3 '!$G607="","",'[1]Formulario PPGR1'!#REF!)</f>
        <v/>
      </c>
      <c r="E607" s="692" t="str">
        <f>IF('Formulario PPGR3 '!$G607="","",'[1]Formulario PPGR1'!#REF!)</f>
        <v/>
      </c>
      <c r="F607" s="692" t="str">
        <f>IF('Formulario PPGR3 '!$G607="","",'[1]Formulario PPGR1'!#REF!)</f>
        <v/>
      </c>
      <c r="G607" s="693"/>
      <c r="H607" s="694" t="str">
        <f>IF(Tabla112[[#This Row],[Código_Actividad]]="","",_xlfn.XLOOKUP(Tabla112[[#This Row],[Código_Actividad]],[1]!Tabla2[Código],[1]!Tabla2[Actividades Programables Presupuestables],"",0))</f>
        <v/>
      </c>
      <c r="I607" s="695" t="str">
        <f>IFERROR(VLOOKUP('Formulario PPGR3 '!$G607,'[1]Formulario PPGR2'!$H$9:$V$272,15,FALSE),"")</f>
        <v/>
      </c>
      <c r="J607" s="706"/>
      <c r="K607" s="696" t="str">
        <f>IF(Tabla112[[#This Row],[Insumos]]="","",_xlfn.XLOOKUP(Tabla112[[#This Row],[Insumos]],[1]!Tabla10[Insumo],[1]!Tabla10[InsumoAbrev],"",0))</f>
        <v/>
      </c>
      <c r="L607" s="697"/>
      <c r="M607" s="698" t="str">
        <f>IF(Tabla112[[#This Row],[Descripción]]="","",_xlfn.XLOOKUP(Tabla112[[#This Row],[Descripción]],[1]!Tabla10[Descripción],[1]!Tabla10[Unidad de Medida],"",0))</f>
        <v/>
      </c>
      <c r="N607" s="699"/>
      <c r="O607" s="700" t="str">
        <f>IF(Tabla112[[#This Row],[Descripción]]="","",_xlfn.XLOOKUP(Tabla112[[#This Row],[Descripción]],[1]!Tabla10[Descripción],[1]!Tabla10[Precio Unitario],0))</f>
        <v/>
      </c>
      <c r="P607" s="700" t="str">
        <f>IF(Tabla112[[#This Row],[Cantidad de Insumos]]="","",Tabla112[[#This Row],[Precio Unitario]]*Tabla112[[#This Row],[Cantidad de Insumos]])</f>
        <v/>
      </c>
      <c r="Q607" s="700" t="str">
        <f>IF(Tabla112[[#This Row],[Descripción]]="","",_xlfn.XLOOKUP(Tabla112[[#This Row],[Descripción]],[1]!Tabla10[Descripción],[1]!Tabla10[CODIGO PRESUPUESTARIO],0))</f>
        <v/>
      </c>
      <c r="R607" s="696"/>
      <c r="S607" s="696"/>
    </row>
    <row r="608" spans="2:19" x14ac:dyDescent="0.3">
      <c r="B608" s="692" t="str">
        <f>IF('Formulario PPGR3 '!$G608="","",CONCATENATE('Formulario PPGR3 '!$C608,".",'Formulario PPGR3 '!$D608,".",'Formulario PPGR3 '!$E608,".",'Formulario PPGR3 '!$F608))</f>
        <v/>
      </c>
      <c r="C608" s="692" t="str">
        <f>IF('Formulario PPGR3 '!$G608="","",'[1]Formulario PPGR1'!#REF!)</f>
        <v/>
      </c>
      <c r="D608" s="692" t="str">
        <f>IF('Formulario PPGR3 '!$G608="","",'[1]Formulario PPGR1'!#REF!)</f>
        <v/>
      </c>
      <c r="E608" s="692" t="str">
        <f>IF('Formulario PPGR3 '!$G608="","",'[1]Formulario PPGR1'!#REF!)</f>
        <v/>
      </c>
      <c r="F608" s="692" t="str">
        <f>IF('Formulario PPGR3 '!$G608="","",'[1]Formulario PPGR1'!#REF!)</f>
        <v/>
      </c>
      <c r="G608" s="693"/>
      <c r="H608" s="694" t="str">
        <f>IF(Tabla112[[#This Row],[Código_Actividad]]="","",_xlfn.XLOOKUP(Tabla112[[#This Row],[Código_Actividad]],[1]!Tabla2[Código],[1]!Tabla2[Actividades Programables Presupuestables],"",0))</f>
        <v/>
      </c>
      <c r="I608" s="695" t="str">
        <f>IFERROR(VLOOKUP('Formulario PPGR3 '!$G608,'[1]Formulario PPGR2'!$H$9:$V$272,15,FALSE),"")</f>
        <v/>
      </c>
      <c r="J608" s="706"/>
      <c r="K608" s="696" t="str">
        <f>IF(Tabla112[[#This Row],[Insumos]]="","",_xlfn.XLOOKUP(Tabla112[[#This Row],[Insumos]],[1]!Tabla10[Insumo],[1]!Tabla10[InsumoAbrev],"",0))</f>
        <v/>
      </c>
      <c r="L608" s="697"/>
      <c r="M608" s="698" t="str">
        <f>IF(Tabla112[[#This Row],[Descripción]]="","",_xlfn.XLOOKUP(Tabla112[[#This Row],[Descripción]],[1]!Tabla10[Descripción],[1]!Tabla10[Unidad de Medida],"",0))</f>
        <v/>
      </c>
      <c r="N608" s="699"/>
      <c r="O608" s="700" t="str">
        <f>IF(Tabla112[[#This Row],[Descripción]]="","",_xlfn.XLOOKUP(Tabla112[[#This Row],[Descripción]],[1]!Tabla10[Descripción],[1]!Tabla10[Precio Unitario],0))</f>
        <v/>
      </c>
      <c r="P608" s="700" t="str">
        <f>IF(Tabla112[[#This Row],[Cantidad de Insumos]]="","",Tabla112[[#This Row],[Precio Unitario]]*Tabla112[[#This Row],[Cantidad de Insumos]])</f>
        <v/>
      </c>
      <c r="Q608" s="700" t="str">
        <f>IF(Tabla112[[#This Row],[Descripción]]="","",_xlfn.XLOOKUP(Tabla112[[#This Row],[Descripción]],[1]!Tabla10[Descripción],[1]!Tabla10[CODIGO PRESUPUESTARIO],0))</f>
        <v/>
      </c>
      <c r="R608" s="696"/>
      <c r="S608" s="696"/>
    </row>
    <row r="609" spans="2:19" x14ac:dyDescent="0.3">
      <c r="B609" s="692" t="str">
        <f>IF('Formulario PPGR3 '!$G609="","",CONCATENATE('Formulario PPGR3 '!$C609,".",'Formulario PPGR3 '!$D609,".",'Formulario PPGR3 '!$E609,".",'Formulario PPGR3 '!$F609))</f>
        <v/>
      </c>
      <c r="C609" s="692" t="str">
        <f>IF('Formulario PPGR3 '!$G609="","",'[1]Formulario PPGR1'!#REF!)</f>
        <v/>
      </c>
      <c r="D609" s="692" t="str">
        <f>IF('Formulario PPGR3 '!$G609="","",'[1]Formulario PPGR1'!#REF!)</f>
        <v/>
      </c>
      <c r="E609" s="692" t="str">
        <f>IF('Formulario PPGR3 '!$G609="","",'[1]Formulario PPGR1'!#REF!)</f>
        <v/>
      </c>
      <c r="F609" s="692" t="str">
        <f>IF('Formulario PPGR3 '!$G609="","",'[1]Formulario PPGR1'!#REF!)</f>
        <v/>
      </c>
      <c r="G609" s="693"/>
      <c r="H609" s="694" t="str">
        <f>IF(Tabla112[[#This Row],[Código_Actividad]]="","",_xlfn.XLOOKUP(Tabla112[[#This Row],[Código_Actividad]],[1]!Tabla2[Código],[1]!Tabla2[Actividades Programables Presupuestables],"",0))</f>
        <v/>
      </c>
      <c r="I609" s="695" t="str">
        <f>IFERROR(VLOOKUP('Formulario PPGR3 '!$G609,'[1]Formulario PPGR2'!$H$9:$V$272,15,FALSE),"")</f>
        <v/>
      </c>
      <c r="J609" s="706"/>
      <c r="K609" s="696" t="str">
        <f>IF(Tabla112[[#This Row],[Insumos]]="","",_xlfn.XLOOKUP(Tabla112[[#This Row],[Insumos]],[1]!Tabla10[Insumo],[1]!Tabla10[InsumoAbrev],"",0))</f>
        <v/>
      </c>
      <c r="L609" s="697"/>
      <c r="M609" s="698" t="str">
        <f>IF(Tabla112[[#This Row],[Descripción]]="","",_xlfn.XLOOKUP(Tabla112[[#This Row],[Descripción]],[1]!Tabla10[Descripción],[1]!Tabla10[Unidad de Medida],"",0))</f>
        <v/>
      </c>
      <c r="N609" s="699"/>
      <c r="O609" s="700" t="str">
        <f>IF(Tabla112[[#This Row],[Descripción]]="","",_xlfn.XLOOKUP(Tabla112[[#This Row],[Descripción]],[1]!Tabla10[Descripción],[1]!Tabla10[Precio Unitario],0))</f>
        <v/>
      </c>
      <c r="P609" s="700" t="str">
        <f>IF(Tabla112[[#This Row],[Cantidad de Insumos]]="","",Tabla112[[#This Row],[Precio Unitario]]*Tabla112[[#This Row],[Cantidad de Insumos]])</f>
        <v/>
      </c>
      <c r="Q609" s="700" t="str">
        <f>IF(Tabla112[[#This Row],[Descripción]]="","",_xlfn.XLOOKUP(Tabla112[[#This Row],[Descripción]],[1]!Tabla10[Descripción],[1]!Tabla10[CODIGO PRESUPUESTARIO],0))</f>
        <v/>
      </c>
      <c r="R609" s="696"/>
      <c r="S609" s="696"/>
    </row>
    <row r="610" spans="2:19" x14ac:dyDescent="0.3">
      <c r="B610" s="692" t="str">
        <f>IF('Formulario PPGR3 '!$G610="","",CONCATENATE('Formulario PPGR3 '!$C610,".",'Formulario PPGR3 '!$D610,".",'Formulario PPGR3 '!$E610,".",'Formulario PPGR3 '!$F610))</f>
        <v/>
      </c>
      <c r="C610" s="692" t="str">
        <f>IF('Formulario PPGR3 '!$G610="","",'[1]Formulario PPGR1'!#REF!)</f>
        <v/>
      </c>
      <c r="D610" s="692" t="str">
        <f>IF('Formulario PPGR3 '!$G610="","",'[1]Formulario PPGR1'!#REF!)</f>
        <v/>
      </c>
      <c r="E610" s="692" t="str">
        <f>IF('Formulario PPGR3 '!$G610="","",'[1]Formulario PPGR1'!#REF!)</f>
        <v/>
      </c>
      <c r="F610" s="692" t="str">
        <f>IF('Formulario PPGR3 '!$G610="","",'[1]Formulario PPGR1'!#REF!)</f>
        <v/>
      </c>
      <c r="G610" s="693"/>
      <c r="H610" s="694" t="str">
        <f>IF(Tabla112[[#This Row],[Código_Actividad]]="","",_xlfn.XLOOKUP(Tabla112[[#This Row],[Código_Actividad]],[1]!Tabla2[Código],[1]!Tabla2[Actividades Programables Presupuestables],"",0))</f>
        <v/>
      </c>
      <c r="I610" s="695" t="str">
        <f>IFERROR(VLOOKUP('Formulario PPGR3 '!$G610,'[1]Formulario PPGR2'!$H$9:$V$272,15,FALSE),"")</f>
        <v/>
      </c>
      <c r="J610" s="706"/>
      <c r="K610" s="696" t="str">
        <f>IF(Tabla112[[#This Row],[Insumos]]="","",_xlfn.XLOOKUP(Tabla112[[#This Row],[Insumos]],[1]!Tabla10[Insumo],[1]!Tabla10[InsumoAbrev],"",0))</f>
        <v/>
      </c>
      <c r="L610" s="697"/>
      <c r="M610" s="698" t="str">
        <f>IF(Tabla112[[#This Row],[Descripción]]="","",_xlfn.XLOOKUP(Tabla112[[#This Row],[Descripción]],[1]!Tabla10[Descripción],[1]!Tabla10[Unidad de Medida],"",0))</f>
        <v/>
      </c>
      <c r="N610" s="699"/>
      <c r="O610" s="700" t="str">
        <f>IF(Tabla112[[#This Row],[Descripción]]="","",_xlfn.XLOOKUP(Tabla112[[#This Row],[Descripción]],[1]!Tabla10[Descripción],[1]!Tabla10[Precio Unitario],0))</f>
        <v/>
      </c>
      <c r="P610" s="700" t="str">
        <f>IF(Tabla112[[#This Row],[Cantidad de Insumos]]="","",Tabla112[[#This Row],[Precio Unitario]]*Tabla112[[#This Row],[Cantidad de Insumos]])</f>
        <v/>
      </c>
      <c r="Q610" s="700" t="str">
        <f>IF(Tabla112[[#This Row],[Descripción]]="","",_xlfn.XLOOKUP(Tabla112[[#This Row],[Descripción]],[1]!Tabla10[Descripción],[1]!Tabla10[CODIGO PRESUPUESTARIO],0))</f>
        <v/>
      </c>
      <c r="R610" s="696"/>
      <c r="S610" s="696"/>
    </row>
    <row r="611" spans="2:19" x14ac:dyDescent="0.3">
      <c r="B611" s="692" t="str">
        <f>IF('Formulario PPGR3 '!$G611="","",CONCATENATE('Formulario PPGR3 '!$C611,".",'Formulario PPGR3 '!$D611,".",'Formulario PPGR3 '!$E611,".",'Formulario PPGR3 '!$F611))</f>
        <v/>
      </c>
      <c r="C611" s="692" t="str">
        <f>IF('Formulario PPGR3 '!$G611="","",'[1]Formulario PPGR1'!#REF!)</f>
        <v/>
      </c>
      <c r="D611" s="692" t="str">
        <f>IF('Formulario PPGR3 '!$G611="","",'[1]Formulario PPGR1'!#REF!)</f>
        <v/>
      </c>
      <c r="E611" s="692" t="str">
        <f>IF('Formulario PPGR3 '!$G611="","",'[1]Formulario PPGR1'!#REF!)</f>
        <v/>
      </c>
      <c r="F611" s="692" t="str">
        <f>IF('Formulario PPGR3 '!$G611="","",'[1]Formulario PPGR1'!#REF!)</f>
        <v/>
      </c>
      <c r="G611" s="693"/>
      <c r="H611" s="694" t="str">
        <f>IF(Tabla112[[#This Row],[Código_Actividad]]="","",_xlfn.XLOOKUP(Tabla112[[#This Row],[Código_Actividad]],[1]!Tabla2[Código],[1]!Tabla2[Actividades Programables Presupuestables],"",0))</f>
        <v/>
      </c>
      <c r="I611" s="695" t="str">
        <f>IFERROR(VLOOKUP('Formulario PPGR3 '!$G611,'[1]Formulario PPGR2'!$H$9:$V$272,15,FALSE),"")</f>
        <v/>
      </c>
      <c r="J611" s="706"/>
      <c r="K611" s="696" t="str">
        <f>IF(Tabla112[[#This Row],[Insumos]]="","",_xlfn.XLOOKUP(Tabla112[[#This Row],[Insumos]],[1]!Tabla10[Insumo],[1]!Tabla10[InsumoAbrev],"",0))</f>
        <v/>
      </c>
      <c r="L611" s="697"/>
      <c r="M611" s="698" t="str">
        <f>IF(Tabla112[[#This Row],[Descripción]]="","",_xlfn.XLOOKUP(Tabla112[[#This Row],[Descripción]],[1]!Tabla10[Descripción],[1]!Tabla10[Unidad de Medida],"",0))</f>
        <v/>
      </c>
      <c r="N611" s="699"/>
      <c r="O611" s="700" t="str">
        <f>IF(Tabla112[[#This Row],[Descripción]]="","",_xlfn.XLOOKUP(Tabla112[[#This Row],[Descripción]],[1]!Tabla10[Descripción],[1]!Tabla10[Precio Unitario],0))</f>
        <v/>
      </c>
      <c r="P611" s="700" t="str">
        <f>IF(Tabla112[[#This Row],[Cantidad de Insumos]]="","",Tabla112[[#This Row],[Precio Unitario]]*Tabla112[[#This Row],[Cantidad de Insumos]])</f>
        <v/>
      </c>
      <c r="Q611" s="700" t="str">
        <f>IF(Tabla112[[#This Row],[Descripción]]="","",_xlfn.XLOOKUP(Tabla112[[#This Row],[Descripción]],[1]!Tabla10[Descripción],[1]!Tabla10[CODIGO PRESUPUESTARIO],0))</f>
        <v/>
      </c>
      <c r="R611" s="696"/>
      <c r="S611" s="696"/>
    </row>
    <row r="612" spans="2:19" x14ac:dyDescent="0.3">
      <c r="B612" s="692" t="str">
        <f>IF('Formulario PPGR3 '!$G612="","",CONCATENATE('Formulario PPGR3 '!$C612,".",'Formulario PPGR3 '!$D612,".",'Formulario PPGR3 '!$E612,".",'Formulario PPGR3 '!$F612))</f>
        <v/>
      </c>
      <c r="C612" s="692" t="str">
        <f>IF('Formulario PPGR3 '!$G612="","",'[1]Formulario PPGR1'!#REF!)</f>
        <v/>
      </c>
      <c r="D612" s="692" t="str">
        <f>IF('Formulario PPGR3 '!$G612="","",'[1]Formulario PPGR1'!#REF!)</f>
        <v/>
      </c>
      <c r="E612" s="692" t="str">
        <f>IF('Formulario PPGR3 '!$G612="","",'[1]Formulario PPGR1'!#REF!)</f>
        <v/>
      </c>
      <c r="F612" s="692" t="str">
        <f>IF('Formulario PPGR3 '!$G612="","",'[1]Formulario PPGR1'!#REF!)</f>
        <v/>
      </c>
      <c r="G612" s="693"/>
      <c r="H612" s="694" t="str">
        <f>IF(Tabla112[[#This Row],[Código_Actividad]]="","",_xlfn.XLOOKUP(Tabla112[[#This Row],[Código_Actividad]],[1]!Tabla2[Código],[1]!Tabla2[Actividades Programables Presupuestables],"",0))</f>
        <v/>
      </c>
      <c r="I612" s="695" t="str">
        <f>IFERROR(VLOOKUP('Formulario PPGR3 '!$G612,'[1]Formulario PPGR2'!$H$9:$V$272,15,FALSE),"")</f>
        <v/>
      </c>
      <c r="J612" s="706"/>
      <c r="K612" s="696" t="str">
        <f>IF(Tabla112[[#This Row],[Insumos]]="","",_xlfn.XLOOKUP(Tabla112[[#This Row],[Insumos]],[1]!Tabla10[Insumo],[1]!Tabla10[InsumoAbrev],"",0))</f>
        <v/>
      </c>
      <c r="L612" s="697"/>
      <c r="M612" s="698" t="str">
        <f>IF(Tabla112[[#This Row],[Descripción]]="","",_xlfn.XLOOKUP(Tabla112[[#This Row],[Descripción]],[1]!Tabla10[Descripción],[1]!Tabla10[Unidad de Medida],"",0))</f>
        <v/>
      </c>
      <c r="N612" s="699"/>
      <c r="O612" s="700" t="str">
        <f>IF(Tabla112[[#This Row],[Descripción]]="","",_xlfn.XLOOKUP(Tabla112[[#This Row],[Descripción]],[1]!Tabla10[Descripción],[1]!Tabla10[Precio Unitario],0))</f>
        <v/>
      </c>
      <c r="P612" s="700" t="str">
        <f>IF(Tabla112[[#This Row],[Cantidad de Insumos]]="","",Tabla112[[#This Row],[Precio Unitario]]*Tabla112[[#This Row],[Cantidad de Insumos]])</f>
        <v/>
      </c>
      <c r="Q612" s="700" t="str">
        <f>IF(Tabla112[[#This Row],[Descripción]]="","",_xlfn.XLOOKUP(Tabla112[[#This Row],[Descripción]],[1]!Tabla10[Descripción],[1]!Tabla10[CODIGO PRESUPUESTARIO],0))</f>
        <v/>
      </c>
      <c r="R612" s="696"/>
      <c r="S612" s="696"/>
    </row>
    <row r="613" spans="2:19" x14ac:dyDescent="0.3">
      <c r="B613" s="692" t="str">
        <f>IF('Formulario PPGR3 '!$G613="","",CONCATENATE('Formulario PPGR3 '!$C613,".",'Formulario PPGR3 '!$D613,".",'Formulario PPGR3 '!$E613,".",'Formulario PPGR3 '!$F613))</f>
        <v/>
      </c>
      <c r="C613" s="692" t="str">
        <f>IF('Formulario PPGR3 '!$G613="","",'[1]Formulario PPGR1'!#REF!)</f>
        <v/>
      </c>
      <c r="D613" s="692" t="str">
        <f>IF('Formulario PPGR3 '!$G613="","",'[1]Formulario PPGR1'!#REF!)</f>
        <v/>
      </c>
      <c r="E613" s="692" t="str">
        <f>IF('Formulario PPGR3 '!$G613="","",'[1]Formulario PPGR1'!#REF!)</f>
        <v/>
      </c>
      <c r="F613" s="692" t="str">
        <f>IF('Formulario PPGR3 '!$G613="","",'[1]Formulario PPGR1'!#REF!)</f>
        <v/>
      </c>
      <c r="G613" s="693"/>
      <c r="H613" s="694" t="str">
        <f>IF(Tabla112[[#This Row],[Código_Actividad]]="","",_xlfn.XLOOKUP(Tabla112[[#This Row],[Código_Actividad]],[1]!Tabla2[Código],[1]!Tabla2[Actividades Programables Presupuestables],"",0))</f>
        <v/>
      </c>
      <c r="I613" s="695" t="str">
        <f>IFERROR(VLOOKUP('Formulario PPGR3 '!$G613,'[1]Formulario PPGR2'!$H$9:$V$272,15,FALSE),"")</f>
        <v/>
      </c>
      <c r="J613" s="706"/>
      <c r="K613" s="696" t="str">
        <f>IF(Tabla112[[#This Row],[Insumos]]="","",_xlfn.XLOOKUP(Tabla112[[#This Row],[Insumos]],[1]!Tabla10[Insumo],[1]!Tabla10[InsumoAbrev],"",0))</f>
        <v/>
      </c>
      <c r="L613" s="697"/>
      <c r="M613" s="698" t="str">
        <f>IF(Tabla112[[#This Row],[Descripción]]="","",_xlfn.XLOOKUP(Tabla112[[#This Row],[Descripción]],[1]!Tabla10[Descripción],[1]!Tabla10[Unidad de Medida],"",0))</f>
        <v/>
      </c>
      <c r="N613" s="699"/>
      <c r="O613" s="700" t="str">
        <f>IF(Tabla112[[#This Row],[Descripción]]="","",_xlfn.XLOOKUP(Tabla112[[#This Row],[Descripción]],[1]!Tabla10[Descripción],[1]!Tabla10[Precio Unitario],0))</f>
        <v/>
      </c>
      <c r="P613" s="700" t="str">
        <f>IF(Tabla112[[#This Row],[Cantidad de Insumos]]="","",Tabla112[[#This Row],[Precio Unitario]]*Tabla112[[#This Row],[Cantidad de Insumos]])</f>
        <v/>
      </c>
      <c r="Q613" s="700" t="str">
        <f>IF(Tabla112[[#This Row],[Descripción]]="","",_xlfn.XLOOKUP(Tabla112[[#This Row],[Descripción]],[1]!Tabla10[Descripción],[1]!Tabla10[CODIGO PRESUPUESTARIO],0))</f>
        <v/>
      </c>
      <c r="R613" s="696"/>
      <c r="S613" s="696"/>
    </row>
    <row r="614" spans="2:19" x14ac:dyDescent="0.3">
      <c r="B614" s="692" t="str">
        <f>IF('Formulario PPGR3 '!$G614="","",CONCATENATE('Formulario PPGR3 '!$C614,".",'Formulario PPGR3 '!$D614,".",'Formulario PPGR3 '!$E614,".",'Formulario PPGR3 '!$F614))</f>
        <v/>
      </c>
      <c r="C614" s="692" t="str">
        <f>IF('Formulario PPGR3 '!$G614="","",'[1]Formulario PPGR1'!#REF!)</f>
        <v/>
      </c>
      <c r="D614" s="692" t="str">
        <f>IF('Formulario PPGR3 '!$G614="","",'[1]Formulario PPGR1'!#REF!)</f>
        <v/>
      </c>
      <c r="E614" s="692" t="str">
        <f>IF('Formulario PPGR3 '!$G614="","",'[1]Formulario PPGR1'!#REF!)</f>
        <v/>
      </c>
      <c r="F614" s="692" t="str">
        <f>IF('Formulario PPGR3 '!$G614="","",'[1]Formulario PPGR1'!#REF!)</f>
        <v/>
      </c>
      <c r="G614" s="693"/>
      <c r="H614" s="694" t="str">
        <f>IF(Tabla112[[#This Row],[Código_Actividad]]="","",_xlfn.XLOOKUP(Tabla112[[#This Row],[Código_Actividad]],[1]!Tabla2[Código],[1]!Tabla2[Actividades Programables Presupuestables],"",0))</f>
        <v/>
      </c>
      <c r="I614" s="695" t="str">
        <f>IFERROR(VLOOKUP('Formulario PPGR3 '!$G614,'[1]Formulario PPGR2'!$H$9:$V$272,15,FALSE),"")</f>
        <v/>
      </c>
      <c r="J614" s="706"/>
      <c r="K614" s="696" t="str">
        <f>IF(Tabla112[[#This Row],[Insumos]]="","",_xlfn.XLOOKUP(Tabla112[[#This Row],[Insumos]],[1]!Tabla10[Insumo],[1]!Tabla10[InsumoAbrev],"",0))</f>
        <v/>
      </c>
      <c r="L614" s="697"/>
      <c r="M614" s="698" t="str">
        <f>IF(Tabla112[[#This Row],[Descripción]]="","",_xlfn.XLOOKUP(Tabla112[[#This Row],[Descripción]],[1]!Tabla10[Descripción],[1]!Tabla10[Unidad de Medida],"",0))</f>
        <v/>
      </c>
      <c r="N614" s="699"/>
      <c r="O614" s="700" t="str">
        <f>IF(Tabla112[[#This Row],[Descripción]]="","",_xlfn.XLOOKUP(Tabla112[[#This Row],[Descripción]],[1]!Tabla10[Descripción],[1]!Tabla10[Precio Unitario],0))</f>
        <v/>
      </c>
      <c r="P614" s="700" t="str">
        <f>IF(Tabla112[[#This Row],[Cantidad de Insumos]]="","",Tabla112[[#This Row],[Precio Unitario]]*Tabla112[[#This Row],[Cantidad de Insumos]])</f>
        <v/>
      </c>
      <c r="Q614" s="700" t="str">
        <f>IF(Tabla112[[#This Row],[Descripción]]="","",_xlfn.XLOOKUP(Tabla112[[#This Row],[Descripción]],[1]!Tabla10[Descripción],[1]!Tabla10[CODIGO PRESUPUESTARIO],0))</f>
        <v/>
      </c>
      <c r="R614" s="696"/>
      <c r="S614" s="696"/>
    </row>
    <row r="615" spans="2:19" x14ac:dyDescent="0.3">
      <c r="B615" s="692" t="str">
        <f>IF('Formulario PPGR3 '!$G615="","",CONCATENATE('Formulario PPGR3 '!$C615,".",'Formulario PPGR3 '!$D615,".",'Formulario PPGR3 '!$E615,".",'Formulario PPGR3 '!$F615))</f>
        <v/>
      </c>
      <c r="C615" s="692" t="str">
        <f>IF('Formulario PPGR3 '!$G615="","",'[1]Formulario PPGR1'!#REF!)</f>
        <v/>
      </c>
      <c r="D615" s="692" t="str">
        <f>IF('Formulario PPGR3 '!$G615="","",'[1]Formulario PPGR1'!#REF!)</f>
        <v/>
      </c>
      <c r="E615" s="692" t="str">
        <f>IF('Formulario PPGR3 '!$G615="","",'[1]Formulario PPGR1'!#REF!)</f>
        <v/>
      </c>
      <c r="F615" s="692" t="str">
        <f>IF('Formulario PPGR3 '!$G615="","",'[1]Formulario PPGR1'!#REF!)</f>
        <v/>
      </c>
      <c r="G615" s="693"/>
      <c r="H615" s="694" t="str">
        <f>IF(Tabla112[[#This Row],[Código_Actividad]]="","",_xlfn.XLOOKUP(Tabla112[[#This Row],[Código_Actividad]],[1]!Tabla2[Código],[1]!Tabla2[Actividades Programables Presupuestables],"",0))</f>
        <v/>
      </c>
      <c r="I615" s="695" t="str">
        <f>IFERROR(VLOOKUP('Formulario PPGR3 '!$G615,'[1]Formulario PPGR2'!$H$9:$V$272,15,FALSE),"")</f>
        <v/>
      </c>
      <c r="J615" s="706"/>
      <c r="K615" s="696" t="str">
        <f>IF(Tabla112[[#This Row],[Insumos]]="","",_xlfn.XLOOKUP(Tabla112[[#This Row],[Insumos]],[1]!Tabla10[Insumo],[1]!Tabla10[InsumoAbrev],"",0))</f>
        <v/>
      </c>
      <c r="L615" s="697"/>
      <c r="M615" s="698" t="str">
        <f>IF(Tabla112[[#This Row],[Descripción]]="","",_xlfn.XLOOKUP(Tabla112[[#This Row],[Descripción]],[1]!Tabla10[Descripción],[1]!Tabla10[Unidad de Medida],"",0))</f>
        <v/>
      </c>
      <c r="N615" s="699"/>
      <c r="O615" s="700" t="str">
        <f>IF(Tabla112[[#This Row],[Descripción]]="","",_xlfn.XLOOKUP(Tabla112[[#This Row],[Descripción]],[1]!Tabla10[Descripción],[1]!Tabla10[Precio Unitario],0))</f>
        <v/>
      </c>
      <c r="P615" s="700" t="str">
        <f>IF(Tabla112[[#This Row],[Cantidad de Insumos]]="","",Tabla112[[#This Row],[Precio Unitario]]*Tabla112[[#This Row],[Cantidad de Insumos]])</f>
        <v/>
      </c>
      <c r="Q615" s="700" t="str">
        <f>IF(Tabla112[[#This Row],[Descripción]]="","",_xlfn.XLOOKUP(Tabla112[[#This Row],[Descripción]],[1]!Tabla10[Descripción],[1]!Tabla10[CODIGO PRESUPUESTARIO],0))</f>
        <v/>
      </c>
      <c r="R615" s="696"/>
      <c r="S615" s="696"/>
    </row>
    <row r="616" spans="2:19" x14ac:dyDescent="0.3">
      <c r="B616" s="692" t="str">
        <f>IF('Formulario PPGR3 '!$G616="","",CONCATENATE('Formulario PPGR3 '!$C616,".",'Formulario PPGR3 '!$D616,".",'Formulario PPGR3 '!$E616,".",'Formulario PPGR3 '!$F616))</f>
        <v/>
      </c>
      <c r="C616" s="692" t="str">
        <f>IF('Formulario PPGR3 '!$G616="","",'[1]Formulario PPGR1'!#REF!)</f>
        <v/>
      </c>
      <c r="D616" s="692" t="str">
        <f>IF('Formulario PPGR3 '!$G616="","",'[1]Formulario PPGR1'!#REF!)</f>
        <v/>
      </c>
      <c r="E616" s="692" t="str">
        <f>IF('Formulario PPGR3 '!$G616="","",'[1]Formulario PPGR1'!#REF!)</f>
        <v/>
      </c>
      <c r="F616" s="692" t="str">
        <f>IF('Formulario PPGR3 '!$G616="","",'[1]Formulario PPGR1'!#REF!)</f>
        <v/>
      </c>
      <c r="G616" s="693"/>
      <c r="H616" s="694" t="str">
        <f>IF(Tabla112[[#This Row],[Código_Actividad]]="","",_xlfn.XLOOKUP(Tabla112[[#This Row],[Código_Actividad]],[1]!Tabla2[Código],[1]!Tabla2[Actividades Programables Presupuestables],"",0))</f>
        <v/>
      </c>
      <c r="I616" s="695" t="str">
        <f>IFERROR(VLOOKUP('Formulario PPGR3 '!$G616,'[1]Formulario PPGR2'!$H$9:$V$272,15,FALSE),"")</f>
        <v/>
      </c>
      <c r="J616" s="706"/>
      <c r="K616" s="696" t="str">
        <f>IF(Tabla112[[#This Row],[Insumos]]="","",_xlfn.XLOOKUP(Tabla112[[#This Row],[Insumos]],[1]!Tabla10[Insumo],[1]!Tabla10[InsumoAbrev],"",0))</f>
        <v/>
      </c>
      <c r="L616" s="697"/>
      <c r="M616" s="698" t="str">
        <f>IF(Tabla112[[#This Row],[Descripción]]="","",_xlfn.XLOOKUP(Tabla112[[#This Row],[Descripción]],[1]!Tabla10[Descripción],[1]!Tabla10[Unidad de Medida],"",0))</f>
        <v/>
      </c>
      <c r="N616" s="699"/>
      <c r="O616" s="700" t="str">
        <f>IF(Tabla112[[#This Row],[Descripción]]="","",_xlfn.XLOOKUP(Tabla112[[#This Row],[Descripción]],[1]!Tabla10[Descripción],[1]!Tabla10[Precio Unitario],0))</f>
        <v/>
      </c>
      <c r="P616" s="700" t="str">
        <f>IF(Tabla112[[#This Row],[Cantidad de Insumos]]="","",Tabla112[[#This Row],[Precio Unitario]]*Tabla112[[#This Row],[Cantidad de Insumos]])</f>
        <v/>
      </c>
      <c r="Q616" s="700" t="str">
        <f>IF(Tabla112[[#This Row],[Descripción]]="","",_xlfn.XLOOKUP(Tabla112[[#This Row],[Descripción]],[1]!Tabla10[Descripción],[1]!Tabla10[CODIGO PRESUPUESTARIO],0))</f>
        <v/>
      </c>
      <c r="R616" s="696"/>
      <c r="S616" s="696"/>
    </row>
    <row r="617" spans="2:19" x14ac:dyDescent="0.3">
      <c r="B617" s="692" t="str">
        <f>IF('Formulario PPGR3 '!$G617="","",CONCATENATE('Formulario PPGR3 '!$C617,".",'Formulario PPGR3 '!$D617,".",'Formulario PPGR3 '!$E617,".",'Formulario PPGR3 '!$F617))</f>
        <v/>
      </c>
      <c r="C617" s="692" t="str">
        <f>IF('Formulario PPGR3 '!$G617="","",'[1]Formulario PPGR1'!#REF!)</f>
        <v/>
      </c>
      <c r="D617" s="692" t="str">
        <f>IF('Formulario PPGR3 '!$G617="","",'[1]Formulario PPGR1'!#REF!)</f>
        <v/>
      </c>
      <c r="E617" s="692" t="str">
        <f>IF('Formulario PPGR3 '!$G617="","",'[1]Formulario PPGR1'!#REF!)</f>
        <v/>
      </c>
      <c r="F617" s="692" t="str">
        <f>IF('Formulario PPGR3 '!$G617="","",'[1]Formulario PPGR1'!#REF!)</f>
        <v/>
      </c>
      <c r="G617" s="693"/>
      <c r="H617" s="694" t="str">
        <f>IF(Tabla112[[#This Row],[Código_Actividad]]="","",_xlfn.XLOOKUP(Tabla112[[#This Row],[Código_Actividad]],[1]!Tabla2[Código],[1]!Tabla2[Actividades Programables Presupuestables],"",0))</f>
        <v/>
      </c>
      <c r="I617" s="695" t="str">
        <f>IFERROR(VLOOKUP('Formulario PPGR3 '!$G617,'[1]Formulario PPGR2'!$H$9:$V$272,15,FALSE),"")</f>
        <v/>
      </c>
      <c r="J617" s="706"/>
      <c r="K617" s="696" t="str">
        <f>IF(Tabla112[[#This Row],[Insumos]]="","",_xlfn.XLOOKUP(Tabla112[[#This Row],[Insumos]],[1]!Tabla10[Insumo],[1]!Tabla10[InsumoAbrev],"",0))</f>
        <v/>
      </c>
      <c r="L617" s="697"/>
      <c r="M617" s="698" t="str">
        <f>IF(Tabla112[[#This Row],[Descripción]]="","",_xlfn.XLOOKUP(Tabla112[[#This Row],[Descripción]],[1]!Tabla10[Descripción],[1]!Tabla10[Unidad de Medida],"",0))</f>
        <v/>
      </c>
      <c r="N617" s="699"/>
      <c r="O617" s="700" t="str">
        <f>IF(Tabla112[[#This Row],[Descripción]]="","",_xlfn.XLOOKUP(Tabla112[[#This Row],[Descripción]],[1]!Tabla10[Descripción],[1]!Tabla10[Precio Unitario],0))</f>
        <v/>
      </c>
      <c r="P617" s="700" t="str">
        <f>IF(Tabla112[[#This Row],[Cantidad de Insumos]]="","",Tabla112[[#This Row],[Precio Unitario]]*Tabla112[[#This Row],[Cantidad de Insumos]])</f>
        <v/>
      </c>
      <c r="Q617" s="700" t="str">
        <f>IF(Tabla112[[#This Row],[Descripción]]="","",_xlfn.XLOOKUP(Tabla112[[#This Row],[Descripción]],[1]!Tabla10[Descripción],[1]!Tabla10[CODIGO PRESUPUESTARIO],0))</f>
        <v/>
      </c>
      <c r="R617" s="696"/>
      <c r="S617" s="696"/>
    </row>
    <row r="618" spans="2:19" x14ac:dyDescent="0.3">
      <c r="B618" s="692" t="str">
        <f>IF('Formulario PPGR3 '!$G618="","",CONCATENATE('Formulario PPGR3 '!$C618,".",'Formulario PPGR3 '!$D618,".",'Formulario PPGR3 '!$E618,".",'Formulario PPGR3 '!$F618))</f>
        <v/>
      </c>
      <c r="C618" s="692" t="str">
        <f>IF('Formulario PPGR3 '!$G618="","",'[1]Formulario PPGR1'!#REF!)</f>
        <v/>
      </c>
      <c r="D618" s="692" t="str">
        <f>IF('Formulario PPGR3 '!$G618="","",'[1]Formulario PPGR1'!#REF!)</f>
        <v/>
      </c>
      <c r="E618" s="692" t="str">
        <f>IF('Formulario PPGR3 '!$G618="","",'[1]Formulario PPGR1'!#REF!)</f>
        <v/>
      </c>
      <c r="F618" s="692" t="str">
        <f>IF('Formulario PPGR3 '!$G618="","",'[1]Formulario PPGR1'!#REF!)</f>
        <v/>
      </c>
      <c r="G618" s="693"/>
      <c r="H618" s="694" t="str">
        <f>IF(Tabla112[[#This Row],[Código_Actividad]]="","",_xlfn.XLOOKUP(Tabla112[[#This Row],[Código_Actividad]],[1]!Tabla2[Código],[1]!Tabla2[Actividades Programables Presupuestables],"",0))</f>
        <v/>
      </c>
      <c r="I618" s="695" t="str">
        <f>IFERROR(VLOOKUP('Formulario PPGR3 '!$G618,'[1]Formulario PPGR2'!$H$9:$V$272,15,FALSE),"")</f>
        <v/>
      </c>
      <c r="J618" s="706"/>
      <c r="K618" s="696" t="str">
        <f>IF(Tabla112[[#This Row],[Insumos]]="","",_xlfn.XLOOKUP(Tabla112[[#This Row],[Insumos]],[1]!Tabla10[Insumo],[1]!Tabla10[InsumoAbrev],"",0))</f>
        <v/>
      </c>
      <c r="L618" s="697"/>
      <c r="M618" s="698" t="str">
        <f>IF(Tabla112[[#This Row],[Descripción]]="","",_xlfn.XLOOKUP(Tabla112[[#This Row],[Descripción]],[1]!Tabla10[Descripción],[1]!Tabla10[Unidad de Medida],"",0))</f>
        <v/>
      </c>
      <c r="N618" s="699"/>
      <c r="O618" s="700" t="str">
        <f>IF(Tabla112[[#This Row],[Descripción]]="","",_xlfn.XLOOKUP(Tabla112[[#This Row],[Descripción]],[1]!Tabla10[Descripción],[1]!Tabla10[Precio Unitario],0))</f>
        <v/>
      </c>
      <c r="P618" s="700" t="str">
        <f>IF(Tabla112[[#This Row],[Cantidad de Insumos]]="","",Tabla112[[#This Row],[Precio Unitario]]*Tabla112[[#This Row],[Cantidad de Insumos]])</f>
        <v/>
      </c>
      <c r="Q618" s="700" t="str">
        <f>IF(Tabla112[[#This Row],[Descripción]]="","",_xlfn.XLOOKUP(Tabla112[[#This Row],[Descripción]],[1]!Tabla10[Descripción],[1]!Tabla10[CODIGO PRESUPUESTARIO],0))</f>
        <v/>
      </c>
      <c r="R618" s="696"/>
      <c r="S618" s="696"/>
    </row>
    <row r="619" spans="2:19" x14ac:dyDescent="0.3">
      <c r="B619" s="692" t="str">
        <f>IF('Formulario PPGR3 '!$G619="","",CONCATENATE('Formulario PPGR3 '!$C619,".",'Formulario PPGR3 '!$D619,".",'Formulario PPGR3 '!$E619,".",'Formulario PPGR3 '!$F619))</f>
        <v/>
      </c>
      <c r="C619" s="692" t="str">
        <f>IF('Formulario PPGR3 '!$G619="","",'[1]Formulario PPGR1'!#REF!)</f>
        <v/>
      </c>
      <c r="D619" s="692" t="str">
        <f>IF('Formulario PPGR3 '!$G619="","",'[1]Formulario PPGR1'!#REF!)</f>
        <v/>
      </c>
      <c r="E619" s="692" t="str">
        <f>IF('Formulario PPGR3 '!$G619="","",'[1]Formulario PPGR1'!#REF!)</f>
        <v/>
      </c>
      <c r="F619" s="692" t="str">
        <f>IF('Formulario PPGR3 '!$G619="","",'[1]Formulario PPGR1'!#REF!)</f>
        <v/>
      </c>
      <c r="G619" s="693"/>
      <c r="H619" s="694" t="str">
        <f>IF(Tabla112[[#This Row],[Código_Actividad]]="","",_xlfn.XLOOKUP(Tabla112[[#This Row],[Código_Actividad]],[1]!Tabla2[Código],[1]!Tabla2[Actividades Programables Presupuestables],"",0))</f>
        <v/>
      </c>
      <c r="I619" s="695" t="str">
        <f>IFERROR(VLOOKUP('Formulario PPGR3 '!$G619,'[1]Formulario PPGR2'!$H$9:$V$272,15,FALSE),"")</f>
        <v/>
      </c>
      <c r="J619" s="706"/>
      <c r="K619" s="696" t="str">
        <f>IF(Tabla112[[#This Row],[Insumos]]="","",_xlfn.XLOOKUP(Tabla112[[#This Row],[Insumos]],[1]!Tabla10[Insumo],[1]!Tabla10[InsumoAbrev],"",0))</f>
        <v/>
      </c>
      <c r="L619" s="697"/>
      <c r="M619" s="698" t="str">
        <f>IF(Tabla112[[#This Row],[Descripción]]="","",_xlfn.XLOOKUP(Tabla112[[#This Row],[Descripción]],[1]!Tabla10[Descripción],[1]!Tabla10[Unidad de Medida],"",0))</f>
        <v/>
      </c>
      <c r="N619" s="699"/>
      <c r="O619" s="700" t="str">
        <f>IF(Tabla112[[#This Row],[Descripción]]="","",_xlfn.XLOOKUP(Tabla112[[#This Row],[Descripción]],[1]!Tabla10[Descripción],[1]!Tabla10[Precio Unitario],0))</f>
        <v/>
      </c>
      <c r="P619" s="700" t="str">
        <f>IF(Tabla112[[#This Row],[Cantidad de Insumos]]="","",Tabla112[[#This Row],[Precio Unitario]]*Tabla112[[#This Row],[Cantidad de Insumos]])</f>
        <v/>
      </c>
      <c r="Q619" s="700" t="str">
        <f>IF(Tabla112[[#This Row],[Descripción]]="","",_xlfn.XLOOKUP(Tabla112[[#This Row],[Descripción]],[1]!Tabla10[Descripción],[1]!Tabla10[CODIGO PRESUPUESTARIO],0))</f>
        <v/>
      </c>
      <c r="R619" s="696"/>
      <c r="S619" s="696"/>
    </row>
    <row r="620" spans="2:19" x14ac:dyDescent="0.3">
      <c r="B620" s="692" t="str">
        <f>IF('Formulario PPGR3 '!$G620="","",CONCATENATE('Formulario PPGR3 '!$C620,".",'Formulario PPGR3 '!$D620,".",'Formulario PPGR3 '!$E620,".",'Formulario PPGR3 '!$F620))</f>
        <v/>
      </c>
      <c r="C620" s="692" t="str">
        <f>IF('Formulario PPGR3 '!$G620="","",'[1]Formulario PPGR1'!#REF!)</f>
        <v/>
      </c>
      <c r="D620" s="692" t="str">
        <f>IF('Formulario PPGR3 '!$G620="","",'[1]Formulario PPGR1'!#REF!)</f>
        <v/>
      </c>
      <c r="E620" s="692" t="str">
        <f>IF('Formulario PPGR3 '!$G620="","",'[1]Formulario PPGR1'!#REF!)</f>
        <v/>
      </c>
      <c r="F620" s="692" t="str">
        <f>IF('Formulario PPGR3 '!$G620="","",'[1]Formulario PPGR1'!#REF!)</f>
        <v/>
      </c>
      <c r="G620" s="693"/>
      <c r="H620" s="694" t="str">
        <f>IF(Tabla112[[#This Row],[Código_Actividad]]="","",_xlfn.XLOOKUP(Tabla112[[#This Row],[Código_Actividad]],[1]!Tabla2[Código],[1]!Tabla2[Actividades Programables Presupuestables],"",0))</f>
        <v/>
      </c>
      <c r="I620" s="695" t="str">
        <f>IFERROR(VLOOKUP('Formulario PPGR3 '!$G620,'[1]Formulario PPGR2'!$H$9:$V$272,15,FALSE),"")</f>
        <v/>
      </c>
      <c r="J620" s="706"/>
      <c r="K620" s="696" t="str">
        <f>IF(Tabla112[[#This Row],[Insumos]]="","",_xlfn.XLOOKUP(Tabla112[[#This Row],[Insumos]],[1]!Tabla10[Insumo],[1]!Tabla10[InsumoAbrev],"",0))</f>
        <v/>
      </c>
      <c r="L620" s="697"/>
      <c r="M620" s="698" t="str">
        <f>IF(Tabla112[[#This Row],[Descripción]]="","",_xlfn.XLOOKUP(Tabla112[[#This Row],[Descripción]],[1]!Tabla10[Descripción],[1]!Tabla10[Unidad de Medida],"",0))</f>
        <v/>
      </c>
      <c r="N620" s="699"/>
      <c r="O620" s="700" t="str">
        <f>IF(Tabla112[[#This Row],[Descripción]]="","",_xlfn.XLOOKUP(Tabla112[[#This Row],[Descripción]],[1]!Tabla10[Descripción],[1]!Tabla10[Precio Unitario],0))</f>
        <v/>
      </c>
      <c r="P620" s="700" t="str">
        <f>IF(Tabla112[[#This Row],[Cantidad de Insumos]]="","",Tabla112[[#This Row],[Precio Unitario]]*Tabla112[[#This Row],[Cantidad de Insumos]])</f>
        <v/>
      </c>
      <c r="Q620" s="700" t="str">
        <f>IF(Tabla112[[#This Row],[Descripción]]="","",_xlfn.XLOOKUP(Tabla112[[#This Row],[Descripción]],[1]!Tabla10[Descripción],[1]!Tabla10[CODIGO PRESUPUESTARIO],0))</f>
        <v/>
      </c>
      <c r="R620" s="696"/>
      <c r="S620" s="696"/>
    </row>
    <row r="621" spans="2:19" x14ac:dyDescent="0.3">
      <c r="B621" s="692" t="str">
        <f>IF('Formulario PPGR3 '!$G621="","",CONCATENATE('Formulario PPGR3 '!$C621,".",'Formulario PPGR3 '!$D621,".",'Formulario PPGR3 '!$E621,".",'Formulario PPGR3 '!$F621))</f>
        <v/>
      </c>
      <c r="C621" s="692" t="str">
        <f>IF('Formulario PPGR3 '!$G621="","",'[1]Formulario PPGR1'!#REF!)</f>
        <v/>
      </c>
      <c r="D621" s="692" t="str">
        <f>IF('Formulario PPGR3 '!$G621="","",'[1]Formulario PPGR1'!#REF!)</f>
        <v/>
      </c>
      <c r="E621" s="692" t="str">
        <f>IF('Formulario PPGR3 '!$G621="","",'[1]Formulario PPGR1'!#REF!)</f>
        <v/>
      </c>
      <c r="F621" s="692" t="str">
        <f>IF('Formulario PPGR3 '!$G621="","",'[1]Formulario PPGR1'!#REF!)</f>
        <v/>
      </c>
      <c r="G621" s="693"/>
      <c r="H621" s="694" t="str">
        <f>IF(Tabla112[[#This Row],[Código_Actividad]]="","",_xlfn.XLOOKUP(Tabla112[[#This Row],[Código_Actividad]],[1]!Tabla2[Código],[1]!Tabla2[Actividades Programables Presupuestables],"",0))</f>
        <v/>
      </c>
      <c r="I621" s="695" t="str">
        <f>IFERROR(VLOOKUP('Formulario PPGR3 '!$G621,'[1]Formulario PPGR2'!$H$9:$V$272,15,FALSE),"")</f>
        <v/>
      </c>
      <c r="J621" s="706"/>
      <c r="K621" s="696" t="str">
        <f>IF(Tabla112[[#This Row],[Insumos]]="","",_xlfn.XLOOKUP(Tabla112[[#This Row],[Insumos]],[1]!Tabla10[Insumo],[1]!Tabla10[InsumoAbrev],"",0))</f>
        <v/>
      </c>
      <c r="L621" s="697"/>
      <c r="M621" s="698" t="str">
        <f>IF(Tabla112[[#This Row],[Descripción]]="","",_xlfn.XLOOKUP(Tabla112[[#This Row],[Descripción]],[1]!Tabla10[Descripción],[1]!Tabla10[Unidad de Medida],"",0))</f>
        <v/>
      </c>
      <c r="N621" s="699"/>
      <c r="O621" s="700" t="str">
        <f>IF(Tabla112[[#This Row],[Descripción]]="","",_xlfn.XLOOKUP(Tabla112[[#This Row],[Descripción]],[1]!Tabla10[Descripción],[1]!Tabla10[Precio Unitario],0))</f>
        <v/>
      </c>
      <c r="P621" s="700" t="str">
        <f>IF(Tabla112[[#This Row],[Cantidad de Insumos]]="","",Tabla112[[#This Row],[Precio Unitario]]*Tabla112[[#This Row],[Cantidad de Insumos]])</f>
        <v/>
      </c>
      <c r="Q621" s="700" t="str">
        <f>IF(Tabla112[[#This Row],[Descripción]]="","",_xlfn.XLOOKUP(Tabla112[[#This Row],[Descripción]],[1]!Tabla10[Descripción],[1]!Tabla10[CODIGO PRESUPUESTARIO],0))</f>
        <v/>
      </c>
      <c r="R621" s="696"/>
      <c r="S621" s="696"/>
    </row>
    <row r="622" spans="2:19" x14ac:dyDescent="0.3">
      <c r="B622" s="692" t="str">
        <f>IF('Formulario PPGR3 '!$G622="","",CONCATENATE('Formulario PPGR3 '!$C622,".",'Formulario PPGR3 '!$D622,".",'Formulario PPGR3 '!$E622,".",'Formulario PPGR3 '!$F622))</f>
        <v/>
      </c>
      <c r="C622" s="692" t="str">
        <f>IF('Formulario PPGR3 '!$G622="","",'[1]Formulario PPGR1'!#REF!)</f>
        <v/>
      </c>
      <c r="D622" s="692" t="str">
        <f>IF('Formulario PPGR3 '!$G622="","",'[1]Formulario PPGR1'!#REF!)</f>
        <v/>
      </c>
      <c r="E622" s="692" t="str">
        <f>IF('Formulario PPGR3 '!$G622="","",'[1]Formulario PPGR1'!#REF!)</f>
        <v/>
      </c>
      <c r="F622" s="692" t="str">
        <f>IF('Formulario PPGR3 '!$G622="","",'[1]Formulario PPGR1'!#REF!)</f>
        <v/>
      </c>
      <c r="G622" s="693"/>
      <c r="H622" s="694" t="str">
        <f>IF(Tabla112[[#This Row],[Código_Actividad]]="","",_xlfn.XLOOKUP(Tabla112[[#This Row],[Código_Actividad]],[1]!Tabla2[Código],[1]!Tabla2[Actividades Programables Presupuestables],"",0))</f>
        <v/>
      </c>
      <c r="I622" s="695" t="str">
        <f>IFERROR(VLOOKUP('Formulario PPGR3 '!$G622,'[1]Formulario PPGR2'!$H$9:$V$272,15,FALSE),"")</f>
        <v/>
      </c>
      <c r="J622" s="706"/>
      <c r="K622" s="696" t="str">
        <f>IF(Tabla112[[#This Row],[Insumos]]="","",_xlfn.XLOOKUP(Tabla112[[#This Row],[Insumos]],[1]!Tabla10[Insumo],[1]!Tabla10[InsumoAbrev],"",0))</f>
        <v/>
      </c>
      <c r="L622" s="697"/>
      <c r="M622" s="698" t="str">
        <f>IF(Tabla112[[#This Row],[Descripción]]="","",_xlfn.XLOOKUP(Tabla112[[#This Row],[Descripción]],[1]!Tabla10[Descripción],[1]!Tabla10[Unidad de Medida],"",0))</f>
        <v/>
      </c>
      <c r="N622" s="699"/>
      <c r="O622" s="700" t="str">
        <f>IF(Tabla112[[#This Row],[Descripción]]="","",_xlfn.XLOOKUP(Tabla112[[#This Row],[Descripción]],[1]!Tabla10[Descripción],[1]!Tabla10[Precio Unitario],0))</f>
        <v/>
      </c>
      <c r="P622" s="700" t="str">
        <f>IF(Tabla112[[#This Row],[Cantidad de Insumos]]="","",Tabla112[[#This Row],[Precio Unitario]]*Tabla112[[#This Row],[Cantidad de Insumos]])</f>
        <v/>
      </c>
      <c r="Q622" s="700" t="str">
        <f>IF(Tabla112[[#This Row],[Descripción]]="","",_xlfn.XLOOKUP(Tabla112[[#This Row],[Descripción]],[1]!Tabla10[Descripción],[1]!Tabla10[CODIGO PRESUPUESTARIO],0))</f>
        <v/>
      </c>
      <c r="R622" s="696"/>
      <c r="S622" s="696"/>
    </row>
    <row r="623" spans="2:19" x14ac:dyDescent="0.3">
      <c r="B623" s="692" t="str">
        <f>IF('Formulario PPGR3 '!$G623="","",CONCATENATE('Formulario PPGR3 '!$C623,".",'Formulario PPGR3 '!$D623,".",'Formulario PPGR3 '!$E623,".",'Formulario PPGR3 '!$F623))</f>
        <v/>
      </c>
      <c r="C623" s="692" t="str">
        <f>IF('Formulario PPGR3 '!$G623="","",'[1]Formulario PPGR1'!#REF!)</f>
        <v/>
      </c>
      <c r="D623" s="692" t="str">
        <f>IF('Formulario PPGR3 '!$G623="","",'[1]Formulario PPGR1'!#REF!)</f>
        <v/>
      </c>
      <c r="E623" s="692" t="str">
        <f>IF('Formulario PPGR3 '!$G623="","",'[1]Formulario PPGR1'!#REF!)</f>
        <v/>
      </c>
      <c r="F623" s="692" t="str">
        <f>IF('Formulario PPGR3 '!$G623="","",'[1]Formulario PPGR1'!#REF!)</f>
        <v/>
      </c>
      <c r="G623" s="693"/>
      <c r="H623" s="694" t="str">
        <f>IF(Tabla112[[#This Row],[Código_Actividad]]="","",_xlfn.XLOOKUP(Tabla112[[#This Row],[Código_Actividad]],[1]!Tabla2[Código],[1]!Tabla2[Actividades Programables Presupuestables],"",0))</f>
        <v/>
      </c>
      <c r="I623" s="695" t="str">
        <f>IFERROR(VLOOKUP('Formulario PPGR3 '!$G623,'[1]Formulario PPGR2'!$H$9:$V$272,15,FALSE),"")</f>
        <v/>
      </c>
      <c r="J623" s="706"/>
      <c r="K623" s="696" t="str">
        <f>IF(Tabla112[[#This Row],[Insumos]]="","",_xlfn.XLOOKUP(Tabla112[[#This Row],[Insumos]],[1]!Tabla10[Insumo],[1]!Tabla10[InsumoAbrev],"",0))</f>
        <v/>
      </c>
      <c r="L623" s="697"/>
      <c r="M623" s="698" t="str">
        <f>IF(Tabla112[[#This Row],[Descripción]]="","",_xlfn.XLOOKUP(Tabla112[[#This Row],[Descripción]],[1]!Tabla10[Descripción],[1]!Tabla10[Unidad de Medida],"",0))</f>
        <v/>
      </c>
      <c r="N623" s="699"/>
      <c r="O623" s="700" t="str">
        <f>IF(Tabla112[[#This Row],[Descripción]]="","",_xlfn.XLOOKUP(Tabla112[[#This Row],[Descripción]],[1]!Tabla10[Descripción],[1]!Tabla10[Precio Unitario],0))</f>
        <v/>
      </c>
      <c r="P623" s="700" t="str">
        <f>IF(Tabla112[[#This Row],[Cantidad de Insumos]]="","",Tabla112[[#This Row],[Precio Unitario]]*Tabla112[[#This Row],[Cantidad de Insumos]])</f>
        <v/>
      </c>
      <c r="Q623" s="700" t="str">
        <f>IF(Tabla112[[#This Row],[Descripción]]="","",_xlfn.XLOOKUP(Tabla112[[#This Row],[Descripción]],[1]!Tabla10[Descripción],[1]!Tabla10[CODIGO PRESUPUESTARIO],0))</f>
        <v/>
      </c>
      <c r="R623" s="696"/>
      <c r="S623" s="696"/>
    </row>
    <row r="624" spans="2:19" x14ac:dyDescent="0.3">
      <c r="B624" s="692" t="str">
        <f>IF('Formulario PPGR3 '!$G624="","",CONCATENATE('Formulario PPGR3 '!$C624,".",'Formulario PPGR3 '!$D624,".",'Formulario PPGR3 '!$E624,".",'Formulario PPGR3 '!$F624))</f>
        <v/>
      </c>
      <c r="C624" s="692" t="str">
        <f>IF('Formulario PPGR3 '!$G624="","",'[1]Formulario PPGR1'!#REF!)</f>
        <v/>
      </c>
      <c r="D624" s="692" t="str">
        <f>IF('Formulario PPGR3 '!$G624="","",'[1]Formulario PPGR1'!#REF!)</f>
        <v/>
      </c>
      <c r="E624" s="692" t="str">
        <f>IF('Formulario PPGR3 '!$G624="","",'[1]Formulario PPGR1'!#REF!)</f>
        <v/>
      </c>
      <c r="F624" s="692" t="str">
        <f>IF('Formulario PPGR3 '!$G624="","",'[1]Formulario PPGR1'!#REF!)</f>
        <v/>
      </c>
      <c r="G624" s="693"/>
      <c r="H624" s="694" t="str">
        <f>IF(Tabla112[[#This Row],[Código_Actividad]]="","",_xlfn.XLOOKUP(Tabla112[[#This Row],[Código_Actividad]],[1]!Tabla2[Código],[1]!Tabla2[Actividades Programables Presupuestables],"",0))</f>
        <v/>
      </c>
      <c r="I624" s="695" t="str">
        <f>IFERROR(VLOOKUP('Formulario PPGR3 '!$G624,'[1]Formulario PPGR2'!$H$9:$V$272,15,FALSE),"")</f>
        <v/>
      </c>
      <c r="J624" s="706"/>
      <c r="K624" s="696" t="str">
        <f>IF(Tabla112[[#This Row],[Insumos]]="","",_xlfn.XLOOKUP(Tabla112[[#This Row],[Insumos]],[1]!Tabla10[Insumo],[1]!Tabla10[InsumoAbrev],"",0))</f>
        <v/>
      </c>
      <c r="L624" s="697"/>
      <c r="M624" s="698" t="str">
        <f>IF(Tabla112[[#This Row],[Descripción]]="","",_xlfn.XLOOKUP(Tabla112[[#This Row],[Descripción]],[1]!Tabla10[Descripción],[1]!Tabla10[Unidad de Medida],"",0))</f>
        <v/>
      </c>
      <c r="N624" s="699"/>
      <c r="O624" s="700" t="str">
        <f>IF(Tabla112[[#This Row],[Descripción]]="","",_xlfn.XLOOKUP(Tabla112[[#This Row],[Descripción]],[1]!Tabla10[Descripción],[1]!Tabla10[Precio Unitario],0))</f>
        <v/>
      </c>
      <c r="P624" s="700" t="str">
        <f>IF(Tabla112[[#This Row],[Cantidad de Insumos]]="","",Tabla112[[#This Row],[Precio Unitario]]*Tabla112[[#This Row],[Cantidad de Insumos]])</f>
        <v/>
      </c>
      <c r="Q624" s="700" t="str">
        <f>IF(Tabla112[[#This Row],[Descripción]]="","",_xlfn.XLOOKUP(Tabla112[[#This Row],[Descripción]],[1]!Tabla10[Descripción],[1]!Tabla10[CODIGO PRESUPUESTARIO],0))</f>
        <v/>
      </c>
      <c r="R624" s="696"/>
      <c r="S624" s="696"/>
    </row>
    <row r="625" spans="2:19" x14ac:dyDescent="0.3">
      <c r="B625" s="692" t="str">
        <f>IF('Formulario PPGR3 '!$G625="","",CONCATENATE('Formulario PPGR3 '!$C625,".",'Formulario PPGR3 '!$D625,".",'Formulario PPGR3 '!$E625,".",'Formulario PPGR3 '!$F625))</f>
        <v/>
      </c>
      <c r="C625" s="692" t="str">
        <f>IF('Formulario PPGR3 '!$G625="","",'[1]Formulario PPGR1'!#REF!)</f>
        <v/>
      </c>
      <c r="D625" s="692" t="str">
        <f>IF('Formulario PPGR3 '!$G625="","",'[1]Formulario PPGR1'!#REF!)</f>
        <v/>
      </c>
      <c r="E625" s="692" t="str">
        <f>IF('Formulario PPGR3 '!$G625="","",'[1]Formulario PPGR1'!#REF!)</f>
        <v/>
      </c>
      <c r="F625" s="692" t="str">
        <f>IF('Formulario PPGR3 '!$G625="","",'[1]Formulario PPGR1'!#REF!)</f>
        <v/>
      </c>
      <c r="G625" s="693"/>
      <c r="H625" s="694" t="str">
        <f>IF(Tabla112[[#This Row],[Código_Actividad]]="","",_xlfn.XLOOKUP(Tabla112[[#This Row],[Código_Actividad]],[1]!Tabla2[Código],[1]!Tabla2[Actividades Programables Presupuestables],"",0))</f>
        <v/>
      </c>
      <c r="I625" s="695" t="str">
        <f>IFERROR(VLOOKUP('Formulario PPGR3 '!$G625,'[1]Formulario PPGR2'!$H$9:$V$272,15,FALSE),"")</f>
        <v/>
      </c>
      <c r="J625" s="742"/>
      <c r="K625" s="696" t="str">
        <f>IF(Tabla112[[#This Row],[Insumos]]="","",_xlfn.XLOOKUP(Tabla112[[#This Row],[Insumos]],[1]!Tabla10[Insumo],[1]!Tabla10[InsumoAbrev],"",0))</f>
        <v/>
      </c>
      <c r="L625" s="697"/>
      <c r="M625" s="698" t="str">
        <f>IF(Tabla112[[#This Row],[Descripción]]="","",_xlfn.XLOOKUP(Tabla112[[#This Row],[Descripción]],[1]!Tabla10[Descripción],[1]!Tabla10[Unidad de Medida],"",0))</f>
        <v/>
      </c>
      <c r="N625" s="699"/>
      <c r="O625" s="700" t="str">
        <f>IF(Tabla112[[#This Row],[Descripción]]="","",_xlfn.XLOOKUP(Tabla112[[#This Row],[Descripción]],[1]!Tabla10[Descripción],[1]!Tabla10[Precio Unitario],0))</f>
        <v/>
      </c>
      <c r="P625" s="700" t="str">
        <f>IF(Tabla112[[#This Row],[Cantidad de Insumos]]="","",Tabla112[[#This Row],[Precio Unitario]]*Tabla112[[#This Row],[Cantidad de Insumos]])</f>
        <v/>
      </c>
      <c r="Q625" s="700" t="str">
        <f>IF(Tabla112[[#This Row],[Descripción]]="","",_xlfn.XLOOKUP(Tabla112[[#This Row],[Descripción]],[1]!Tabla10[Descripción],[1]!Tabla10[CODIGO PRESUPUESTARIO],0))</f>
        <v/>
      </c>
      <c r="R625" s="696"/>
      <c r="S625" s="696"/>
    </row>
    <row r="626" spans="2:19" x14ac:dyDescent="0.3">
      <c r="B626" s="692" t="str">
        <f>IF('Formulario PPGR3 '!$G626="","",CONCATENATE('Formulario PPGR3 '!$C626,".",'Formulario PPGR3 '!$D626,".",'Formulario PPGR3 '!$E626,".",'Formulario PPGR3 '!$F626))</f>
        <v/>
      </c>
      <c r="C626" s="692" t="str">
        <f>IF('Formulario PPGR3 '!$G626="","",'[1]Formulario PPGR1'!#REF!)</f>
        <v/>
      </c>
      <c r="D626" s="692" t="str">
        <f>IF('Formulario PPGR3 '!$G626="","",'[1]Formulario PPGR1'!#REF!)</f>
        <v/>
      </c>
      <c r="E626" s="692" t="str">
        <f>IF('Formulario PPGR3 '!$G626="","",'[1]Formulario PPGR1'!#REF!)</f>
        <v/>
      </c>
      <c r="F626" s="692" t="str">
        <f>IF('Formulario PPGR3 '!$G626="","",'[1]Formulario PPGR1'!#REF!)</f>
        <v/>
      </c>
      <c r="G626" s="693"/>
      <c r="H626" s="694" t="str">
        <f>IF(Tabla112[[#This Row],[Código_Actividad]]="","",_xlfn.XLOOKUP(Tabla112[[#This Row],[Código_Actividad]],[1]!Tabla2[Código],[1]!Tabla2[Actividades Programables Presupuestables],"",0))</f>
        <v/>
      </c>
      <c r="I626" s="695" t="str">
        <f>IFERROR(VLOOKUP('Formulario PPGR3 '!$G626,'[1]Formulario PPGR2'!$H$9:$V$272,15,FALSE),"")</f>
        <v/>
      </c>
      <c r="J626" s="742"/>
      <c r="K626" s="696" t="str">
        <f>IF(Tabla112[[#This Row],[Insumos]]="","",_xlfn.XLOOKUP(Tabla112[[#This Row],[Insumos]],[1]!Tabla10[Insumo],[1]!Tabla10[InsumoAbrev],"",0))</f>
        <v/>
      </c>
      <c r="L626" s="697"/>
      <c r="M626" s="698" t="str">
        <f>IF(Tabla112[[#This Row],[Descripción]]="","",_xlfn.XLOOKUP(Tabla112[[#This Row],[Descripción]],[1]!Tabla10[Descripción],[1]!Tabla10[Unidad de Medida],"",0))</f>
        <v/>
      </c>
      <c r="N626" s="699"/>
      <c r="O626" s="700" t="str">
        <f>IF(Tabla112[[#This Row],[Descripción]]="","",_xlfn.XLOOKUP(Tabla112[[#This Row],[Descripción]],[1]!Tabla10[Descripción],[1]!Tabla10[Precio Unitario],0))</f>
        <v/>
      </c>
      <c r="P626" s="700" t="str">
        <f>IF(Tabla112[[#This Row],[Cantidad de Insumos]]="","",Tabla112[[#This Row],[Precio Unitario]]*Tabla112[[#This Row],[Cantidad de Insumos]])</f>
        <v/>
      </c>
      <c r="Q626" s="700" t="str">
        <f>IF(Tabla112[[#This Row],[Descripción]]="","",_xlfn.XLOOKUP(Tabla112[[#This Row],[Descripción]],[1]!Tabla10[Descripción],[1]!Tabla10[CODIGO PRESUPUESTARIO],0))</f>
        <v/>
      </c>
      <c r="R626" s="696"/>
      <c r="S626" s="696"/>
    </row>
    <row r="627" spans="2:19" x14ac:dyDescent="0.3">
      <c r="B627" s="692" t="str">
        <f>IF('Formulario PPGR3 '!$G627="","",CONCATENATE('Formulario PPGR3 '!$C627,".",'Formulario PPGR3 '!$D627,".",'Formulario PPGR3 '!$E627,".",'Formulario PPGR3 '!$F627))</f>
        <v/>
      </c>
      <c r="C627" s="692" t="str">
        <f>IF('Formulario PPGR3 '!$G627="","",'[1]Formulario PPGR1'!#REF!)</f>
        <v/>
      </c>
      <c r="D627" s="692" t="str">
        <f>IF('Formulario PPGR3 '!$G627="","",'[1]Formulario PPGR1'!#REF!)</f>
        <v/>
      </c>
      <c r="E627" s="692" t="str">
        <f>IF('Formulario PPGR3 '!$G627="","",'[1]Formulario PPGR1'!#REF!)</f>
        <v/>
      </c>
      <c r="F627" s="692" t="str">
        <f>IF('Formulario PPGR3 '!$G627="","",'[1]Formulario PPGR1'!#REF!)</f>
        <v/>
      </c>
      <c r="G627" s="693"/>
      <c r="H627" s="694" t="str">
        <f>IF(Tabla112[[#This Row],[Código_Actividad]]="","",_xlfn.XLOOKUP(Tabla112[[#This Row],[Código_Actividad]],[1]!Tabla2[Código],[1]!Tabla2[Actividades Programables Presupuestables],"",0))</f>
        <v/>
      </c>
      <c r="I627" s="695" t="str">
        <f>IFERROR(VLOOKUP('Formulario PPGR3 '!$G627,'[1]Formulario PPGR2'!$H$9:$V$272,15,FALSE),"")</f>
        <v/>
      </c>
      <c r="J627" s="742"/>
      <c r="K627" s="696" t="str">
        <f>IF(Tabla112[[#This Row],[Insumos]]="","",_xlfn.XLOOKUP(Tabla112[[#This Row],[Insumos]],[1]!Tabla10[Insumo],[1]!Tabla10[InsumoAbrev],"",0))</f>
        <v/>
      </c>
      <c r="L627" s="697"/>
      <c r="M627" s="698" t="str">
        <f>IF(Tabla112[[#This Row],[Descripción]]="","",_xlfn.XLOOKUP(Tabla112[[#This Row],[Descripción]],[1]!Tabla10[Descripción],[1]!Tabla10[Unidad de Medida],"",0))</f>
        <v/>
      </c>
      <c r="N627" s="699"/>
      <c r="O627" s="700" t="str">
        <f>IF(Tabla112[[#This Row],[Descripción]]="","",_xlfn.XLOOKUP(Tabla112[[#This Row],[Descripción]],[1]!Tabla10[Descripción],[1]!Tabla10[Precio Unitario],0))</f>
        <v/>
      </c>
      <c r="P627" s="700" t="str">
        <f>IF(Tabla112[[#This Row],[Cantidad de Insumos]]="","",Tabla112[[#This Row],[Precio Unitario]]*Tabla112[[#This Row],[Cantidad de Insumos]])</f>
        <v/>
      </c>
      <c r="Q627" s="700" t="str">
        <f>IF(Tabla112[[#This Row],[Descripción]]="","",_xlfn.XLOOKUP(Tabla112[[#This Row],[Descripción]],[1]!Tabla10[Descripción],[1]!Tabla10[CODIGO PRESUPUESTARIO],0))</f>
        <v/>
      </c>
      <c r="R627" s="696"/>
      <c r="S627" s="696"/>
    </row>
    <row r="628" spans="2:19" x14ac:dyDescent="0.3">
      <c r="B628" s="692" t="str">
        <f>IF('Formulario PPGR3 '!$G628="","",CONCATENATE('Formulario PPGR3 '!$C628,".",'Formulario PPGR3 '!$D628,".",'Formulario PPGR3 '!$E628,".",'Formulario PPGR3 '!$F628))</f>
        <v/>
      </c>
      <c r="C628" s="692" t="str">
        <f>IF('Formulario PPGR3 '!$G628="","",'[1]Formulario PPGR1'!#REF!)</f>
        <v/>
      </c>
      <c r="D628" s="692" t="str">
        <f>IF('Formulario PPGR3 '!$G628="","",'[1]Formulario PPGR1'!#REF!)</f>
        <v/>
      </c>
      <c r="E628" s="692" t="str">
        <f>IF('Formulario PPGR3 '!$G628="","",'[1]Formulario PPGR1'!#REF!)</f>
        <v/>
      </c>
      <c r="F628" s="692" t="str">
        <f>IF('Formulario PPGR3 '!$G628="","",'[1]Formulario PPGR1'!#REF!)</f>
        <v/>
      </c>
      <c r="G628" s="693"/>
      <c r="H628" s="694" t="str">
        <f>IF(Tabla112[[#This Row],[Código_Actividad]]="","",_xlfn.XLOOKUP(Tabla112[[#This Row],[Código_Actividad]],[1]!Tabla2[Código],[1]!Tabla2[Actividades Programables Presupuestables],"",0))</f>
        <v/>
      </c>
      <c r="I628" s="695" t="str">
        <f>IFERROR(VLOOKUP('Formulario PPGR3 '!$G628,'[1]Formulario PPGR2'!$H$9:$V$272,15,FALSE),"")</f>
        <v/>
      </c>
      <c r="J628" s="742"/>
      <c r="K628" s="696" t="str">
        <f>IF(Tabla112[[#This Row],[Insumos]]="","",_xlfn.XLOOKUP(Tabla112[[#This Row],[Insumos]],[1]!Tabla10[Insumo],[1]!Tabla10[InsumoAbrev],"",0))</f>
        <v/>
      </c>
      <c r="L628" s="697"/>
      <c r="M628" s="698" t="str">
        <f>IF(Tabla112[[#This Row],[Descripción]]="","",_xlfn.XLOOKUP(Tabla112[[#This Row],[Descripción]],[1]!Tabla10[Descripción],[1]!Tabla10[Unidad de Medida],"",0))</f>
        <v/>
      </c>
      <c r="N628" s="699"/>
      <c r="O628" s="700" t="str">
        <f>IF(Tabla112[[#This Row],[Descripción]]="","",_xlfn.XLOOKUP(Tabla112[[#This Row],[Descripción]],[1]!Tabla10[Descripción],[1]!Tabla10[Precio Unitario],0))</f>
        <v/>
      </c>
      <c r="P628" s="700" t="str">
        <f>IF(Tabla112[[#This Row],[Cantidad de Insumos]]="","",Tabla112[[#This Row],[Precio Unitario]]*Tabla112[[#This Row],[Cantidad de Insumos]])</f>
        <v/>
      </c>
      <c r="Q628" s="700" t="str">
        <f>IF(Tabla112[[#This Row],[Descripción]]="","",_xlfn.XLOOKUP(Tabla112[[#This Row],[Descripción]],[1]!Tabla10[Descripción],[1]!Tabla10[CODIGO PRESUPUESTARIO],0))</f>
        <v/>
      </c>
      <c r="R628" s="696"/>
      <c r="S628" s="696"/>
    </row>
    <row r="629" spans="2:19" x14ac:dyDescent="0.3">
      <c r="B629" s="692" t="str">
        <f>IF('Formulario PPGR3 '!$G629="","",CONCATENATE('Formulario PPGR3 '!$C629,".",'Formulario PPGR3 '!$D629,".",'Formulario PPGR3 '!$E629,".",'Formulario PPGR3 '!$F629))</f>
        <v/>
      </c>
      <c r="C629" s="692" t="str">
        <f>IF('Formulario PPGR3 '!$G629="","",'[1]Formulario PPGR1'!#REF!)</f>
        <v/>
      </c>
      <c r="D629" s="692" t="str">
        <f>IF('Formulario PPGR3 '!$G629="","",'[1]Formulario PPGR1'!#REF!)</f>
        <v/>
      </c>
      <c r="E629" s="692" t="str">
        <f>IF('Formulario PPGR3 '!$G629="","",'[1]Formulario PPGR1'!#REF!)</f>
        <v/>
      </c>
      <c r="F629" s="692" t="str">
        <f>IF('Formulario PPGR3 '!$G629="","",'[1]Formulario PPGR1'!#REF!)</f>
        <v/>
      </c>
      <c r="G629" s="693"/>
      <c r="H629" s="694" t="str">
        <f>IF(Tabla112[[#This Row],[Código_Actividad]]="","",_xlfn.XLOOKUP(Tabla112[[#This Row],[Código_Actividad]],[1]!Tabla2[Código],[1]!Tabla2[Actividades Programables Presupuestables],"",0))</f>
        <v/>
      </c>
      <c r="I629" s="695" t="str">
        <f>IFERROR(VLOOKUP('Formulario PPGR3 '!$G629,'[1]Formulario PPGR2'!$H$9:$V$272,15,FALSE),"")</f>
        <v/>
      </c>
      <c r="J629" s="706"/>
      <c r="K629" s="696" t="str">
        <f>IF(Tabla112[[#This Row],[Insumos]]="","",_xlfn.XLOOKUP(Tabla112[[#This Row],[Insumos]],[1]!Tabla10[Insumo],[1]!Tabla10[InsumoAbrev],"",0))</f>
        <v/>
      </c>
      <c r="L629" s="697"/>
      <c r="M629" s="698" t="str">
        <f>IF(Tabla112[[#This Row],[Descripción]]="","",_xlfn.XLOOKUP(Tabla112[[#This Row],[Descripción]],[1]!Tabla10[Descripción],[1]!Tabla10[Unidad de Medida],"",0))</f>
        <v/>
      </c>
      <c r="N629" s="699"/>
      <c r="O629" s="700" t="str">
        <f>IF(Tabla112[[#This Row],[Descripción]]="","",_xlfn.XLOOKUP(Tabla112[[#This Row],[Descripción]],[1]!Tabla10[Descripción],[1]!Tabla10[Precio Unitario],0))</f>
        <v/>
      </c>
      <c r="P629" s="700" t="str">
        <f>IF(Tabla112[[#This Row],[Cantidad de Insumos]]="","",Tabla112[[#This Row],[Precio Unitario]]*Tabla112[[#This Row],[Cantidad de Insumos]])</f>
        <v/>
      </c>
      <c r="Q629" s="700" t="str">
        <f>IF(Tabla112[[#This Row],[Descripción]]="","",_xlfn.XLOOKUP(Tabla112[[#This Row],[Descripción]],[1]!Tabla10[Descripción],[1]!Tabla10[CODIGO PRESUPUESTARIO],0))</f>
        <v/>
      </c>
      <c r="R629" s="696"/>
      <c r="S629" s="696"/>
    </row>
    <row r="630" spans="2:19" x14ac:dyDescent="0.3">
      <c r="B630" s="692" t="str">
        <f>IF('Formulario PPGR3 '!$G630="","",CONCATENATE('Formulario PPGR3 '!$C630,".",'Formulario PPGR3 '!$D630,".",'Formulario PPGR3 '!$E630,".",'Formulario PPGR3 '!$F630))</f>
        <v/>
      </c>
      <c r="C630" s="692" t="str">
        <f>IF('Formulario PPGR3 '!$G630="","",'[1]Formulario PPGR1'!#REF!)</f>
        <v/>
      </c>
      <c r="D630" s="692" t="str">
        <f>IF('Formulario PPGR3 '!$G630="","",'[1]Formulario PPGR1'!#REF!)</f>
        <v/>
      </c>
      <c r="E630" s="692" t="str">
        <f>IF('Formulario PPGR3 '!$G630="","",'[1]Formulario PPGR1'!#REF!)</f>
        <v/>
      </c>
      <c r="F630" s="692" t="str">
        <f>IF('Formulario PPGR3 '!$G630="","",'[1]Formulario PPGR1'!#REF!)</f>
        <v/>
      </c>
      <c r="G630" s="693"/>
      <c r="H630" s="694" t="str">
        <f>IF(Tabla112[[#This Row],[Código_Actividad]]="","",_xlfn.XLOOKUP(Tabla112[[#This Row],[Código_Actividad]],[1]!Tabla2[Código],[1]!Tabla2[Actividades Programables Presupuestables],"",0))</f>
        <v/>
      </c>
      <c r="I630" s="695" t="str">
        <f>IFERROR(VLOOKUP('Formulario PPGR3 '!$G630,'[1]Formulario PPGR2'!$H$9:$V$272,15,FALSE),"")</f>
        <v/>
      </c>
      <c r="J630" s="706"/>
      <c r="K630" s="696" t="str">
        <f>IF(Tabla112[[#This Row],[Insumos]]="","",_xlfn.XLOOKUP(Tabla112[[#This Row],[Insumos]],[1]!Tabla10[Insumo],[1]!Tabla10[InsumoAbrev],"",0))</f>
        <v/>
      </c>
      <c r="L630" s="697"/>
      <c r="M630" s="698" t="str">
        <f>IF(Tabla112[[#This Row],[Descripción]]="","",_xlfn.XLOOKUP(Tabla112[[#This Row],[Descripción]],[1]!Tabla10[Descripción],[1]!Tabla10[Unidad de Medida],"",0))</f>
        <v/>
      </c>
      <c r="N630" s="699"/>
      <c r="O630" s="700" t="str">
        <f>IF(Tabla112[[#This Row],[Descripción]]="","",_xlfn.XLOOKUP(Tabla112[[#This Row],[Descripción]],[1]!Tabla10[Descripción],[1]!Tabla10[Precio Unitario],0))</f>
        <v/>
      </c>
      <c r="P630" s="700" t="str">
        <f>IF(Tabla112[[#This Row],[Cantidad de Insumos]]="","",Tabla112[[#This Row],[Precio Unitario]]*Tabla112[[#This Row],[Cantidad de Insumos]])</f>
        <v/>
      </c>
      <c r="Q630" s="700" t="str">
        <f>IF(Tabla112[[#This Row],[Descripción]]="","",_xlfn.XLOOKUP(Tabla112[[#This Row],[Descripción]],[1]!Tabla10[Descripción],[1]!Tabla10[CODIGO PRESUPUESTARIO],0))</f>
        <v/>
      </c>
      <c r="R630" s="696"/>
      <c r="S630" s="696"/>
    </row>
    <row r="631" spans="2:19" x14ac:dyDescent="0.3">
      <c r="B631" s="692" t="str">
        <f>IF('Formulario PPGR3 '!$G631="","",CONCATENATE('Formulario PPGR3 '!$C631,".",'Formulario PPGR3 '!$D631,".",'Formulario PPGR3 '!$E631,".",'Formulario PPGR3 '!$F631))</f>
        <v/>
      </c>
      <c r="C631" s="692" t="str">
        <f>IF('Formulario PPGR3 '!$G631="","",'[1]Formulario PPGR1'!#REF!)</f>
        <v/>
      </c>
      <c r="D631" s="692" t="str">
        <f>IF('Formulario PPGR3 '!$G631="","",'[1]Formulario PPGR1'!#REF!)</f>
        <v/>
      </c>
      <c r="E631" s="692" t="str">
        <f>IF('Formulario PPGR3 '!$G631="","",'[1]Formulario PPGR1'!#REF!)</f>
        <v/>
      </c>
      <c r="F631" s="692" t="str">
        <f>IF('Formulario PPGR3 '!$G631="","",'[1]Formulario PPGR1'!#REF!)</f>
        <v/>
      </c>
      <c r="G631" s="693"/>
      <c r="H631" s="694" t="str">
        <f>IF(Tabla112[[#This Row],[Código_Actividad]]="","",_xlfn.XLOOKUP(Tabla112[[#This Row],[Código_Actividad]],[1]!Tabla2[Código],[1]!Tabla2[Actividades Programables Presupuestables],"",0))</f>
        <v/>
      </c>
      <c r="I631" s="695" t="str">
        <f>IFERROR(VLOOKUP('Formulario PPGR3 '!$G631,'[1]Formulario PPGR2'!$H$9:$V$272,15,FALSE),"")</f>
        <v/>
      </c>
      <c r="J631" s="742"/>
      <c r="K631" s="696" t="str">
        <f>IF(Tabla112[[#This Row],[Insumos]]="","",_xlfn.XLOOKUP(Tabla112[[#This Row],[Insumos]],[1]!Tabla10[Insumo],[1]!Tabla10[InsumoAbrev],"",0))</f>
        <v/>
      </c>
      <c r="L631" s="697"/>
      <c r="M631" s="698" t="str">
        <f>IF(Tabla112[[#This Row],[Descripción]]="","",_xlfn.XLOOKUP(Tabla112[[#This Row],[Descripción]],[1]!Tabla10[Descripción],[1]!Tabla10[Unidad de Medida],"",0))</f>
        <v/>
      </c>
      <c r="N631" s="699"/>
      <c r="O631" s="700" t="str">
        <f>IF(Tabla112[[#This Row],[Descripción]]="","",_xlfn.XLOOKUP(Tabla112[[#This Row],[Descripción]],[1]!Tabla10[Descripción],[1]!Tabla10[Precio Unitario],0))</f>
        <v/>
      </c>
      <c r="P631" s="700" t="str">
        <f>IF(Tabla112[[#This Row],[Cantidad de Insumos]]="","",Tabla112[[#This Row],[Precio Unitario]]*Tabla112[[#This Row],[Cantidad de Insumos]])</f>
        <v/>
      </c>
      <c r="Q631" s="700" t="str">
        <f>IF(Tabla112[[#This Row],[Descripción]]="","",_xlfn.XLOOKUP(Tabla112[[#This Row],[Descripción]],[1]!Tabla10[Descripción],[1]!Tabla10[CODIGO PRESUPUESTARIO],0))</f>
        <v/>
      </c>
      <c r="R631" s="696"/>
      <c r="S631" s="696"/>
    </row>
    <row r="632" spans="2:19" x14ac:dyDescent="0.3">
      <c r="B632" s="692" t="str">
        <f>IF('Formulario PPGR3 '!$G632="","",CONCATENATE('Formulario PPGR3 '!$C632,".",'Formulario PPGR3 '!$D632,".",'Formulario PPGR3 '!$E632,".",'Formulario PPGR3 '!$F632))</f>
        <v/>
      </c>
      <c r="C632" s="692" t="str">
        <f>IF('Formulario PPGR3 '!$G632="","",'[1]Formulario PPGR1'!#REF!)</f>
        <v/>
      </c>
      <c r="D632" s="692" t="str">
        <f>IF('Formulario PPGR3 '!$G632="","",'[1]Formulario PPGR1'!#REF!)</f>
        <v/>
      </c>
      <c r="E632" s="692" t="str">
        <f>IF('Formulario PPGR3 '!$G632="","",'[1]Formulario PPGR1'!#REF!)</f>
        <v/>
      </c>
      <c r="F632" s="692" t="str">
        <f>IF('Formulario PPGR3 '!$G632="","",'[1]Formulario PPGR1'!#REF!)</f>
        <v/>
      </c>
      <c r="G632" s="693"/>
      <c r="H632" s="694" t="str">
        <f>IF(Tabla112[[#This Row],[Código_Actividad]]="","",_xlfn.XLOOKUP(Tabla112[[#This Row],[Código_Actividad]],[1]!Tabla2[Código],[1]!Tabla2[Actividades Programables Presupuestables],"",0))</f>
        <v/>
      </c>
      <c r="I632" s="695" t="str">
        <f>IFERROR(VLOOKUP('Formulario PPGR3 '!$G632,'[1]Formulario PPGR2'!$H$9:$V$272,15,FALSE),"")</f>
        <v/>
      </c>
      <c r="J632" s="742"/>
      <c r="K632" s="696" t="str">
        <f>IF(Tabla112[[#This Row],[Insumos]]="","",_xlfn.XLOOKUP(Tabla112[[#This Row],[Insumos]],[1]!Tabla10[Insumo],[1]!Tabla10[InsumoAbrev],"",0))</f>
        <v/>
      </c>
      <c r="L632" s="697"/>
      <c r="M632" s="698" t="str">
        <f>IF(Tabla112[[#This Row],[Descripción]]="","",_xlfn.XLOOKUP(Tabla112[[#This Row],[Descripción]],[1]!Tabla10[Descripción],[1]!Tabla10[Unidad de Medida],"",0))</f>
        <v/>
      </c>
      <c r="N632" s="699"/>
      <c r="O632" s="700" t="str">
        <f>IF(Tabla112[[#This Row],[Descripción]]="","",_xlfn.XLOOKUP(Tabla112[[#This Row],[Descripción]],[1]!Tabla10[Descripción],[1]!Tabla10[Precio Unitario],0))</f>
        <v/>
      </c>
      <c r="P632" s="700" t="str">
        <f>IF(Tabla112[[#This Row],[Cantidad de Insumos]]="","",Tabla112[[#This Row],[Precio Unitario]]*Tabla112[[#This Row],[Cantidad de Insumos]])</f>
        <v/>
      </c>
      <c r="Q632" s="700" t="str">
        <f>IF(Tabla112[[#This Row],[Descripción]]="","",_xlfn.XLOOKUP(Tabla112[[#This Row],[Descripción]],[1]!Tabla10[Descripción],[1]!Tabla10[CODIGO PRESUPUESTARIO],0))</f>
        <v/>
      </c>
      <c r="R632" s="696"/>
      <c r="S632" s="696"/>
    </row>
    <row r="633" spans="2:19" x14ac:dyDescent="0.3">
      <c r="B633" s="692" t="str">
        <f>IF('Formulario PPGR3 '!$G633="","",CONCATENATE('Formulario PPGR3 '!$C633,".",'Formulario PPGR3 '!$D633,".",'Formulario PPGR3 '!$E633,".",'Formulario PPGR3 '!$F633))</f>
        <v/>
      </c>
      <c r="C633" s="692" t="str">
        <f>IF('Formulario PPGR3 '!$G633="","",'[1]Formulario PPGR1'!#REF!)</f>
        <v/>
      </c>
      <c r="D633" s="692" t="str">
        <f>IF('Formulario PPGR3 '!$G633="","",'[1]Formulario PPGR1'!#REF!)</f>
        <v/>
      </c>
      <c r="E633" s="692" t="str">
        <f>IF('Formulario PPGR3 '!$G633="","",'[1]Formulario PPGR1'!#REF!)</f>
        <v/>
      </c>
      <c r="F633" s="692" t="str">
        <f>IF('Formulario PPGR3 '!$G633="","",'[1]Formulario PPGR1'!#REF!)</f>
        <v/>
      </c>
      <c r="G633" s="693"/>
      <c r="H633" s="694" t="str">
        <f>IF(Tabla112[[#This Row],[Código_Actividad]]="","",_xlfn.XLOOKUP(Tabla112[[#This Row],[Código_Actividad]],[1]!Tabla2[Código],[1]!Tabla2[Actividades Programables Presupuestables],"",0))</f>
        <v/>
      </c>
      <c r="I633" s="695" t="str">
        <f>IFERROR(VLOOKUP('Formulario PPGR3 '!$G633,'[1]Formulario PPGR2'!$H$9:$V$272,15,FALSE),"")</f>
        <v/>
      </c>
      <c r="J633" s="742"/>
      <c r="K633" s="696" t="str">
        <f>IF(Tabla112[[#This Row],[Insumos]]="","",_xlfn.XLOOKUP(Tabla112[[#This Row],[Insumos]],[1]!Tabla10[Insumo],[1]!Tabla10[InsumoAbrev],"",0))</f>
        <v/>
      </c>
      <c r="L633" s="697"/>
      <c r="M633" s="698" t="str">
        <f>IF(Tabla112[[#This Row],[Descripción]]="","",_xlfn.XLOOKUP(Tabla112[[#This Row],[Descripción]],[1]!Tabla10[Descripción],[1]!Tabla10[Unidad de Medida],"",0))</f>
        <v/>
      </c>
      <c r="N633" s="699"/>
      <c r="O633" s="700" t="str">
        <f>IF(Tabla112[[#This Row],[Descripción]]="","",_xlfn.XLOOKUP(Tabla112[[#This Row],[Descripción]],[1]!Tabla10[Descripción],[1]!Tabla10[Precio Unitario],0))</f>
        <v/>
      </c>
      <c r="P633" s="700" t="str">
        <f>IF(Tabla112[[#This Row],[Cantidad de Insumos]]="","",Tabla112[[#This Row],[Precio Unitario]]*Tabla112[[#This Row],[Cantidad de Insumos]])</f>
        <v/>
      </c>
      <c r="Q633" s="700" t="str">
        <f>IF(Tabla112[[#This Row],[Descripción]]="","",_xlfn.XLOOKUP(Tabla112[[#This Row],[Descripción]],[1]!Tabla10[Descripción],[1]!Tabla10[CODIGO PRESUPUESTARIO],0))</f>
        <v/>
      </c>
      <c r="R633" s="696"/>
      <c r="S633" s="696"/>
    </row>
    <row r="634" spans="2:19" x14ac:dyDescent="0.3">
      <c r="B634" s="692" t="str">
        <f>IF('Formulario PPGR3 '!$G634="","",CONCATENATE('Formulario PPGR3 '!$C634,".",'Formulario PPGR3 '!$D634,".",'Formulario PPGR3 '!$E634,".",'Formulario PPGR3 '!$F634))</f>
        <v/>
      </c>
      <c r="C634" s="692" t="str">
        <f>IF('Formulario PPGR3 '!$G634="","",'[1]Formulario PPGR1'!#REF!)</f>
        <v/>
      </c>
      <c r="D634" s="692" t="str">
        <f>IF('Formulario PPGR3 '!$G634="","",'[1]Formulario PPGR1'!#REF!)</f>
        <v/>
      </c>
      <c r="E634" s="692" t="str">
        <f>IF('Formulario PPGR3 '!$G634="","",'[1]Formulario PPGR1'!#REF!)</f>
        <v/>
      </c>
      <c r="F634" s="692" t="str">
        <f>IF('Formulario PPGR3 '!$G634="","",'[1]Formulario PPGR1'!#REF!)</f>
        <v/>
      </c>
      <c r="G634" s="693"/>
      <c r="H634" s="694" t="str">
        <f>IF(Tabla112[[#This Row],[Código_Actividad]]="","",_xlfn.XLOOKUP(Tabla112[[#This Row],[Código_Actividad]],[1]!Tabla2[Código],[1]!Tabla2[Actividades Programables Presupuestables],"",0))</f>
        <v/>
      </c>
      <c r="I634" s="695" t="str">
        <f>IFERROR(VLOOKUP('Formulario PPGR3 '!$G634,'[1]Formulario PPGR2'!$H$9:$V$272,15,FALSE),"")</f>
        <v/>
      </c>
      <c r="J634" s="742"/>
      <c r="K634" s="696" t="str">
        <f>IF(Tabla112[[#This Row],[Insumos]]="","",_xlfn.XLOOKUP(Tabla112[[#This Row],[Insumos]],[1]!Tabla10[Insumo],[1]!Tabla10[InsumoAbrev],"",0))</f>
        <v/>
      </c>
      <c r="L634" s="697"/>
      <c r="M634" s="698" t="str">
        <f>IF(Tabla112[[#This Row],[Descripción]]="","",_xlfn.XLOOKUP(Tabla112[[#This Row],[Descripción]],[1]!Tabla10[Descripción],[1]!Tabla10[Unidad de Medida],"",0))</f>
        <v/>
      </c>
      <c r="N634" s="699"/>
      <c r="O634" s="700" t="str">
        <f>IF(Tabla112[[#This Row],[Descripción]]="","",_xlfn.XLOOKUP(Tabla112[[#This Row],[Descripción]],[1]!Tabla10[Descripción],[1]!Tabla10[Precio Unitario],0))</f>
        <v/>
      </c>
      <c r="P634" s="700" t="str">
        <f>IF(Tabla112[[#This Row],[Cantidad de Insumos]]="","",Tabla112[[#This Row],[Precio Unitario]]*Tabla112[[#This Row],[Cantidad de Insumos]])</f>
        <v/>
      </c>
      <c r="Q634" s="700" t="str">
        <f>IF(Tabla112[[#This Row],[Descripción]]="","",_xlfn.XLOOKUP(Tabla112[[#This Row],[Descripción]],[1]!Tabla10[Descripción],[1]!Tabla10[CODIGO PRESUPUESTARIO],0))</f>
        <v/>
      </c>
      <c r="R634" s="696"/>
      <c r="S634" s="696"/>
    </row>
    <row r="635" spans="2:19" x14ac:dyDescent="0.3">
      <c r="B635" s="692" t="str">
        <f>IF('Formulario PPGR3 '!$G635="","",CONCATENATE('Formulario PPGR3 '!$C635,".",'Formulario PPGR3 '!$D635,".",'Formulario PPGR3 '!$E635,".",'Formulario PPGR3 '!$F635))</f>
        <v/>
      </c>
      <c r="C635" s="692" t="str">
        <f>IF('Formulario PPGR3 '!$G635="","",'[1]Formulario PPGR1'!#REF!)</f>
        <v/>
      </c>
      <c r="D635" s="692" t="str">
        <f>IF('Formulario PPGR3 '!$G635="","",'[1]Formulario PPGR1'!#REF!)</f>
        <v/>
      </c>
      <c r="E635" s="692" t="str">
        <f>IF('Formulario PPGR3 '!$G635="","",'[1]Formulario PPGR1'!#REF!)</f>
        <v/>
      </c>
      <c r="F635" s="692" t="str">
        <f>IF('Formulario PPGR3 '!$G635="","",'[1]Formulario PPGR1'!#REF!)</f>
        <v/>
      </c>
      <c r="G635" s="693"/>
      <c r="H635" s="694" t="str">
        <f>IF(Tabla112[[#This Row],[Código_Actividad]]="","",_xlfn.XLOOKUP(Tabla112[[#This Row],[Código_Actividad]],[1]!Tabla2[Código],[1]!Tabla2[Actividades Programables Presupuestables],"",0))</f>
        <v/>
      </c>
      <c r="I635" s="695" t="str">
        <f>IFERROR(VLOOKUP('Formulario PPGR3 '!$G635,'[1]Formulario PPGR2'!$H$9:$V$272,15,FALSE),"")</f>
        <v/>
      </c>
      <c r="J635" s="706"/>
      <c r="K635" s="696" t="str">
        <f>IF(Tabla112[[#This Row],[Insumos]]="","",_xlfn.XLOOKUP(Tabla112[[#This Row],[Insumos]],[1]!Tabla10[Insumo],[1]!Tabla10[InsumoAbrev],"",0))</f>
        <v/>
      </c>
      <c r="L635" s="697"/>
      <c r="M635" s="698" t="str">
        <f>IF(Tabla112[[#This Row],[Descripción]]="","",_xlfn.XLOOKUP(Tabla112[[#This Row],[Descripción]],[1]!Tabla10[Descripción],[1]!Tabla10[Unidad de Medida],"",0))</f>
        <v/>
      </c>
      <c r="N635" s="699"/>
      <c r="O635" s="700" t="str">
        <f>IF(Tabla112[[#This Row],[Descripción]]="","",_xlfn.XLOOKUP(Tabla112[[#This Row],[Descripción]],[1]!Tabla10[Descripción],[1]!Tabla10[Precio Unitario],0))</f>
        <v/>
      </c>
      <c r="P635" s="700" t="str">
        <f>IF(Tabla112[[#This Row],[Cantidad de Insumos]]="","",Tabla112[[#This Row],[Precio Unitario]]*Tabla112[[#This Row],[Cantidad de Insumos]])</f>
        <v/>
      </c>
      <c r="Q635" s="700" t="str">
        <f>IF(Tabla112[[#This Row],[Descripción]]="","",_xlfn.XLOOKUP(Tabla112[[#This Row],[Descripción]],[1]!Tabla10[Descripción],[1]!Tabla10[CODIGO PRESUPUESTARIO],0))</f>
        <v/>
      </c>
      <c r="R635" s="696"/>
      <c r="S635" s="696"/>
    </row>
    <row r="636" spans="2:19" x14ac:dyDescent="0.3">
      <c r="B636" s="692" t="str">
        <f>IF('Formulario PPGR3 '!$G636="","",CONCATENATE('Formulario PPGR3 '!$C636,".",'Formulario PPGR3 '!$D636,".",'Formulario PPGR3 '!$E636,".",'Formulario PPGR3 '!$F636))</f>
        <v/>
      </c>
      <c r="C636" s="692" t="str">
        <f>IF('Formulario PPGR3 '!$G636="","",'[1]Formulario PPGR1'!#REF!)</f>
        <v/>
      </c>
      <c r="D636" s="692" t="str">
        <f>IF('Formulario PPGR3 '!$G636="","",'[1]Formulario PPGR1'!#REF!)</f>
        <v/>
      </c>
      <c r="E636" s="692" t="str">
        <f>IF('Formulario PPGR3 '!$G636="","",'[1]Formulario PPGR1'!#REF!)</f>
        <v/>
      </c>
      <c r="F636" s="692" t="str">
        <f>IF('Formulario PPGR3 '!$G636="","",'[1]Formulario PPGR1'!#REF!)</f>
        <v/>
      </c>
      <c r="G636" s="693"/>
      <c r="H636" s="694" t="str">
        <f>IF(Tabla112[[#This Row],[Código_Actividad]]="","",_xlfn.XLOOKUP(Tabla112[[#This Row],[Código_Actividad]],[1]!Tabla2[Código],[1]!Tabla2[Actividades Programables Presupuestables],"",0))</f>
        <v/>
      </c>
      <c r="I636" s="695" t="str">
        <f>IFERROR(VLOOKUP('Formulario PPGR3 '!$G636,'[1]Formulario PPGR2'!$H$9:$V$272,15,FALSE),"")</f>
        <v/>
      </c>
      <c r="J636" s="706"/>
      <c r="K636" s="696" t="str">
        <f>IF(Tabla112[[#This Row],[Insumos]]="","",_xlfn.XLOOKUP(Tabla112[[#This Row],[Insumos]],[1]!Tabla10[Insumo],[1]!Tabla10[InsumoAbrev],"",0))</f>
        <v/>
      </c>
      <c r="L636" s="697"/>
      <c r="M636" s="698" t="str">
        <f>IF(Tabla112[[#This Row],[Descripción]]="","",_xlfn.XLOOKUP(Tabla112[[#This Row],[Descripción]],[1]!Tabla10[Descripción],[1]!Tabla10[Unidad de Medida],"",0))</f>
        <v/>
      </c>
      <c r="N636" s="699"/>
      <c r="O636" s="700" t="str">
        <f>IF(Tabla112[[#This Row],[Descripción]]="","",_xlfn.XLOOKUP(Tabla112[[#This Row],[Descripción]],[1]!Tabla10[Descripción],[1]!Tabla10[Precio Unitario],0))</f>
        <v/>
      </c>
      <c r="P636" s="700" t="str">
        <f>IF(Tabla112[[#This Row],[Cantidad de Insumos]]="","",Tabla112[[#This Row],[Precio Unitario]]*Tabla112[[#This Row],[Cantidad de Insumos]])</f>
        <v/>
      </c>
      <c r="Q636" s="700" t="str">
        <f>IF(Tabla112[[#This Row],[Descripción]]="","",_xlfn.XLOOKUP(Tabla112[[#This Row],[Descripción]],[1]!Tabla10[Descripción],[1]!Tabla10[CODIGO PRESUPUESTARIO],0))</f>
        <v/>
      </c>
      <c r="R636" s="696"/>
      <c r="S636" s="696"/>
    </row>
    <row r="637" spans="2:19" x14ac:dyDescent="0.3">
      <c r="B637" s="692" t="str">
        <f>IF('Formulario PPGR3 '!$G637="","",CONCATENATE('Formulario PPGR3 '!$C637,".",'Formulario PPGR3 '!$D637,".",'Formulario PPGR3 '!$E637,".",'Formulario PPGR3 '!$F637))</f>
        <v/>
      </c>
      <c r="C637" s="692" t="str">
        <f>IF('Formulario PPGR3 '!$G637="","",'[1]Formulario PPGR1'!#REF!)</f>
        <v/>
      </c>
      <c r="D637" s="692" t="str">
        <f>IF('Formulario PPGR3 '!$G637="","",'[1]Formulario PPGR1'!#REF!)</f>
        <v/>
      </c>
      <c r="E637" s="692" t="str">
        <f>IF('Formulario PPGR3 '!$G637="","",'[1]Formulario PPGR1'!#REF!)</f>
        <v/>
      </c>
      <c r="F637" s="692" t="str">
        <f>IF('Formulario PPGR3 '!$G637="","",'[1]Formulario PPGR1'!#REF!)</f>
        <v/>
      </c>
      <c r="G637" s="693"/>
      <c r="H637" s="694" t="str">
        <f>IF(Tabla112[[#This Row],[Código_Actividad]]="","",_xlfn.XLOOKUP(Tabla112[[#This Row],[Código_Actividad]],[1]!Tabla2[Código],[1]!Tabla2[Actividades Programables Presupuestables],"",0))</f>
        <v/>
      </c>
      <c r="I637" s="695" t="str">
        <f>IFERROR(VLOOKUP('Formulario PPGR3 '!$G637,'[1]Formulario PPGR2'!$H$9:$V$272,15,FALSE),"")</f>
        <v/>
      </c>
      <c r="J637" s="742"/>
      <c r="K637" s="696" t="str">
        <f>IF(Tabla112[[#This Row],[Insumos]]="","",_xlfn.XLOOKUP(Tabla112[[#This Row],[Insumos]],[1]!Tabla10[Insumo],[1]!Tabla10[InsumoAbrev],"",0))</f>
        <v/>
      </c>
      <c r="L637" s="697"/>
      <c r="M637" s="698" t="str">
        <f>IF(Tabla112[[#This Row],[Descripción]]="","",_xlfn.XLOOKUP(Tabla112[[#This Row],[Descripción]],[1]!Tabla10[Descripción],[1]!Tabla10[Unidad de Medida],"",0))</f>
        <v/>
      </c>
      <c r="N637" s="699"/>
      <c r="O637" s="700" t="str">
        <f>IF(Tabla112[[#This Row],[Descripción]]="","",_xlfn.XLOOKUP(Tabla112[[#This Row],[Descripción]],[1]!Tabla10[Descripción],[1]!Tabla10[Precio Unitario],0))</f>
        <v/>
      </c>
      <c r="P637" s="700" t="str">
        <f>IF(Tabla112[[#This Row],[Cantidad de Insumos]]="","",Tabla112[[#This Row],[Precio Unitario]]*Tabla112[[#This Row],[Cantidad de Insumos]])</f>
        <v/>
      </c>
      <c r="Q637" s="700" t="str">
        <f>IF(Tabla112[[#This Row],[Descripción]]="","",_xlfn.XLOOKUP(Tabla112[[#This Row],[Descripción]],[1]!Tabla10[Descripción],[1]!Tabla10[CODIGO PRESUPUESTARIO],0))</f>
        <v/>
      </c>
      <c r="R637" s="696"/>
      <c r="S637" s="696"/>
    </row>
    <row r="638" spans="2:19" x14ac:dyDescent="0.3">
      <c r="B638" s="692" t="str">
        <f>IF('Formulario PPGR3 '!$G638="","",CONCATENATE('Formulario PPGR3 '!$C638,".",'Formulario PPGR3 '!$D638,".",'Formulario PPGR3 '!$E638,".",'Formulario PPGR3 '!$F638))</f>
        <v/>
      </c>
      <c r="C638" s="692" t="str">
        <f>IF('Formulario PPGR3 '!$G638="","",'[1]Formulario PPGR1'!#REF!)</f>
        <v/>
      </c>
      <c r="D638" s="692" t="str">
        <f>IF('Formulario PPGR3 '!$G638="","",'[1]Formulario PPGR1'!#REF!)</f>
        <v/>
      </c>
      <c r="E638" s="692" t="str">
        <f>IF('Formulario PPGR3 '!$G638="","",'[1]Formulario PPGR1'!#REF!)</f>
        <v/>
      </c>
      <c r="F638" s="692" t="str">
        <f>IF('Formulario PPGR3 '!$G638="","",'[1]Formulario PPGR1'!#REF!)</f>
        <v/>
      </c>
      <c r="G638" s="693"/>
      <c r="H638" s="694" t="str">
        <f>IF(Tabla112[[#This Row],[Código_Actividad]]="","",_xlfn.XLOOKUP(Tabla112[[#This Row],[Código_Actividad]],[1]!Tabla2[Código],[1]!Tabla2[Actividades Programables Presupuestables],"",0))</f>
        <v/>
      </c>
      <c r="I638" s="695" t="str">
        <f>IFERROR(VLOOKUP('Formulario PPGR3 '!$G638,'[1]Formulario PPGR2'!$H$9:$V$272,15,FALSE),"")</f>
        <v/>
      </c>
      <c r="J638" s="742"/>
      <c r="K638" s="696" t="str">
        <f>IF(Tabla112[[#This Row],[Insumos]]="","",_xlfn.XLOOKUP(Tabla112[[#This Row],[Insumos]],[1]!Tabla10[Insumo],[1]!Tabla10[InsumoAbrev],"",0))</f>
        <v/>
      </c>
      <c r="L638" s="697"/>
      <c r="M638" s="698" t="str">
        <f>IF(Tabla112[[#This Row],[Descripción]]="","",_xlfn.XLOOKUP(Tabla112[[#This Row],[Descripción]],[1]!Tabla10[Descripción],[1]!Tabla10[Unidad de Medida],"",0))</f>
        <v/>
      </c>
      <c r="N638" s="699"/>
      <c r="O638" s="700" t="str">
        <f>IF(Tabla112[[#This Row],[Descripción]]="","",_xlfn.XLOOKUP(Tabla112[[#This Row],[Descripción]],[1]!Tabla10[Descripción],[1]!Tabla10[Precio Unitario],0))</f>
        <v/>
      </c>
      <c r="P638" s="700" t="str">
        <f>IF(Tabla112[[#This Row],[Cantidad de Insumos]]="","",Tabla112[[#This Row],[Precio Unitario]]*Tabla112[[#This Row],[Cantidad de Insumos]])</f>
        <v/>
      </c>
      <c r="Q638" s="700" t="str">
        <f>IF(Tabla112[[#This Row],[Descripción]]="","",_xlfn.XLOOKUP(Tabla112[[#This Row],[Descripción]],[1]!Tabla10[Descripción],[1]!Tabla10[CODIGO PRESUPUESTARIO],0))</f>
        <v/>
      </c>
      <c r="R638" s="696"/>
      <c r="S638" s="696"/>
    </row>
    <row r="639" spans="2:19" x14ac:dyDescent="0.3">
      <c r="B639" s="692" t="str">
        <f>IF('Formulario PPGR3 '!$G639="","",CONCATENATE('Formulario PPGR3 '!$C639,".",'Formulario PPGR3 '!$D639,".",'Formulario PPGR3 '!$E639,".",'Formulario PPGR3 '!$F639))</f>
        <v/>
      </c>
      <c r="C639" s="692" t="str">
        <f>IF('Formulario PPGR3 '!$G639="","",'[1]Formulario PPGR1'!#REF!)</f>
        <v/>
      </c>
      <c r="D639" s="692" t="str">
        <f>IF('Formulario PPGR3 '!$G639="","",'[1]Formulario PPGR1'!#REF!)</f>
        <v/>
      </c>
      <c r="E639" s="692" t="str">
        <f>IF('Formulario PPGR3 '!$G639="","",'[1]Formulario PPGR1'!#REF!)</f>
        <v/>
      </c>
      <c r="F639" s="692" t="str">
        <f>IF('Formulario PPGR3 '!$G639="","",'[1]Formulario PPGR1'!#REF!)</f>
        <v/>
      </c>
      <c r="G639" s="693"/>
      <c r="H639" s="694" t="str">
        <f>IF(Tabla112[[#This Row],[Código_Actividad]]="","",_xlfn.XLOOKUP(Tabla112[[#This Row],[Código_Actividad]],[1]!Tabla2[Código],[1]!Tabla2[Actividades Programables Presupuestables],"",0))</f>
        <v/>
      </c>
      <c r="I639" s="695" t="str">
        <f>IFERROR(VLOOKUP('Formulario PPGR3 '!$G639,'[1]Formulario PPGR2'!$H$9:$V$272,15,FALSE),"")</f>
        <v/>
      </c>
      <c r="J639" s="742"/>
      <c r="K639" s="696" t="str">
        <f>IF(Tabla112[[#This Row],[Insumos]]="","",_xlfn.XLOOKUP(Tabla112[[#This Row],[Insumos]],[1]!Tabla10[Insumo],[1]!Tabla10[InsumoAbrev],"",0))</f>
        <v/>
      </c>
      <c r="L639" s="697"/>
      <c r="M639" s="698" t="str">
        <f>IF(Tabla112[[#This Row],[Descripción]]="","",_xlfn.XLOOKUP(Tabla112[[#This Row],[Descripción]],[1]!Tabla10[Descripción],[1]!Tabla10[Unidad de Medida],"",0))</f>
        <v/>
      </c>
      <c r="N639" s="699"/>
      <c r="O639" s="700" t="str">
        <f>IF(Tabla112[[#This Row],[Descripción]]="","",_xlfn.XLOOKUP(Tabla112[[#This Row],[Descripción]],[1]!Tabla10[Descripción],[1]!Tabla10[Precio Unitario],0))</f>
        <v/>
      </c>
      <c r="P639" s="700" t="str">
        <f>IF(Tabla112[[#This Row],[Cantidad de Insumos]]="","",Tabla112[[#This Row],[Precio Unitario]]*Tabla112[[#This Row],[Cantidad de Insumos]])</f>
        <v/>
      </c>
      <c r="Q639" s="700" t="str">
        <f>IF(Tabla112[[#This Row],[Descripción]]="","",_xlfn.XLOOKUP(Tabla112[[#This Row],[Descripción]],[1]!Tabla10[Descripción],[1]!Tabla10[CODIGO PRESUPUESTARIO],0))</f>
        <v/>
      </c>
      <c r="R639" s="696"/>
      <c r="S639" s="696"/>
    </row>
    <row r="640" spans="2:19" x14ac:dyDescent="0.3">
      <c r="B640" s="692" t="str">
        <f>IF('Formulario PPGR3 '!$G640="","",CONCATENATE('Formulario PPGR3 '!$C640,".",'Formulario PPGR3 '!$D640,".",'Formulario PPGR3 '!$E640,".",'Formulario PPGR3 '!$F640))</f>
        <v/>
      </c>
      <c r="C640" s="692" t="str">
        <f>IF('Formulario PPGR3 '!$G640="","",'[1]Formulario PPGR1'!#REF!)</f>
        <v/>
      </c>
      <c r="D640" s="692" t="str">
        <f>IF('Formulario PPGR3 '!$G640="","",'[1]Formulario PPGR1'!#REF!)</f>
        <v/>
      </c>
      <c r="E640" s="692" t="str">
        <f>IF('Formulario PPGR3 '!$G640="","",'[1]Formulario PPGR1'!#REF!)</f>
        <v/>
      </c>
      <c r="F640" s="692" t="str">
        <f>IF('Formulario PPGR3 '!$G640="","",'[1]Formulario PPGR1'!#REF!)</f>
        <v/>
      </c>
      <c r="G640" s="693"/>
      <c r="H640" s="694" t="str">
        <f>IF(Tabla112[[#This Row],[Código_Actividad]]="","",_xlfn.XLOOKUP(Tabla112[[#This Row],[Código_Actividad]],[1]!Tabla2[Código],[1]!Tabla2[Actividades Programables Presupuestables],"",0))</f>
        <v/>
      </c>
      <c r="I640" s="695" t="str">
        <f>IFERROR(VLOOKUP('Formulario PPGR3 '!$G640,'[1]Formulario PPGR2'!$H$9:$V$272,15,FALSE),"")</f>
        <v/>
      </c>
      <c r="J640" s="742"/>
      <c r="K640" s="696" t="str">
        <f>IF(Tabla112[[#This Row],[Insumos]]="","",_xlfn.XLOOKUP(Tabla112[[#This Row],[Insumos]],[1]!Tabla10[Insumo],[1]!Tabla10[InsumoAbrev],"",0))</f>
        <v/>
      </c>
      <c r="L640" s="697"/>
      <c r="M640" s="698" t="str">
        <f>IF(Tabla112[[#This Row],[Descripción]]="","",_xlfn.XLOOKUP(Tabla112[[#This Row],[Descripción]],[1]!Tabla10[Descripción],[1]!Tabla10[Unidad de Medida],"",0))</f>
        <v/>
      </c>
      <c r="N640" s="699"/>
      <c r="O640" s="700" t="str">
        <f>IF(Tabla112[[#This Row],[Descripción]]="","",_xlfn.XLOOKUP(Tabla112[[#This Row],[Descripción]],[1]!Tabla10[Descripción],[1]!Tabla10[Precio Unitario],0))</f>
        <v/>
      </c>
      <c r="P640" s="700" t="str">
        <f>IF(Tabla112[[#This Row],[Cantidad de Insumos]]="","",Tabla112[[#This Row],[Precio Unitario]]*Tabla112[[#This Row],[Cantidad de Insumos]])</f>
        <v/>
      </c>
      <c r="Q640" s="700" t="str">
        <f>IF(Tabla112[[#This Row],[Descripción]]="","",_xlfn.XLOOKUP(Tabla112[[#This Row],[Descripción]],[1]!Tabla10[Descripción],[1]!Tabla10[CODIGO PRESUPUESTARIO],0))</f>
        <v/>
      </c>
      <c r="R640" s="696"/>
      <c r="S640" s="696"/>
    </row>
    <row r="641" spans="2:19" x14ac:dyDescent="0.3">
      <c r="B641" s="692" t="str">
        <f>IF('Formulario PPGR3 '!$G641="","",CONCATENATE('Formulario PPGR3 '!$C641,".",'Formulario PPGR3 '!$D641,".",'Formulario PPGR3 '!$E641,".",'Formulario PPGR3 '!$F641))</f>
        <v/>
      </c>
      <c r="C641" s="692" t="str">
        <f>IF('Formulario PPGR3 '!$G641="","",'[1]Formulario PPGR1'!#REF!)</f>
        <v/>
      </c>
      <c r="D641" s="692" t="str">
        <f>IF('Formulario PPGR3 '!$G641="","",'[1]Formulario PPGR1'!#REF!)</f>
        <v/>
      </c>
      <c r="E641" s="692" t="str">
        <f>IF('Formulario PPGR3 '!$G641="","",'[1]Formulario PPGR1'!#REF!)</f>
        <v/>
      </c>
      <c r="F641" s="692" t="str">
        <f>IF('Formulario PPGR3 '!$G641="","",'[1]Formulario PPGR1'!#REF!)</f>
        <v/>
      </c>
      <c r="G641" s="693"/>
      <c r="H641" s="694" t="str">
        <f>IF(Tabla112[[#This Row],[Código_Actividad]]="","",_xlfn.XLOOKUP(Tabla112[[#This Row],[Código_Actividad]],[1]!Tabla2[Código],[1]!Tabla2[Actividades Programables Presupuestables],"",0))</f>
        <v/>
      </c>
      <c r="I641" s="695" t="str">
        <f>IFERROR(VLOOKUP('Formulario PPGR3 '!$G641,'[1]Formulario PPGR2'!$H$9:$V$272,15,FALSE),"")</f>
        <v/>
      </c>
      <c r="J641" s="742"/>
      <c r="K641" s="696" t="str">
        <f>IF(Tabla112[[#This Row],[Insumos]]="","",_xlfn.XLOOKUP(Tabla112[[#This Row],[Insumos]],[1]!Tabla10[Insumo],[1]!Tabla10[InsumoAbrev],"",0))</f>
        <v/>
      </c>
      <c r="L641" s="697"/>
      <c r="M641" s="698" t="str">
        <f>IF(Tabla112[[#This Row],[Descripción]]="","",_xlfn.XLOOKUP(Tabla112[[#This Row],[Descripción]],[1]!Tabla10[Descripción],[1]!Tabla10[Unidad de Medida],"",0))</f>
        <v/>
      </c>
      <c r="N641" s="699"/>
      <c r="O641" s="700" t="str">
        <f>IF(Tabla112[[#This Row],[Descripción]]="","",_xlfn.XLOOKUP(Tabla112[[#This Row],[Descripción]],[1]!Tabla10[Descripción],[1]!Tabla10[Precio Unitario],0))</f>
        <v/>
      </c>
      <c r="P641" s="700" t="str">
        <f>IF(Tabla112[[#This Row],[Cantidad de Insumos]]="","",Tabla112[[#This Row],[Precio Unitario]]*Tabla112[[#This Row],[Cantidad de Insumos]])</f>
        <v/>
      </c>
      <c r="Q641" s="700" t="str">
        <f>IF(Tabla112[[#This Row],[Descripción]]="","",_xlfn.XLOOKUP(Tabla112[[#This Row],[Descripción]],[1]!Tabla10[Descripción],[1]!Tabla10[CODIGO PRESUPUESTARIO],0))</f>
        <v/>
      </c>
      <c r="R641" s="696"/>
      <c r="S641" s="696"/>
    </row>
    <row r="642" spans="2:19" x14ac:dyDescent="0.3">
      <c r="B642" s="692" t="str">
        <f>IF('Formulario PPGR3 '!$G642="","",CONCATENATE('Formulario PPGR3 '!$C642,".",'Formulario PPGR3 '!$D642,".",'Formulario PPGR3 '!$E642,".",'Formulario PPGR3 '!$F642))</f>
        <v/>
      </c>
      <c r="C642" s="692" t="str">
        <f>IF('Formulario PPGR3 '!$G642="","",'[1]Formulario PPGR1'!#REF!)</f>
        <v/>
      </c>
      <c r="D642" s="692" t="str">
        <f>IF('Formulario PPGR3 '!$G642="","",'[1]Formulario PPGR1'!#REF!)</f>
        <v/>
      </c>
      <c r="E642" s="692" t="str">
        <f>IF('Formulario PPGR3 '!$G642="","",'[1]Formulario PPGR1'!#REF!)</f>
        <v/>
      </c>
      <c r="F642" s="692" t="str">
        <f>IF('Formulario PPGR3 '!$G642="","",'[1]Formulario PPGR1'!#REF!)</f>
        <v/>
      </c>
      <c r="G642" s="693"/>
      <c r="H642" s="694" t="str">
        <f>IF(Tabla112[[#This Row],[Código_Actividad]]="","",_xlfn.XLOOKUP(Tabla112[[#This Row],[Código_Actividad]],[1]!Tabla2[Código],[1]!Tabla2[Actividades Programables Presupuestables],"",0))</f>
        <v/>
      </c>
      <c r="I642" s="695" t="str">
        <f>IFERROR(VLOOKUP('Formulario PPGR3 '!$G642,'[1]Formulario PPGR2'!$H$9:$V$272,15,FALSE),"")</f>
        <v/>
      </c>
      <c r="J642" s="706"/>
      <c r="K642" s="696" t="str">
        <f>IF(Tabla112[[#This Row],[Insumos]]="","",_xlfn.XLOOKUP(Tabla112[[#This Row],[Insumos]],[1]!Tabla10[Insumo],[1]!Tabla10[InsumoAbrev],"",0))</f>
        <v/>
      </c>
      <c r="L642" s="697"/>
      <c r="M642" s="698" t="str">
        <f>IF(Tabla112[[#This Row],[Descripción]]="","",_xlfn.XLOOKUP(Tabla112[[#This Row],[Descripción]],[1]!Tabla10[Descripción],[1]!Tabla10[Unidad de Medida],"",0))</f>
        <v/>
      </c>
      <c r="N642" s="699"/>
      <c r="O642" s="700" t="str">
        <f>IF(Tabla112[[#This Row],[Descripción]]="","",_xlfn.XLOOKUP(Tabla112[[#This Row],[Descripción]],[1]!Tabla10[Descripción],[1]!Tabla10[Precio Unitario],0))</f>
        <v/>
      </c>
      <c r="P642" s="700" t="str">
        <f>IF(Tabla112[[#This Row],[Cantidad de Insumos]]="","",Tabla112[[#This Row],[Precio Unitario]]*Tabla112[[#This Row],[Cantidad de Insumos]])</f>
        <v/>
      </c>
      <c r="Q642" s="700" t="str">
        <f>IF(Tabla112[[#This Row],[Descripción]]="","",_xlfn.XLOOKUP(Tabla112[[#This Row],[Descripción]],[1]!Tabla10[Descripción],[1]!Tabla10[CODIGO PRESUPUESTARIO],0))</f>
        <v/>
      </c>
      <c r="R642" s="696"/>
      <c r="S642" s="696"/>
    </row>
    <row r="643" spans="2:19" x14ac:dyDescent="0.3">
      <c r="B643" s="692" t="str">
        <f>IF('Formulario PPGR3 '!$G643="","",CONCATENATE('Formulario PPGR3 '!$C643,".",'Formulario PPGR3 '!$D643,".",'Formulario PPGR3 '!$E643,".",'Formulario PPGR3 '!$F643))</f>
        <v/>
      </c>
      <c r="C643" s="692" t="str">
        <f>IF('Formulario PPGR3 '!$G643="","",'[1]Formulario PPGR1'!#REF!)</f>
        <v/>
      </c>
      <c r="D643" s="692" t="str">
        <f>IF('Formulario PPGR3 '!$G643="","",'[1]Formulario PPGR1'!#REF!)</f>
        <v/>
      </c>
      <c r="E643" s="692" t="str">
        <f>IF('Formulario PPGR3 '!$G643="","",'[1]Formulario PPGR1'!#REF!)</f>
        <v/>
      </c>
      <c r="F643" s="692" t="str">
        <f>IF('Formulario PPGR3 '!$G643="","",'[1]Formulario PPGR1'!#REF!)</f>
        <v/>
      </c>
      <c r="G643" s="693"/>
      <c r="H643" s="694" t="str">
        <f>IF(Tabla112[[#This Row],[Código_Actividad]]="","",_xlfn.XLOOKUP(Tabla112[[#This Row],[Código_Actividad]],[1]!Tabla2[Código],[1]!Tabla2[Actividades Programables Presupuestables],"",0))</f>
        <v/>
      </c>
      <c r="I643" s="695" t="str">
        <f>IFERROR(VLOOKUP('Formulario PPGR3 '!$G643,'[1]Formulario PPGR2'!$H$9:$V$272,15,FALSE),"")</f>
        <v/>
      </c>
      <c r="J643" s="706"/>
      <c r="K643" s="696" t="str">
        <f>IF(Tabla112[[#This Row],[Insumos]]="","",_xlfn.XLOOKUP(Tabla112[[#This Row],[Insumos]],[1]!Tabla10[Insumo],[1]!Tabla10[InsumoAbrev],"",0))</f>
        <v/>
      </c>
      <c r="L643" s="697"/>
      <c r="M643" s="698" t="str">
        <f>IF(Tabla112[[#This Row],[Descripción]]="","",_xlfn.XLOOKUP(Tabla112[[#This Row],[Descripción]],[1]!Tabla10[Descripción],[1]!Tabla10[Unidad de Medida],"",0))</f>
        <v/>
      </c>
      <c r="N643" s="699"/>
      <c r="O643" s="700" t="str">
        <f>IF(Tabla112[[#This Row],[Descripción]]="","",_xlfn.XLOOKUP(Tabla112[[#This Row],[Descripción]],[1]!Tabla10[Descripción],[1]!Tabla10[Precio Unitario],0))</f>
        <v/>
      </c>
      <c r="P643" s="700" t="str">
        <f>IF(Tabla112[[#This Row],[Cantidad de Insumos]]="","",Tabla112[[#This Row],[Precio Unitario]]*Tabla112[[#This Row],[Cantidad de Insumos]])</f>
        <v/>
      </c>
      <c r="Q643" s="700" t="str">
        <f>IF(Tabla112[[#This Row],[Descripción]]="","",_xlfn.XLOOKUP(Tabla112[[#This Row],[Descripción]],[1]!Tabla10[Descripción],[1]!Tabla10[CODIGO PRESUPUESTARIO],0))</f>
        <v/>
      </c>
      <c r="R643" s="696"/>
      <c r="S643" s="696"/>
    </row>
    <row r="644" spans="2:19" x14ac:dyDescent="0.3">
      <c r="B644" s="692" t="str">
        <f>IF('Formulario PPGR3 '!$G644="","",CONCATENATE('Formulario PPGR3 '!$C644,".",'Formulario PPGR3 '!$D644,".",'Formulario PPGR3 '!$E644,".",'Formulario PPGR3 '!$F644))</f>
        <v/>
      </c>
      <c r="C644" s="692" t="str">
        <f>IF('Formulario PPGR3 '!$G644="","",'[1]Formulario PPGR1'!#REF!)</f>
        <v/>
      </c>
      <c r="D644" s="692" t="str">
        <f>IF('Formulario PPGR3 '!$G644="","",'[1]Formulario PPGR1'!#REF!)</f>
        <v/>
      </c>
      <c r="E644" s="692" t="str">
        <f>IF('Formulario PPGR3 '!$G644="","",'[1]Formulario PPGR1'!#REF!)</f>
        <v/>
      </c>
      <c r="F644" s="692" t="str">
        <f>IF('Formulario PPGR3 '!$G644="","",'[1]Formulario PPGR1'!#REF!)</f>
        <v/>
      </c>
      <c r="G644" s="693"/>
      <c r="H644" s="694" t="str">
        <f>IF(Tabla112[[#This Row],[Código_Actividad]]="","",_xlfn.XLOOKUP(Tabla112[[#This Row],[Código_Actividad]],[1]!Tabla2[Código],[1]!Tabla2[Actividades Programables Presupuestables],"",0))</f>
        <v/>
      </c>
      <c r="I644" s="695" t="str">
        <f>IFERROR(VLOOKUP('Formulario PPGR3 '!$G644,'[1]Formulario PPGR2'!$H$9:$V$272,15,FALSE),"")</f>
        <v/>
      </c>
      <c r="J644" s="706"/>
      <c r="K644" s="696" t="str">
        <f>IF(Tabla112[[#This Row],[Insumos]]="","",_xlfn.XLOOKUP(Tabla112[[#This Row],[Insumos]],[1]!Tabla10[Insumo],[1]!Tabla10[InsumoAbrev],"",0))</f>
        <v/>
      </c>
      <c r="L644" s="697"/>
      <c r="M644" s="698" t="str">
        <f>IF(Tabla112[[#This Row],[Descripción]]="","",_xlfn.XLOOKUP(Tabla112[[#This Row],[Descripción]],[1]!Tabla10[Descripción],[1]!Tabla10[Unidad de Medida],"",0))</f>
        <v/>
      </c>
      <c r="N644" s="699"/>
      <c r="O644" s="700" t="str">
        <f>IF(Tabla112[[#This Row],[Descripción]]="","",_xlfn.XLOOKUP(Tabla112[[#This Row],[Descripción]],[1]!Tabla10[Descripción],[1]!Tabla10[Precio Unitario],0))</f>
        <v/>
      </c>
      <c r="P644" s="700" t="str">
        <f>IF(Tabla112[[#This Row],[Cantidad de Insumos]]="","",Tabla112[[#This Row],[Precio Unitario]]*Tabla112[[#This Row],[Cantidad de Insumos]])</f>
        <v/>
      </c>
      <c r="Q644" s="700" t="str">
        <f>IF(Tabla112[[#This Row],[Descripción]]="","",_xlfn.XLOOKUP(Tabla112[[#This Row],[Descripción]],[1]!Tabla10[Descripción],[1]!Tabla10[CODIGO PRESUPUESTARIO],0))</f>
        <v/>
      </c>
      <c r="R644" s="696"/>
      <c r="S644" s="696"/>
    </row>
    <row r="645" spans="2:19" x14ac:dyDescent="0.3">
      <c r="B645" s="692" t="str">
        <f>IF('Formulario PPGR3 '!$G645="","",CONCATENATE('Formulario PPGR3 '!$C645,".",'Formulario PPGR3 '!$D645,".",'Formulario PPGR3 '!$E645,".",'Formulario PPGR3 '!$F645))</f>
        <v/>
      </c>
      <c r="C645" s="692" t="str">
        <f>IF('Formulario PPGR3 '!$G645="","",'[1]Formulario PPGR1'!#REF!)</f>
        <v/>
      </c>
      <c r="D645" s="692" t="str">
        <f>IF('Formulario PPGR3 '!$G645="","",'[1]Formulario PPGR1'!#REF!)</f>
        <v/>
      </c>
      <c r="E645" s="692" t="str">
        <f>IF('Formulario PPGR3 '!$G645="","",'[1]Formulario PPGR1'!#REF!)</f>
        <v/>
      </c>
      <c r="F645" s="692" t="str">
        <f>IF('Formulario PPGR3 '!$G645="","",'[1]Formulario PPGR1'!#REF!)</f>
        <v/>
      </c>
      <c r="G645" s="693"/>
      <c r="H645" s="694" t="str">
        <f>IF(Tabla112[[#This Row],[Código_Actividad]]="","",_xlfn.XLOOKUP(Tabla112[[#This Row],[Código_Actividad]],[1]!Tabla2[Código],[1]!Tabla2[Actividades Programables Presupuestables],"",0))</f>
        <v/>
      </c>
      <c r="I645" s="695" t="str">
        <f>IFERROR(VLOOKUP('Formulario PPGR3 '!$G645,'[1]Formulario PPGR2'!$H$9:$V$272,15,FALSE),"")</f>
        <v/>
      </c>
      <c r="J645" s="706"/>
      <c r="K645" s="696" t="str">
        <f>IF(Tabla112[[#This Row],[Insumos]]="","",_xlfn.XLOOKUP(Tabla112[[#This Row],[Insumos]],[1]!Tabla10[Insumo],[1]!Tabla10[InsumoAbrev],"",0))</f>
        <v/>
      </c>
      <c r="L645" s="697"/>
      <c r="M645" s="698" t="str">
        <f>IF(Tabla112[[#This Row],[Descripción]]="","",_xlfn.XLOOKUP(Tabla112[[#This Row],[Descripción]],[1]!Tabla10[Descripción],[1]!Tabla10[Unidad de Medida],"",0))</f>
        <v/>
      </c>
      <c r="N645" s="699"/>
      <c r="O645" s="700" t="str">
        <f>IF(Tabla112[[#This Row],[Descripción]]="","",_xlfn.XLOOKUP(Tabla112[[#This Row],[Descripción]],[1]!Tabla10[Descripción],[1]!Tabla10[Precio Unitario],0))</f>
        <v/>
      </c>
      <c r="P645" s="700" t="str">
        <f>IF(Tabla112[[#This Row],[Cantidad de Insumos]]="","",Tabla112[[#This Row],[Precio Unitario]]*Tabla112[[#This Row],[Cantidad de Insumos]])</f>
        <v/>
      </c>
      <c r="Q645" s="700" t="str">
        <f>IF(Tabla112[[#This Row],[Descripción]]="","",_xlfn.XLOOKUP(Tabla112[[#This Row],[Descripción]],[1]!Tabla10[Descripción],[1]!Tabla10[CODIGO PRESUPUESTARIO],0))</f>
        <v/>
      </c>
      <c r="R645" s="696"/>
      <c r="S645" s="696"/>
    </row>
    <row r="646" spans="2:19" x14ac:dyDescent="0.3">
      <c r="B646" s="692" t="str">
        <f>IF('Formulario PPGR3 '!$G646="","",CONCATENATE('Formulario PPGR3 '!$C646,".",'Formulario PPGR3 '!$D646,".",'Formulario PPGR3 '!$E646,".",'Formulario PPGR3 '!$F646))</f>
        <v/>
      </c>
      <c r="C646" s="692" t="str">
        <f>IF('Formulario PPGR3 '!$G646="","",'[1]Formulario PPGR1'!#REF!)</f>
        <v/>
      </c>
      <c r="D646" s="692" t="str">
        <f>IF('Formulario PPGR3 '!$G646="","",'[1]Formulario PPGR1'!#REF!)</f>
        <v/>
      </c>
      <c r="E646" s="692" t="str">
        <f>IF('Formulario PPGR3 '!$G646="","",'[1]Formulario PPGR1'!#REF!)</f>
        <v/>
      </c>
      <c r="F646" s="692" t="str">
        <f>IF('Formulario PPGR3 '!$G646="","",'[1]Formulario PPGR1'!#REF!)</f>
        <v/>
      </c>
      <c r="G646" s="693"/>
      <c r="H646" s="694" t="str">
        <f>IF(Tabla112[[#This Row],[Código_Actividad]]="","",_xlfn.XLOOKUP(Tabla112[[#This Row],[Código_Actividad]],[1]!Tabla2[Código],[1]!Tabla2[Actividades Programables Presupuestables],"",0))</f>
        <v/>
      </c>
      <c r="I646" s="695" t="str">
        <f>IFERROR(VLOOKUP('Formulario PPGR3 '!$G646,'[1]Formulario PPGR2'!$H$9:$V$272,15,FALSE),"")</f>
        <v/>
      </c>
      <c r="J646" s="706"/>
      <c r="K646" s="696" t="str">
        <f>IF(Tabla112[[#This Row],[Insumos]]="","",_xlfn.XLOOKUP(Tabla112[[#This Row],[Insumos]],[1]!Tabla10[Insumo],[1]!Tabla10[InsumoAbrev],"",0))</f>
        <v/>
      </c>
      <c r="L646" s="697"/>
      <c r="M646" s="698" t="str">
        <f>IF(Tabla112[[#This Row],[Descripción]]="","",_xlfn.XLOOKUP(Tabla112[[#This Row],[Descripción]],[1]!Tabla10[Descripción],[1]!Tabla10[Unidad de Medida],"",0))</f>
        <v/>
      </c>
      <c r="N646" s="699"/>
      <c r="O646" s="700" t="str">
        <f>IF(Tabla112[[#This Row],[Descripción]]="","",_xlfn.XLOOKUP(Tabla112[[#This Row],[Descripción]],[1]!Tabla10[Descripción],[1]!Tabla10[Precio Unitario],0))</f>
        <v/>
      </c>
      <c r="P646" s="700" t="str">
        <f>IF(Tabla112[[#This Row],[Cantidad de Insumos]]="","",Tabla112[[#This Row],[Precio Unitario]]*Tabla112[[#This Row],[Cantidad de Insumos]])</f>
        <v/>
      </c>
      <c r="Q646" s="700" t="str">
        <f>IF(Tabla112[[#This Row],[Descripción]]="","",_xlfn.XLOOKUP(Tabla112[[#This Row],[Descripción]],[1]!Tabla10[Descripción],[1]!Tabla10[CODIGO PRESUPUESTARIO],0))</f>
        <v/>
      </c>
      <c r="R646" s="696"/>
      <c r="S646" s="696"/>
    </row>
    <row r="647" spans="2:19" x14ac:dyDescent="0.3">
      <c r="B647" s="692" t="str">
        <f>IF('Formulario PPGR3 '!$G647="","",CONCATENATE('Formulario PPGR3 '!$C647,".",'Formulario PPGR3 '!$D647,".",'Formulario PPGR3 '!$E647,".",'Formulario PPGR3 '!$F647))</f>
        <v/>
      </c>
      <c r="C647" s="692" t="str">
        <f>IF('Formulario PPGR3 '!$G647="","",'[1]Formulario PPGR1'!#REF!)</f>
        <v/>
      </c>
      <c r="D647" s="692" t="str">
        <f>IF('Formulario PPGR3 '!$G647="","",'[1]Formulario PPGR1'!#REF!)</f>
        <v/>
      </c>
      <c r="E647" s="692" t="str">
        <f>IF('Formulario PPGR3 '!$G647="","",'[1]Formulario PPGR1'!#REF!)</f>
        <v/>
      </c>
      <c r="F647" s="692" t="str">
        <f>IF('Formulario PPGR3 '!$G647="","",'[1]Formulario PPGR1'!#REF!)</f>
        <v/>
      </c>
      <c r="G647" s="693"/>
      <c r="H647" s="694" t="str">
        <f>IF(Tabla112[[#This Row],[Código_Actividad]]="","",_xlfn.XLOOKUP(Tabla112[[#This Row],[Código_Actividad]],[1]!Tabla2[Código],[1]!Tabla2[Actividades Programables Presupuestables],"",0))</f>
        <v/>
      </c>
      <c r="I647" s="695" t="str">
        <f>IFERROR(VLOOKUP('Formulario PPGR3 '!$G647,'[1]Formulario PPGR2'!$H$9:$V$272,15,FALSE),"")</f>
        <v/>
      </c>
      <c r="J647" s="706"/>
      <c r="K647" s="696" t="str">
        <f>IF(Tabla112[[#This Row],[Insumos]]="","",_xlfn.XLOOKUP(Tabla112[[#This Row],[Insumos]],[1]!Tabla10[Insumo],[1]!Tabla10[InsumoAbrev],"",0))</f>
        <v/>
      </c>
      <c r="L647" s="697"/>
      <c r="M647" s="698" t="str">
        <f>IF(Tabla112[[#This Row],[Descripción]]="","",_xlfn.XLOOKUP(Tabla112[[#This Row],[Descripción]],[1]!Tabla10[Descripción],[1]!Tabla10[Unidad de Medida],"",0))</f>
        <v/>
      </c>
      <c r="N647" s="699"/>
      <c r="O647" s="700" t="str">
        <f>IF(Tabla112[[#This Row],[Descripción]]="","",_xlfn.XLOOKUP(Tabla112[[#This Row],[Descripción]],[1]!Tabla10[Descripción],[1]!Tabla10[Precio Unitario],0))</f>
        <v/>
      </c>
      <c r="P647" s="700" t="str">
        <f>IF(Tabla112[[#This Row],[Cantidad de Insumos]]="","",Tabla112[[#This Row],[Precio Unitario]]*Tabla112[[#This Row],[Cantidad de Insumos]])</f>
        <v/>
      </c>
      <c r="Q647" s="700" t="str">
        <f>IF(Tabla112[[#This Row],[Descripción]]="","",_xlfn.XLOOKUP(Tabla112[[#This Row],[Descripción]],[1]!Tabla10[Descripción],[1]!Tabla10[CODIGO PRESUPUESTARIO],0))</f>
        <v/>
      </c>
      <c r="R647" s="696"/>
      <c r="S647" s="696"/>
    </row>
    <row r="648" spans="2:19" x14ac:dyDescent="0.3">
      <c r="B648" s="692" t="str">
        <f>IF('Formulario PPGR3 '!$G648="","",CONCATENATE('Formulario PPGR3 '!$C648,".",'Formulario PPGR3 '!$D648,".",'Formulario PPGR3 '!$E648,".",'Formulario PPGR3 '!$F648))</f>
        <v/>
      </c>
      <c r="C648" s="692" t="str">
        <f>IF('Formulario PPGR3 '!$G648="","",'[1]Formulario PPGR1'!#REF!)</f>
        <v/>
      </c>
      <c r="D648" s="692" t="str">
        <f>IF('Formulario PPGR3 '!$G648="","",'[1]Formulario PPGR1'!#REF!)</f>
        <v/>
      </c>
      <c r="E648" s="692" t="str">
        <f>IF('Formulario PPGR3 '!$G648="","",'[1]Formulario PPGR1'!#REF!)</f>
        <v/>
      </c>
      <c r="F648" s="692" t="str">
        <f>IF('Formulario PPGR3 '!$G648="","",'[1]Formulario PPGR1'!#REF!)</f>
        <v/>
      </c>
      <c r="G648" s="693"/>
      <c r="H648" s="694" t="str">
        <f>IF(Tabla112[[#This Row],[Código_Actividad]]="","",_xlfn.XLOOKUP(Tabla112[[#This Row],[Código_Actividad]],[1]!Tabla2[Código],[1]!Tabla2[Actividades Programables Presupuestables],"",0))</f>
        <v/>
      </c>
      <c r="I648" s="695" t="str">
        <f>IFERROR(VLOOKUP('Formulario PPGR3 '!$G648,'[1]Formulario PPGR2'!$H$9:$V$272,15,FALSE),"")</f>
        <v/>
      </c>
      <c r="J648" s="706"/>
      <c r="K648" s="696" t="str">
        <f>IF(Tabla112[[#This Row],[Insumos]]="","",_xlfn.XLOOKUP(Tabla112[[#This Row],[Insumos]],[1]!Tabla10[Insumo],[1]!Tabla10[InsumoAbrev],"",0))</f>
        <v/>
      </c>
      <c r="L648" s="697"/>
      <c r="M648" s="698" t="str">
        <f>IF(Tabla112[[#This Row],[Descripción]]="","",_xlfn.XLOOKUP(Tabla112[[#This Row],[Descripción]],[1]!Tabla10[Descripción],[1]!Tabla10[Unidad de Medida],"",0))</f>
        <v/>
      </c>
      <c r="N648" s="699"/>
      <c r="O648" s="700" t="str">
        <f>IF(Tabla112[[#This Row],[Descripción]]="","",_xlfn.XLOOKUP(Tabla112[[#This Row],[Descripción]],[1]!Tabla10[Descripción],[1]!Tabla10[Precio Unitario],0))</f>
        <v/>
      </c>
      <c r="P648" s="700" t="str">
        <f>IF(Tabla112[[#This Row],[Cantidad de Insumos]]="","",Tabla112[[#This Row],[Precio Unitario]]*Tabla112[[#This Row],[Cantidad de Insumos]])</f>
        <v/>
      </c>
      <c r="Q648" s="700" t="str">
        <f>IF(Tabla112[[#This Row],[Descripción]]="","",_xlfn.XLOOKUP(Tabla112[[#This Row],[Descripción]],[1]!Tabla10[Descripción],[1]!Tabla10[CODIGO PRESUPUESTARIO],0))</f>
        <v/>
      </c>
      <c r="R648" s="696"/>
      <c r="S648" s="696"/>
    </row>
    <row r="649" spans="2:19" x14ac:dyDescent="0.3">
      <c r="B649" s="692" t="str">
        <f>IF('Formulario PPGR3 '!$G649="","",CONCATENATE('Formulario PPGR3 '!$C649,".",'Formulario PPGR3 '!$D649,".",'Formulario PPGR3 '!$E649,".",'Formulario PPGR3 '!$F649))</f>
        <v/>
      </c>
      <c r="C649" s="692" t="str">
        <f>IF('Formulario PPGR3 '!$G649="","",'[1]Formulario PPGR1'!#REF!)</f>
        <v/>
      </c>
      <c r="D649" s="692" t="str">
        <f>IF('Formulario PPGR3 '!$G649="","",'[1]Formulario PPGR1'!#REF!)</f>
        <v/>
      </c>
      <c r="E649" s="692" t="str">
        <f>IF('Formulario PPGR3 '!$G649="","",'[1]Formulario PPGR1'!#REF!)</f>
        <v/>
      </c>
      <c r="F649" s="692" t="str">
        <f>IF('Formulario PPGR3 '!$G649="","",'[1]Formulario PPGR1'!#REF!)</f>
        <v/>
      </c>
      <c r="G649" s="693"/>
      <c r="H649" s="694" t="str">
        <f>IF(Tabla112[[#This Row],[Código_Actividad]]="","",_xlfn.XLOOKUP(Tabla112[[#This Row],[Código_Actividad]],[1]!Tabla2[Código],[1]!Tabla2[Actividades Programables Presupuestables],"",0))</f>
        <v/>
      </c>
      <c r="I649" s="695" t="str">
        <f>IFERROR(VLOOKUP('Formulario PPGR3 '!$G649,'[1]Formulario PPGR2'!$H$9:$V$272,15,FALSE),"")</f>
        <v/>
      </c>
      <c r="J649" s="706"/>
      <c r="K649" s="696" t="str">
        <f>IF(Tabla112[[#This Row],[Insumos]]="","",_xlfn.XLOOKUP(Tabla112[[#This Row],[Insumos]],[1]!Tabla10[Insumo],[1]!Tabla10[InsumoAbrev],"",0))</f>
        <v/>
      </c>
      <c r="L649" s="697"/>
      <c r="M649" s="698" t="str">
        <f>IF(Tabla112[[#This Row],[Descripción]]="","",_xlfn.XLOOKUP(Tabla112[[#This Row],[Descripción]],[1]!Tabla10[Descripción],[1]!Tabla10[Unidad de Medida],"",0))</f>
        <v/>
      </c>
      <c r="N649" s="699"/>
      <c r="O649" s="700" t="str">
        <f>IF(Tabla112[[#This Row],[Descripción]]="","",_xlfn.XLOOKUP(Tabla112[[#This Row],[Descripción]],[1]!Tabla10[Descripción],[1]!Tabla10[Precio Unitario],0))</f>
        <v/>
      </c>
      <c r="P649" s="700" t="str">
        <f>IF(Tabla112[[#This Row],[Cantidad de Insumos]]="","",Tabla112[[#This Row],[Precio Unitario]]*Tabla112[[#This Row],[Cantidad de Insumos]])</f>
        <v/>
      </c>
      <c r="Q649" s="700" t="str">
        <f>IF(Tabla112[[#This Row],[Descripción]]="","",_xlfn.XLOOKUP(Tabla112[[#This Row],[Descripción]],[1]!Tabla10[Descripción],[1]!Tabla10[CODIGO PRESUPUESTARIO],0))</f>
        <v/>
      </c>
      <c r="R649" s="696"/>
      <c r="S649" s="696"/>
    </row>
    <row r="650" spans="2:19" x14ac:dyDescent="0.3">
      <c r="B650" s="692" t="str">
        <f>IF('Formulario PPGR3 '!$G650="","",CONCATENATE('Formulario PPGR3 '!$C650,".",'Formulario PPGR3 '!$D650,".",'Formulario PPGR3 '!$E650,".",'Formulario PPGR3 '!$F650))</f>
        <v/>
      </c>
      <c r="C650" s="692" t="str">
        <f>IF('Formulario PPGR3 '!$G650="","",'[1]Formulario PPGR1'!#REF!)</f>
        <v/>
      </c>
      <c r="D650" s="692" t="str">
        <f>IF('Formulario PPGR3 '!$G650="","",'[1]Formulario PPGR1'!#REF!)</f>
        <v/>
      </c>
      <c r="E650" s="692" t="str">
        <f>IF('Formulario PPGR3 '!$G650="","",'[1]Formulario PPGR1'!#REF!)</f>
        <v/>
      </c>
      <c r="F650" s="692" t="str">
        <f>IF('Formulario PPGR3 '!$G650="","",'[1]Formulario PPGR1'!#REF!)</f>
        <v/>
      </c>
      <c r="G650" s="693"/>
      <c r="H650" s="694" t="str">
        <f>IF(Tabla112[[#This Row],[Código_Actividad]]="","",_xlfn.XLOOKUP(Tabla112[[#This Row],[Código_Actividad]],[1]!Tabla2[Código],[1]!Tabla2[Actividades Programables Presupuestables],"",0))</f>
        <v/>
      </c>
      <c r="I650" s="695" t="str">
        <f>IFERROR(VLOOKUP('Formulario PPGR3 '!$G650,'[1]Formulario PPGR2'!$H$9:$V$272,15,FALSE),"")</f>
        <v/>
      </c>
      <c r="J650" s="742"/>
      <c r="K650" s="696" t="str">
        <f>IF(Tabla112[[#This Row],[Insumos]]="","",_xlfn.XLOOKUP(Tabla112[[#This Row],[Insumos]],[1]!Tabla10[Insumo],[1]!Tabla10[InsumoAbrev],"",0))</f>
        <v/>
      </c>
      <c r="L650" s="697"/>
      <c r="M650" s="698" t="str">
        <f>IF(Tabla112[[#This Row],[Descripción]]="","",_xlfn.XLOOKUP(Tabla112[[#This Row],[Descripción]],[1]!Tabla10[Descripción],[1]!Tabla10[Unidad de Medida],"",0))</f>
        <v/>
      </c>
      <c r="N650" s="699"/>
      <c r="O650" s="700" t="str">
        <f>IF(Tabla112[[#This Row],[Descripción]]="","",_xlfn.XLOOKUP(Tabla112[[#This Row],[Descripción]],[1]!Tabla10[Descripción],[1]!Tabla10[Precio Unitario],0))</f>
        <v/>
      </c>
      <c r="P650" s="700" t="str">
        <f>IF(Tabla112[[#This Row],[Cantidad de Insumos]]="","",Tabla112[[#This Row],[Precio Unitario]]*Tabla112[[#This Row],[Cantidad de Insumos]])</f>
        <v/>
      </c>
      <c r="Q650" s="700" t="str">
        <f>IF(Tabla112[[#This Row],[Descripción]]="","",_xlfn.XLOOKUP(Tabla112[[#This Row],[Descripción]],[1]!Tabla10[Descripción],[1]!Tabla10[CODIGO PRESUPUESTARIO],0))</f>
        <v/>
      </c>
      <c r="R650" s="696"/>
      <c r="S650" s="696"/>
    </row>
    <row r="651" spans="2:19" x14ac:dyDescent="0.3">
      <c r="B651" s="692" t="str">
        <f>IF('Formulario PPGR3 '!$G651="","",CONCATENATE('Formulario PPGR3 '!$C651,".",'Formulario PPGR3 '!$D651,".",'Formulario PPGR3 '!$E651,".",'Formulario PPGR3 '!$F651))</f>
        <v/>
      </c>
      <c r="C651" s="692" t="str">
        <f>IF('Formulario PPGR3 '!$G651="","",'[1]Formulario PPGR1'!#REF!)</f>
        <v/>
      </c>
      <c r="D651" s="692" t="str">
        <f>IF('Formulario PPGR3 '!$G651="","",'[1]Formulario PPGR1'!#REF!)</f>
        <v/>
      </c>
      <c r="E651" s="692" t="str">
        <f>IF('Formulario PPGR3 '!$G651="","",'[1]Formulario PPGR1'!#REF!)</f>
        <v/>
      </c>
      <c r="F651" s="692" t="str">
        <f>IF('Formulario PPGR3 '!$G651="","",'[1]Formulario PPGR1'!#REF!)</f>
        <v/>
      </c>
      <c r="G651" s="693"/>
      <c r="H651" s="694" t="str">
        <f>IF(Tabla112[[#This Row],[Código_Actividad]]="","",_xlfn.XLOOKUP(Tabla112[[#This Row],[Código_Actividad]],[1]!Tabla2[Código],[1]!Tabla2[Actividades Programables Presupuestables],"",0))</f>
        <v/>
      </c>
      <c r="I651" s="695" t="str">
        <f>IFERROR(VLOOKUP('Formulario PPGR3 '!$G651,'[1]Formulario PPGR2'!$H$9:$V$272,15,FALSE),"")</f>
        <v/>
      </c>
      <c r="J651" s="742"/>
      <c r="K651" s="696" t="str">
        <f>IF(Tabla112[[#This Row],[Insumos]]="","",_xlfn.XLOOKUP(Tabla112[[#This Row],[Insumos]],[1]!Tabla10[Insumo],[1]!Tabla10[InsumoAbrev],"",0))</f>
        <v/>
      </c>
      <c r="L651" s="697"/>
      <c r="M651" s="698" t="str">
        <f>IF(Tabla112[[#This Row],[Descripción]]="","",_xlfn.XLOOKUP(Tabla112[[#This Row],[Descripción]],[1]!Tabla10[Descripción],[1]!Tabla10[Unidad de Medida],"",0))</f>
        <v/>
      </c>
      <c r="N651" s="699"/>
      <c r="O651" s="700" t="str">
        <f>IF(Tabla112[[#This Row],[Descripción]]="","",_xlfn.XLOOKUP(Tabla112[[#This Row],[Descripción]],[1]!Tabla10[Descripción],[1]!Tabla10[Precio Unitario],0))</f>
        <v/>
      </c>
      <c r="P651" s="700" t="str">
        <f>IF(Tabla112[[#This Row],[Cantidad de Insumos]]="","",Tabla112[[#This Row],[Precio Unitario]]*Tabla112[[#This Row],[Cantidad de Insumos]])</f>
        <v/>
      </c>
      <c r="Q651" s="700" t="str">
        <f>IF(Tabla112[[#This Row],[Descripción]]="","",_xlfn.XLOOKUP(Tabla112[[#This Row],[Descripción]],[1]!Tabla10[Descripción],[1]!Tabla10[CODIGO PRESUPUESTARIO],0))</f>
        <v/>
      </c>
      <c r="R651" s="696"/>
      <c r="S651" s="696"/>
    </row>
    <row r="652" spans="2:19" x14ac:dyDescent="0.3">
      <c r="B652" s="692" t="str">
        <f>IF('Formulario PPGR3 '!$G652="","",CONCATENATE('Formulario PPGR3 '!$C652,".",'Formulario PPGR3 '!$D652,".",'Formulario PPGR3 '!$E652,".",'Formulario PPGR3 '!$F652))</f>
        <v/>
      </c>
      <c r="C652" s="692" t="str">
        <f>IF('Formulario PPGR3 '!$G652="","",'[1]Formulario PPGR1'!#REF!)</f>
        <v/>
      </c>
      <c r="D652" s="692" t="str">
        <f>IF('Formulario PPGR3 '!$G652="","",'[1]Formulario PPGR1'!#REF!)</f>
        <v/>
      </c>
      <c r="E652" s="692" t="str">
        <f>IF('Formulario PPGR3 '!$G652="","",'[1]Formulario PPGR1'!#REF!)</f>
        <v/>
      </c>
      <c r="F652" s="692" t="str">
        <f>IF('Formulario PPGR3 '!$G652="","",'[1]Formulario PPGR1'!#REF!)</f>
        <v/>
      </c>
      <c r="G652" s="693"/>
      <c r="H652" s="694" t="str">
        <f>IF(Tabla112[[#This Row],[Código_Actividad]]="","",_xlfn.XLOOKUP(Tabla112[[#This Row],[Código_Actividad]],[1]!Tabla2[Código],[1]!Tabla2[Actividades Programables Presupuestables],"",0))</f>
        <v/>
      </c>
      <c r="I652" s="695" t="str">
        <f>IFERROR(VLOOKUP('Formulario PPGR3 '!$G652,'[1]Formulario PPGR2'!$H$9:$V$272,15,FALSE),"")</f>
        <v/>
      </c>
      <c r="J652" s="742"/>
      <c r="K652" s="696" t="str">
        <f>IF(Tabla112[[#This Row],[Insumos]]="","",_xlfn.XLOOKUP(Tabla112[[#This Row],[Insumos]],[1]!Tabla10[Insumo],[1]!Tabla10[InsumoAbrev],"",0))</f>
        <v/>
      </c>
      <c r="L652" s="697"/>
      <c r="M652" s="698" t="str">
        <f>IF(Tabla112[[#This Row],[Descripción]]="","",_xlfn.XLOOKUP(Tabla112[[#This Row],[Descripción]],[1]!Tabla10[Descripción],[1]!Tabla10[Unidad de Medida],"",0))</f>
        <v/>
      </c>
      <c r="N652" s="699"/>
      <c r="O652" s="700" t="str">
        <f>IF(Tabla112[[#This Row],[Descripción]]="","",_xlfn.XLOOKUP(Tabla112[[#This Row],[Descripción]],[1]!Tabla10[Descripción],[1]!Tabla10[Precio Unitario],0))</f>
        <v/>
      </c>
      <c r="P652" s="700" t="str">
        <f>IF(Tabla112[[#This Row],[Cantidad de Insumos]]="","",Tabla112[[#This Row],[Precio Unitario]]*Tabla112[[#This Row],[Cantidad de Insumos]])</f>
        <v/>
      </c>
      <c r="Q652" s="700" t="str">
        <f>IF(Tabla112[[#This Row],[Descripción]]="","",_xlfn.XLOOKUP(Tabla112[[#This Row],[Descripción]],[1]!Tabla10[Descripción],[1]!Tabla10[CODIGO PRESUPUESTARIO],0))</f>
        <v/>
      </c>
      <c r="R652" s="696"/>
      <c r="S652" s="696"/>
    </row>
    <row r="653" spans="2:19" x14ac:dyDescent="0.3">
      <c r="B653" s="692" t="str">
        <f>IF('Formulario PPGR3 '!$G653="","",CONCATENATE('Formulario PPGR3 '!$C653,".",'Formulario PPGR3 '!$D653,".",'Formulario PPGR3 '!$E653,".",'Formulario PPGR3 '!$F653))</f>
        <v/>
      </c>
      <c r="C653" s="692" t="str">
        <f>IF('Formulario PPGR3 '!$G653="","",'[1]Formulario PPGR1'!#REF!)</f>
        <v/>
      </c>
      <c r="D653" s="692" t="str">
        <f>IF('Formulario PPGR3 '!$G653="","",'[1]Formulario PPGR1'!#REF!)</f>
        <v/>
      </c>
      <c r="E653" s="692" t="str">
        <f>IF('Formulario PPGR3 '!$G653="","",'[1]Formulario PPGR1'!#REF!)</f>
        <v/>
      </c>
      <c r="F653" s="692" t="str">
        <f>IF('Formulario PPGR3 '!$G653="","",'[1]Formulario PPGR1'!#REF!)</f>
        <v/>
      </c>
      <c r="G653" s="693"/>
      <c r="H653" s="694" t="str">
        <f>IF(Tabla112[[#This Row],[Código_Actividad]]="","",_xlfn.XLOOKUP(Tabla112[[#This Row],[Código_Actividad]],[1]!Tabla2[Código],[1]!Tabla2[Actividades Programables Presupuestables],"",0))</f>
        <v/>
      </c>
      <c r="I653" s="695" t="str">
        <f>IFERROR(VLOOKUP('Formulario PPGR3 '!$G653,'[1]Formulario PPGR2'!$H$9:$V$272,15,FALSE),"")</f>
        <v/>
      </c>
      <c r="J653" s="742"/>
      <c r="K653" s="696" t="str">
        <f>IF(Tabla112[[#This Row],[Insumos]]="","",_xlfn.XLOOKUP(Tabla112[[#This Row],[Insumos]],[1]!Tabla10[Insumo],[1]!Tabla10[InsumoAbrev],"",0))</f>
        <v/>
      </c>
      <c r="L653" s="697"/>
      <c r="M653" s="698" t="str">
        <f>IF(Tabla112[[#This Row],[Descripción]]="","",_xlfn.XLOOKUP(Tabla112[[#This Row],[Descripción]],[1]!Tabla10[Descripción],[1]!Tabla10[Unidad de Medida],"",0))</f>
        <v/>
      </c>
      <c r="N653" s="699"/>
      <c r="O653" s="700" t="str">
        <f>IF(Tabla112[[#This Row],[Descripción]]="","",_xlfn.XLOOKUP(Tabla112[[#This Row],[Descripción]],[1]!Tabla10[Descripción],[1]!Tabla10[Precio Unitario],0))</f>
        <v/>
      </c>
      <c r="P653" s="700" t="str">
        <f>IF(Tabla112[[#This Row],[Cantidad de Insumos]]="","",Tabla112[[#This Row],[Precio Unitario]]*Tabla112[[#This Row],[Cantidad de Insumos]])</f>
        <v/>
      </c>
      <c r="Q653" s="700" t="str">
        <f>IF(Tabla112[[#This Row],[Descripción]]="","",_xlfn.XLOOKUP(Tabla112[[#This Row],[Descripción]],[1]!Tabla10[Descripción],[1]!Tabla10[CODIGO PRESUPUESTARIO],0))</f>
        <v/>
      </c>
      <c r="R653" s="696"/>
      <c r="S653" s="696"/>
    </row>
    <row r="654" spans="2:19" x14ac:dyDescent="0.3">
      <c r="B654" s="692" t="str">
        <f>IF('Formulario PPGR3 '!$G654="","",CONCATENATE('Formulario PPGR3 '!$C654,".",'Formulario PPGR3 '!$D654,".",'Formulario PPGR3 '!$E654,".",'Formulario PPGR3 '!$F654))</f>
        <v/>
      </c>
      <c r="C654" s="692" t="str">
        <f>IF('Formulario PPGR3 '!$G654="","",'[1]Formulario PPGR1'!#REF!)</f>
        <v/>
      </c>
      <c r="D654" s="692" t="str">
        <f>IF('Formulario PPGR3 '!$G654="","",'[1]Formulario PPGR1'!#REF!)</f>
        <v/>
      </c>
      <c r="E654" s="692" t="str">
        <f>IF('Formulario PPGR3 '!$G654="","",'[1]Formulario PPGR1'!#REF!)</f>
        <v/>
      </c>
      <c r="F654" s="692" t="str">
        <f>IF('Formulario PPGR3 '!$G654="","",'[1]Formulario PPGR1'!#REF!)</f>
        <v/>
      </c>
      <c r="G654" s="693"/>
      <c r="H654" s="694" t="str">
        <f>IF(Tabla112[[#This Row],[Código_Actividad]]="","",_xlfn.XLOOKUP(Tabla112[[#This Row],[Código_Actividad]],[1]!Tabla2[Código],[1]!Tabla2[Actividades Programables Presupuestables],"",0))</f>
        <v/>
      </c>
      <c r="I654" s="695" t="str">
        <f>IFERROR(VLOOKUP('Formulario PPGR3 '!$G654,'[1]Formulario PPGR2'!$H$9:$V$272,15,FALSE),"")</f>
        <v/>
      </c>
      <c r="J654" s="706"/>
      <c r="K654" s="696" t="str">
        <f>IF(Tabla112[[#This Row],[Insumos]]="","",_xlfn.XLOOKUP(Tabla112[[#This Row],[Insumos]],[1]!Tabla10[Insumo],[1]!Tabla10[InsumoAbrev],"",0))</f>
        <v/>
      </c>
      <c r="L654" s="697"/>
      <c r="M654" s="698" t="str">
        <f>IF(Tabla112[[#This Row],[Descripción]]="","",_xlfn.XLOOKUP(Tabla112[[#This Row],[Descripción]],[1]!Tabla10[Descripción],[1]!Tabla10[Unidad de Medida],"",0))</f>
        <v/>
      </c>
      <c r="N654" s="699"/>
      <c r="O654" s="700" t="str">
        <f>IF(Tabla112[[#This Row],[Descripción]]="","",_xlfn.XLOOKUP(Tabla112[[#This Row],[Descripción]],[1]!Tabla10[Descripción],[1]!Tabla10[Precio Unitario],0))</f>
        <v/>
      </c>
      <c r="P654" s="700" t="str">
        <f>IF(Tabla112[[#This Row],[Cantidad de Insumos]]="","",Tabla112[[#This Row],[Precio Unitario]]*Tabla112[[#This Row],[Cantidad de Insumos]])</f>
        <v/>
      </c>
      <c r="Q654" s="700" t="str">
        <f>IF(Tabla112[[#This Row],[Descripción]]="","",_xlfn.XLOOKUP(Tabla112[[#This Row],[Descripción]],[1]!Tabla10[Descripción],[1]!Tabla10[CODIGO PRESUPUESTARIO],0))</f>
        <v/>
      </c>
      <c r="R654" s="696"/>
      <c r="S654" s="696"/>
    </row>
    <row r="655" spans="2:19" x14ac:dyDescent="0.3">
      <c r="B655" s="692" t="str">
        <f>IF('Formulario PPGR3 '!$G655="","",CONCATENATE('Formulario PPGR3 '!$C655,".",'Formulario PPGR3 '!$D655,".",'Formulario PPGR3 '!$E655,".",'Formulario PPGR3 '!$F655))</f>
        <v/>
      </c>
      <c r="C655" s="692" t="str">
        <f>IF('Formulario PPGR3 '!$G655="","",'[1]Formulario PPGR1'!#REF!)</f>
        <v/>
      </c>
      <c r="D655" s="692" t="str">
        <f>IF('Formulario PPGR3 '!$G655="","",'[1]Formulario PPGR1'!#REF!)</f>
        <v/>
      </c>
      <c r="E655" s="692" t="str">
        <f>IF('Formulario PPGR3 '!$G655="","",'[1]Formulario PPGR1'!#REF!)</f>
        <v/>
      </c>
      <c r="F655" s="692" t="str">
        <f>IF('Formulario PPGR3 '!$G655="","",'[1]Formulario PPGR1'!#REF!)</f>
        <v/>
      </c>
      <c r="G655" s="693"/>
      <c r="H655" s="694" t="str">
        <f>IF(Tabla112[[#This Row],[Código_Actividad]]="","",_xlfn.XLOOKUP(Tabla112[[#This Row],[Código_Actividad]],[1]!Tabla2[Código],[1]!Tabla2[Actividades Programables Presupuestables],"",0))</f>
        <v/>
      </c>
      <c r="I655" s="695" t="str">
        <f>IFERROR(VLOOKUP('Formulario PPGR3 '!$G655,'[1]Formulario PPGR2'!$H$9:$V$272,15,FALSE),"")</f>
        <v/>
      </c>
      <c r="J655" s="706"/>
      <c r="K655" s="696" t="str">
        <f>IF(Tabla112[[#This Row],[Insumos]]="","",_xlfn.XLOOKUP(Tabla112[[#This Row],[Insumos]],[1]!Tabla10[Insumo],[1]!Tabla10[InsumoAbrev],"",0))</f>
        <v/>
      </c>
      <c r="L655" s="697"/>
      <c r="M655" s="698" t="str">
        <f>IF(Tabla112[[#This Row],[Descripción]]="","",_xlfn.XLOOKUP(Tabla112[[#This Row],[Descripción]],[1]!Tabla10[Descripción],[1]!Tabla10[Unidad de Medida],"",0))</f>
        <v/>
      </c>
      <c r="N655" s="699"/>
      <c r="O655" s="700" t="str">
        <f>IF(Tabla112[[#This Row],[Descripción]]="","",_xlfn.XLOOKUP(Tabla112[[#This Row],[Descripción]],[1]!Tabla10[Descripción],[1]!Tabla10[Precio Unitario],0))</f>
        <v/>
      </c>
      <c r="P655" s="700" t="str">
        <f>IF(Tabla112[[#This Row],[Cantidad de Insumos]]="","",Tabla112[[#This Row],[Precio Unitario]]*Tabla112[[#This Row],[Cantidad de Insumos]])</f>
        <v/>
      </c>
      <c r="Q655" s="700" t="str">
        <f>IF(Tabla112[[#This Row],[Descripción]]="","",_xlfn.XLOOKUP(Tabla112[[#This Row],[Descripción]],[1]!Tabla10[Descripción],[1]!Tabla10[CODIGO PRESUPUESTARIO],0))</f>
        <v/>
      </c>
      <c r="R655" s="696"/>
      <c r="S655" s="696"/>
    </row>
    <row r="656" spans="2:19" x14ac:dyDescent="0.3">
      <c r="B656" s="692" t="str">
        <f>IF('Formulario PPGR3 '!$G656="","",CONCATENATE('Formulario PPGR3 '!$C656,".",'Formulario PPGR3 '!$D656,".",'Formulario PPGR3 '!$E656,".",'Formulario PPGR3 '!$F656))</f>
        <v/>
      </c>
      <c r="C656" s="692" t="str">
        <f>IF('Formulario PPGR3 '!$G656="","",'[1]Formulario PPGR1'!#REF!)</f>
        <v/>
      </c>
      <c r="D656" s="692" t="str">
        <f>IF('Formulario PPGR3 '!$G656="","",'[1]Formulario PPGR1'!#REF!)</f>
        <v/>
      </c>
      <c r="E656" s="692" t="str">
        <f>IF('Formulario PPGR3 '!$G656="","",'[1]Formulario PPGR1'!#REF!)</f>
        <v/>
      </c>
      <c r="F656" s="692" t="str">
        <f>IF('Formulario PPGR3 '!$G656="","",'[1]Formulario PPGR1'!#REF!)</f>
        <v/>
      </c>
      <c r="G656" s="693"/>
      <c r="H656" s="694" t="str">
        <f>IF(Tabla112[[#This Row],[Código_Actividad]]="","",_xlfn.XLOOKUP(Tabla112[[#This Row],[Código_Actividad]],[1]!Tabla2[Código],[1]!Tabla2[Actividades Programables Presupuestables],"",0))</f>
        <v/>
      </c>
      <c r="I656" s="695" t="str">
        <f>IFERROR(VLOOKUP('Formulario PPGR3 '!$G656,'[1]Formulario PPGR2'!$H$9:$V$272,15,FALSE),"")</f>
        <v/>
      </c>
      <c r="J656" s="742"/>
      <c r="K656" s="696" t="str">
        <f>IF(Tabla112[[#This Row],[Insumos]]="","",_xlfn.XLOOKUP(Tabla112[[#This Row],[Insumos]],[1]!Tabla10[Insumo],[1]!Tabla10[InsumoAbrev],"",0))</f>
        <v/>
      </c>
      <c r="L656" s="697"/>
      <c r="M656" s="698" t="str">
        <f>IF(Tabla112[[#This Row],[Descripción]]="","",_xlfn.XLOOKUP(Tabla112[[#This Row],[Descripción]],[1]!Tabla10[Descripción],[1]!Tabla10[Unidad de Medida],"",0))</f>
        <v/>
      </c>
      <c r="N656" s="699"/>
      <c r="O656" s="700" t="str">
        <f>IF(Tabla112[[#This Row],[Descripción]]="","",_xlfn.XLOOKUP(Tabla112[[#This Row],[Descripción]],[1]!Tabla10[Descripción],[1]!Tabla10[Precio Unitario],0))</f>
        <v/>
      </c>
      <c r="P656" s="700" t="str">
        <f>IF(Tabla112[[#This Row],[Cantidad de Insumos]]="","",Tabla112[[#This Row],[Precio Unitario]]*Tabla112[[#This Row],[Cantidad de Insumos]])</f>
        <v/>
      </c>
      <c r="Q656" s="700" t="str">
        <f>IF(Tabla112[[#This Row],[Descripción]]="","",_xlfn.XLOOKUP(Tabla112[[#This Row],[Descripción]],[1]!Tabla10[Descripción],[1]!Tabla10[CODIGO PRESUPUESTARIO],0))</f>
        <v/>
      </c>
      <c r="R656" s="696"/>
      <c r="S656" s="696"/>
    </row>
    <row r="657" spans="2:19" x14ac:dyDescent="0.3">
      <c r="B657" s="692" t="str">
        <f>IF('Formulario PPGR3 '!$G657="","",CONCATENATE('Formulario PPGR3 '!$C657,".",'Formulario PPGR3 '!$D657,".",'Formulario PPGR3 '!$E657,".",'Formulario PPGR3 '!$F657))</f>
        <v/>
      </c>
      <c r="C657" s="692" t="str">
        <f>IF('Formulario PPGR3 '!$G657="","",'[1]Formulario PPGR1'!#REF!)</f>
        <v/>
      </c>
      <c r="D657" s="692" t="str">
        <f>IF('Formulario PPGR3 '!$G657="","",'[1]Formulario PPGR1'!#REF!)</f>
        <v/>
      </c>
      <c r="E657" s="692" t="str">
        <f>IF('Formulario PPGR3 '!$G657="","",'[1]Formulario PPGR1'!#REF!)</f>
        <v/>
      </c>
      <c r="F657" s="692" t="str">
        <f>IF('Formulario PPGR3 '!$G657="","",'[1]Formulario PPGR1'!#REF!)</f>
        <v/>
      </c>
      <c r="G657" s="693"/>
      <c r="H657" s="694" t="str">
        <f>IF(Tabla112[[#This Row],[Código_Actividad]]="","",_xlfn.XLOOKUP(Tabla112[[#This Row],[Código_Actividad]],[1]!Tabla2[Código],[1]!Tabla2[Actividades Programables Presupuestables],"",0))</f>
        <v/>
      </c>
      <c r="I657" s="695" t="str">
        <f>IFERROR(VLOOKUP('Formulario PPGR3 '!$G657,'[1]Formulario PPGR2'!$H$9:$V$272,15,FALSE),"")</f>
        <v/>
      </c>
      <c r="J657" s="742"/>
      <c r="K657" s="696" t="str">
        <f>IF(Tabla112[[#This Row],[Insumos]]="","",_xlfn.XLOOKUP(Tabla112[[#This Row],[Insumos]],[1]!Tabla10[Insumo],[1]!Tabla10[InsumoAbrev],"",0))</f>
        <v/>
      </c>
      <c r="L657" s="697"/>
      <c r="M657" s="698" t="str">
        <f>IF(Tabla112[[#This Row],[Descripción]]="","",_xlfn.XLOOKUP(Tabla112[[#This Row],[Descripción]],[1]!Tabla10[Descripción],[1]!Tabla10[Unidad de Medida],"",0))</f>
        <v/>
      </c>
      <c r="N657" s="699"/>
      <c r="O657" s="700" t="str">
        <f>IF(Tabla112[[#This Row],[Descripción]]="","",_xlfn.XLOOKUP(Tabla112[[#This Row],[Descripción]],[1]!Tabla10[Descripción],[1]!Tabla10[Precio Unitario],0))</f>
        <v/>
      </c>
      <c r="P657" s="700" t="str">
        <f>IF(Tabla112[[#This Row],[Cantidad de Insumos]]="","",Tabla112[[#This Row],[Precio Unitario]]*Tabla112[[#This Row],[Cantidad de Insumos]])</f>
        <v/>
      </c>
      <c r="Q657" s="700" t="str">
        <f>IF(Tabla112[[#This Row],[Descripción]]="","",_xlfn.XLOOKUP(Tabla112[[#This Row],[Descripción]],[1]!Tabla10[Descripción],[1]!Tabla10[CODIGO PRESUPUESTARIO],0))</f>
        <v/>
      </c>
      <c r="R657" s="696"/>
      <c r="S657" s="696"/>
    </row>
    <row r="658" spans="2:19" x14ac:dyDescent="0.3">
      <c r="B658" s="692" t="str">
        <f>IF('Formulario PPGR3 '!$G658="","",CONCATENATE('Formulario PPGR3 '!$C658,".",'Formulario PPGR3 '!$D658,".",'Formulario PPGR3 '!$E658,".",'Formulario PPGR3 '!$F658))</f>
        <v/>
      </c>
      <c r="C658" s="692" t="str">
        <f>IF('Formulario PPGR3 '!$G658="","",'[1]Formulario PPGR1'!#REF!)</f>
        <v/>
      </c>
      <c r="D658" s="692" t="str">
        <f>IF('Formulario PPGR3 '!$G658="","",'[1]Formulario PPGR1'!#REF!)</f>
        <v/>
      </c>
      <c r="E658" s="692" t="str">
        <f>IF('Formulario PPGR3 '!$G658="","",'[1]Formulario PPGR1'!#REF!)</f>
        <v/>
      </c>
      <c r="F658" s="692" t="str">
        <f>IF('Formulario PPGR3 '!$G658="","",'[1]Formulario PPGR1'!#REF!)</f>
        <v/>
      </c>
      <c r="G658" s="693"/>
      <c r="H658" s="694" t="str">
        <f>IF(Tabla112[[#This Row],[Código_Actividad]]="","",_xlfn.XLOOKUP(Tabla112[[#This Row],[Código_Actividad]],[1]!Tabla2[Código],[1]!Tabla2[Actividades Programables Presupuestables],"",0))</f>
        <v/>
      </c>
      <c r="I658" s="695" t="str">
        <f>IFERROR(VLOOKUP('Formulario PPGR3 '!$G658,'[1]Formulario PPGR2'!$H$9:$V$272,15,FALSE),"")</f>
        <v/>
      </c>
      <c r="J658" s="706"/>
      <c r="K658" s="696" t="str">
        <f>IF(Tabla112[[#This Row],[Insumos]]="","",_xlfn.XLOOKUP(Tabla112[[#This Row],[Insumos]],[1]!Tabla10[Insumo],[1]!Tabla10[InsumoAbrev],"",0))</f>
        <v/>
      </c>
      <c r="L658" s="697"/>
      <c r="M658" s="698" t="str">
        <f>IF(Tabla112[[#This Row],[Descripción]]="","",_xlfn.XLOOKUP(Tabla112[[#This Row],[Descripción]],[1]!Tabla10[Descripción],[1]!Tabla10[Unidad de Medida],"",0))</f>
        <v/>
      </c>
      <c r="N658" s="699"/>
      <c r="O658" s="700" t="str">
        <f>IF(Tabla112[[#This Row],[Descripción]]="","",_xlfn.XLOOKUP(Tabla112[[#This Row],[Descripción]],[1]!Tabla10[Descripción],[1]!Tabla10[Precio Unitario],0))</f>
        <v/>
      </c>
      <c r="P658" s="700" t="str">
        <f>IF(Tabla112[[#This Row],[Cantidad de Insumos]]="","",Tabla112[[#This Row],[Precio Unitario]]*Tabla112[[#This Row],[Cantidad de Insumos]])</f>
        <v/>
      </c>
      <c r="Q658" s="700" t="str">
        <f>IF(Tabla112[[#This Row],[Descripción]]="","",_xlfn.XLOOKUP(Tabla112[[#This Row],[Descripción]],[1]!Tabla10[Descripción],[1]!Tabla10[CODIGO PRESUPUESTARIO],0))</f>
        <v/>
      </c>
      <c r="R658" s="696"/>
      <c r="S658" s="696"/>
    </row>
    <row r="659" spans="2:19" x14ac:dyDescent="0.3">
      <c r="B659" s="692" t="str">
        <f>IF('Formulario PPGR3 '!$G659="","",CONCATENATE('Formulario PPGR3 '!$C659,".",'Formulario PPGR3 '!$D659,".",'Formulario PPGR3 '!$E659,".",'Formulario PPGR3 '!$F659))</f>
        <v/>
      </c>
      <c r="C659" s="692" t="str">
        <f>IF('Formulario PPGR3 '!$G659="","",'[1]Formulario PPGR1'!#REF!)</f>
        <v/>
      </c>
      <c r="D659" s="692" t="str">
        <f>IF('Formulario PPGR3 '!$G659="","",'[1]Formulario PPGR1'!#REF!)</f>
        <v/>
      </c>
      <c r="E659" s="692" t="str">
        <f>IF('Formulario PPGR3 '!$G659="","",'[1]Formulario PPGR1'!#REF!)</f>
        <v/>
      </c>
      <c r="F659" s="692" t="str">
        <f>IF('Formulario PPGR3 '!$G659="","",'[1]Formulario PPGR1'!#REF!)</f>
        <v/>
      </c>
      <c r="G659" s="693"/>
      <c r="H659" s="694" t="str">
        <f>IF(Tabla112[[#This Row],[Código_Actividad]]="","",_xlfn.XLOOKUP(Tabla112[[#This Row],[Código_Actividad]],[1]!Tabla2[Código],[1]!Tabla2[Actividades Programables Presupuestables],"",0))</f>
        <v/>
      </c>
      <c r="I659" s="695" t="str">
        <f>IFERROR(VLOOKUP('Formulario PPGR3 '!$G659,'[1]Formulario PPGR2'!$H$9:$V$272,15,FALSE),"")</f>
        <v/>
      </c>
      <c r="J659" s="706"/>
      <c r="K659" s="696" t="str">
        <f>IF(Tabla112[[#This Row],[Insumos]]="","",_xlfn.XLOOKUP(Tabla112[[#This Row],[Insumos]],[1]!Tabla10[Insumo],[1]!Tabla10[InsumoAbrev],"",0))</f>
        <v/>
      </c>
      <c r="L659" s="697"/>
      <c r="M659" s="698" t="str">
        <f>IF(Tabla112[[#This Row],[Descripción]]="","",_xlfn.XLOOKUP(Tabla112[[#This Row],[Descripción]],[1]!Tabla10[Descripción],[1]!Tabla10[Unidad de Medida],"",0))</f>
        <v/>
      </c>
      <c r="N659" s="699"/>
      <c r="O659" s="700" t="str">
        <f>IF(Tabla112[[#This Row],[Descripción]]="","",_xlfn.XLOOKUP(Tabla112[[#This Row],[Descripción]],[1]!Tabla10[Descripción],[1]!Tabla10[Precio Unitario],0))</f>
        <v/>
      </c>
      <c r="P659" s="700" t="str">
        <f>IF(Tabla112[[#This Row],[Cantidad de Insumos]]="","",Tabla112[[#This Row],[Precio Unitario]]*Tabla112[[#This Row],[Cantidad de Insumos]])</f>
        <v/>
      </c>
      <c r="Q659" s="700" t="str">
        <f>IF(Tabla112[[#This Row],[Descripción]]="","",_xlfn.XLOOKUP(Tabla112[[#This Row],[Descripción]],[1]!Tabla10[Descripción],[1]!Tabla10[CODIGO PRESUPUESTARIO],0))</f>
        <v/>
      </c>
      <c r="R659" s="696"/>
      <c r="S659" s="696"/>
    </row>
    <row r="660" spans="2:19" x14ac:dyDescent="0.3">
      <c r="B660" s="692" t="str">
        <f>IF('Formulario PPGR3 '!$G660="","",CONCATENATE('Formulario PPGR3 '!$C660,".",'Formulario PPGR3 '!$D660,".",'Formulario PPGR3 '!$E660,".",'Formulario PPGR3 '!$F660))</f>
        <v/>
      </c>
      <c r="C660" s="692" t="str">
        <f>IF('Formulario PPGR3 '!$G660="","",'[1]Formulario PPGR1'!#REF!)</f>
        <v/>
      </c>
      <c r="D660" s="692" t="str">
        <f>IF('Formulario PPGR3 '!$G660="","",'[1]Formulario PPGR1'!#REF!)</f>
        <v/>
      </c>
      <c r="E660" s="692" t="str">
        <f>IF('Formulario PPGR3 '!$G660="","",'[1]Formulario PPGR1'!#REF!)</f>
        <v/>
      </c>
      <c r="F660" s="692" t="str">
        <f>IF('Formulario PPGR3 '!$G660="","",'[1]Formulario PPGR1'!#REF!)</f>
        <v/>
      </c>
      <c r="G660" s="693"/>
      <c r="H660" s="694" t="str">
        <f>IF(Tabla112[[#This Row],[Código_Actividad]]="","",_xlfn.XLOOKUP(Tabla112[[#This Row],[Código_Actividad]],[1]!Tabla2[Código],[1]!Tabla2[Actividades Programables Presupuestables],"",0))</f>
        <v/>
      </c>
      <c r="I660" s="695" t="str">
        <f>IFERROR(VLOOKUP('Formulario PPGR3 '!$G660,'[1]Formulario PPGR2'!$H$9:$V$272,15,FALSE),"")</f>
        <v/>
      </c>
      <c r="J660" s="706"/>
      <c r="K660" s="696" t="str">
        <f>IF(Tabla112[[#This Row],[Insumos]]="","",_xlfn.XLOOKUP(Tabla112[[#This Row],[Insumos]],[1]!Tabla10[Insumo],[1]!Tabla10[InsumoAbrev],"",0))</f>
        <v/>
      </c>
      <c r="L660" s="697"/>
      <c r="M660" s="698" t="str">
        <f>IF(Tabla112[[#This Row],[Descripción]]="","",_xlfn.XLOOKUP(Tabla112[[#This Row],[Descripción]],[1]!Tabla10[Descripción],[1]!Tabla10[Unidad de Medida],"",0))</f>
        <v/>
      </c>
      <c r="N660" s="699"/>
      <c r="O660" s="700" t="str">
        <f>IF(Tabla112[[#This Row],[Descripción]]="","",_xlfn.XLOOKUP(Tabla112[[#This Row],[Descripción]],[1]!Tabla10[Descripción],[1]!Tabla10[Precio Unitario],0))</f>
        <v/>
      </c>
      <c r="P660" s="700" t="str">
        <f>IF(Tabla112[[#This Row],[Cantidad de Insumos]]="","",Tabla112[[#This Row],[Precio Unitario]]*Tabla112[[#This Row],[Cantidad de Insumos]])</f>
        <v/>
      </c>
      <c r="Q660" s="700" t="str">
        <f>IF(Tabla112[[#This Row],[Descripción]]="","",_xlfn.XLOOKUP(Tabla112[[#This Row],[Descripción]],[1]!Tabla10[Descripción],[1]!Tabla10[CODIGO PRESUPUESTARIO],0))</f>
        <v/>
      </c>
      <c r="R660" s="696"/>
      <c r="S660" s="696"/>
    </row>
    <row r="661" spans="2:19" x14ac:dyDescent="0.3">
      <c r="B661" s="692" t="str">
        <f>IF('Formulario PPGR3 '!$G661="","",CONCATENATE('Formulario PPGR3 '!$C661,".",'Formulario PPGR3 '!$D661,".",'Formulario PPGR3 '!$E661,".",'Formulario PPGR3 '!$F661))</f>
        <v/>
      </c>
      <c r="C661" s="692" t="str">
        <f>IF('Formulario PPGR3 '!$G661="","",'[1]Formulario PPGR1'!#REF!)</f>
        <v/>
      </c>
      <c r="D661" s="692" t="str">
        <f>IF('Formulario PPGR3 '!$G661="","",'[1]Formulario PPGR1'!#REF!)</f>
        <v/>
      </c>
      <c r="E661" s="692" t="str">
        <f>IF('Formulario PPGR3 '!$G661="","",'[1]Formulario PPGR1'!#REF!)</f>
        <v/>
      </c>
      <c r="F661" s="692" t="str">
        <f>IF('Formulario PPGR3 '!$G661="","",'[1]Formulario PPGR1'!#REF!)</f>
        <v/>
      </c>
      <c r="G661" s="693"/>
      <c r="H661" s="694" t="str">
        <f>IF(Tabla112[[#This Row],[Código_Actividad]]="","",_xlfn.XLOOKUP(Tabla112[[#This Row],[Código_Actividad]],[1]!Tabla2[Código],[1]!Tabla2[Actividades Programables Presupuestables],"",0))</f>
        <v/>
      </c>
      <c r="I661" s="695" t="str">
        <f>IFERROR(VLOOKUP('Formulario PPGR3 '!$G661,'[1]Formulario PPGR2'!$H$9:$V$272,15,FALSE),"")</f>
        <v/>
      </c>
      <c r="J661" s="706"/>
      <c r="K661" s="696" t="str">
        <f>IF(Tabla112[[#This Row],[Insumos]]="","",_xlfn.XLOOKUP(Tabla112[[#This Row],[Insumos]],[1]!Tabla10[Insumo],[1]!Tabla10[InsumoAbrev],"",0))</f>
        <v/>
      </c>
      <c r="L661" s="697"/>
      <c r="M661" s="698" t="str">
        <f>IF(Tabla112[[#This Row],[Descripción]]="","",_xlfn.XLOOKUP(Tabla112[[#This Row],[Descripción]],[1]!Tabla10[Descripción],[1]!Tabla10[Unidad de Medida],"",0))</f>
        <v/>
      </c>
      <c r="N661" s="699"/>
      <c r="O661" s="700" t="str">
        <f>IF(Tabla112[[#This Row],[Descripción]]="","",_xlfn.XLOOKUP(Tabla112[[#This Row],[Descripción]],[1]!Tabla10[Descripción],[1]!Tabla10[Precio Unitario],0))</f>
        <v/>
      </c>
      <c r="P661" s="700" t="str">
        <f>IF(Tabla112[[#This Row],[Cantidad de Insumos]]="","",Tabla112[[#This Row],[Precio Unitario]]*Tabla112[[#This Row],[Cantidad de Insumos]])</f>
        <v/>
      </c>
      <c r="Q661" s="700" t="str">
        <f>IF(Tabla112[[#This Row],[Descripción]]="","",_xlfn.XLOOKUP(Tabla112[[#This Row],[Descripción]],[1]!Tabla10[Descripción],[1]!Tabla10[CODIGO PRESUPUESTARIO],0))</f>
        <v/>
      </c>
      <c r="R661" s="696"/>
      <c r="S661" s="696"/>
    </row>
    <row r="662" spans="2:19" x14ac:dyDescent="0.3">
      <c r="B662" s="692" t="str">
        <f>IF('Formulario PPGR3 '!$G662="","",CONCATENATE('Formulario PPGR3 '!$C662,".",'Formulario PPGR3 '!$D662,".",'Formulario PPGR3 '!$E662,".",'Formulario PPGR3 '!$F662))</f>
        <v/>
      </c>
      <c r="C662" s="692" t="str">
        <f>IF('Formulario PPGR3 '!$G662="","",'[1]Formulario PPGR1'!#REF!)</f>
        <v/>
      </c>
      <c r="D662" s="692" t="str">
        <f>IF('Formulario PPGR3 '!$G662="","",'[1]Formulario PPGR1'!#REF!)</f>
        <v/>
      </c>
      <c r="E662" s="692" t="str">
        <f>IF('Formulario PPGR3 '!$G662="","",'[1]Formulario PPGR1'!#REF!)</f>
        <v/>
      </c>
      <c r="F662" s="692" t="str">
        <f>IF('Formulario PPGR3 '!$G662="","",'[1]Formulario PPGR1'!#REF!)</f>
        <v/>
      </c>
      <c r="G662" s="693"/>
      <c r="H662" s="694" t="str">
        <f>IF(Tabla112[[#This Row],[Código_Actividad]]="","",_xlfn.XLOOKUP(Tabla112[[#This Row],[Código_Actividad]],[1]!Tabla2[Código],[1]!Tabla2[Actividades Programables Presupuestables],"",0))</f>
        <v/>
      </c>
      <c r="I662" s="695" t="str">
        <f>IFERROR(VLOOKUP('Formulario PPGR3 '!$G662,'[1]Formulario PPGR2'!$H$9:$V$272,15,FALSE),"")</f>
        <v/>
      </c>
      <c r="J662" s="706"/>
      <c r="K662" s="696" t="str">
        <f>IF(Tabla112[[#This Row],[Insumos]]="","",_xlfn.XLOOKUP(Tabla112[[#This Row],[Insumos]],[1]!Tabla10[Insumo],[1]!Tabla10[InsumoAbrev],"",0))</f>
        <v/>
      </c>
      <c r="L662" s="697"/>
      <c r="M662" s="698" t="str">
        <f>IF(Tabla112[[#This Row],[Descripción]]="","",_xlfn.XLOOKUP(Tabla112[[#This Row],[Descripción]],[1]!Tabla10[Descripción],[1]!Tabla10[Unidad de Medida],"",0))</f>
        <v/>
      </c>
      <c r="N662" s="699"/>
      <c r="O662" s="700" t="str">
        <f>IF(Tabla112[[#This Row],[Descripción]]="","",_xlfn.XLOOKUP(Tabla112[[#This Row],[Descripción]],[1]!Tabla10[Descripción],[1]!Tabla10[Precio Unitario],0))</f>
        <v/>
      </c>
      <c r="P662" s="700" t="str">
        <f>IF(Tabla112[[#This Row],[Cantidad de Insumos]]="","",Tabla112[[#This Row],[Precio Unitario]]*Tabla112[[#This Row],[Cantidad de Insumos]])</f>
        <v/>
      </c>
      <c r="Q662" s="700" t="str">
        <f>IF(Tabla112[[#This Row],[Descripción]]="","",_xlfn.XLOOKUP(Tabla112[[#This Row],[Descripción]],[1]!Tabla10[Descripción],[1]!Tabla10[CODIGO PRESUPUESTARIO],0))</f>
        <v/>
      </c>
      <c r="R662" s="696"/>
      <c r="S662" s="696"/>
    </row>
    <row r="663" spans="2:19" x14ac:dyDescent="0.3">
      <c r="B663" s="692" t="str">
        <f>IF('Formulario PPGR3 '!$G663="","",CONCATENATE('Formulario PPGR3 '!$C663,".",'Formulario PPGR3 '!$D663,".",'Formulario PPGR3 '!$E663,".",'Formulario PPGR3 '!$F663))</f>
        <v/>
      </c>
      <c r="C663" s="692" t="str">
        <f>IF('Formulario PPGR3 '!$G663="","",'[1]Formulario PPGR1'!#REF!)</f>
        <v/>
      </c>
      <c r="D663" s="692" t="str">
        <f>IF('Formulario PPGR3 '!$G663="","",'[1]Formulario PPGR1'!#REF!)</f>
        <v/>
      </c>
      <c r="E663" s="692" t="str">
        <f>IF('Formulario PPGR3 '!$G663="","",'[1]Formulario PPGR1'!#REF!)</f>
        <v/>
      </c>
      <c r="F663" s="692" t="str">
        <f>IF('Formulario PPGR3 '!$G663="","",'[1]Formulario PPGR1'!#REF!)</f>
        <v/>
      </c>
      <c r="G663" s="693"/>
      <c r="H663" s="694" t="str">
        <f>IF(Tabla112[[#This Row],[Código_Actividad]]="","",_xlfn.XLOOKUP(Tabla112[[#This Row],[Código_Actividad]],[1]!Tabla2[Código],[1]!Tabla2[Actividades Programables Presupuestables],"",0))</f>
        <v/>
      </c>
      <c r="I663" s="695" t="str">
        <f>IFERROR(VLOOKUP('Formulario PPGR3 '!$G663,'[1]Formulario PPGR2'!$H$9:$V$272,15,FALSE),"")</f>
        <v/>
      </c>
      <c r="J663" s="706"/>
      <c r="K663" s="696" t="str">
        <f>IF(Tabla112[[#This Row],[Insumos]]="","",_xlfn.XLOOKUP(Tabla112[[#This Row],[Insumos]],[1]!Tabla10[Insumo],[1]!Tabla10[InsumoAbrev],"",0))</f>
        <v/>
      </c>
      <c r="L663" s="697"/>
      <c r="M663" s="698" t="str">
        <f>IF(Tabla112[[#This Row],[Descripción]]="","",_xlfn.XLOOKUP(Tabla112[[#This Row],[Descripción]],[1]!Tabla10[Descripción],[1]!Tabla10[Unidad de Medida],"",0))</f>
        <v/>
      </c>
      <c r="N663" s="699"/>
      <c r="O663" s="700" t="str">
        <f>IF(Tabla112[[#This Row],[Descripción]]="","",_xlfn.XLOOKUP(Tabla112[[#This Row],[Descripción]],[1]!Tabla10[Descripción],[1]!Tabla10[Precio Unitario],0))</f>
        <v/>
      </c>
      <c r="P663" s="700" t="str">
        <f>IF(Tabla112[[#This Row],[Cantidad de Insumos]]="","",Tabla112[[#This Row],[Precio Unitario]]*Tabla112[[#This Row],[Cantidad de Insumos]])</f>
        <v/>
      </c>
      <c r="Q663" s="700" t="str">
        <f>IF(Tabla112[[#This Row],[Descripción]]="","",_xlfn.XLOOKUP(Tabla112[[#This Row],[Descripción]],[1]!Tabla10[Descripción],[1]!Tabla10[CODIGO PRESUPUESTARIO],0))</f>
        <v/>
      </c>
      <c r="R663" s="696"/>
      <c r="S663" s="696"/>
    </row>
    <row r="664" spans="2:19" x14ac:dyDescent="0.3">
      <c r="B664" s="692" t="str">
        <f>IF('Formulario PPGR3 '!$G664="","",CONCATENATE('Formulario PPGR3 '!$C664,".",'Formulario PPGR3 '!$D664,".",'Formulario PPGR3 '!$E664,".",'Formulario PPGR3 '!$F664))</f>
        <v/>
      </c>
      <c r="C664" s="692" t="str">
        <f>IF('Formulario PPGR3 '!$G664="","",'[1]Formulario PPGR1'!#REF!)</f>
        <v/>
      </c>
      <c r="D664" s="692" t="str">
        <f>IF('Formulario PPGR3 '!$G664="","",'[1]Formulario PPGR1'!#REF!)</f>
        <v/>
      </c>
      <c r="E664" s="692" t="str">
        <f>IF('Formulario PPGR3 '!$G664="","",'[1]Formulario PPGR1'!#REF!)</f>
        <v/>
      </c>
      <c r="F664" s="692" t="str">
        <f>IF('Formulario PPGR3 '!$G664="","",'[1]Formulario PPGR1'!#REF!)</f>
        <v/>
      </c>
      <c r="G664" s="693"/>
      <c r="H664" s="694" t="str">
        <f>IF(Tabla112[[#This Row],[Código_Actividad]]="","",_xlfn.XLOOKUP(Tabla112[[#This Row],[Código_Actividad]],[1]!Tabla2[Código],[1]!Tabla2[Actividades Programables Presupuestables],"",0))</f>
        <v/>
      </c>
      <c r="I664" s="695" t="str">
        <f>IFERROR(VLOOKUP('Formulario PPGR3 '!$G664,'[1]Formulario PPGR2'!$H$9:$V$272,15,FALSE),"")</f>
        <v/>
      </c>
      <c r="J664" s="706"/>
      <c r="K664" s="696" t="str">
        <f>IF(Tabla112[[#This Row],[Insumos]]="","",_xlfn.XLOOKUP(Tabla112[[#This Row],[Insumos]],[1]!Tabla10[Insumo],[1]!Tabla10[InsumoAbrev],"",0))</f>
        <v/>
      </c>
      <c r="L664" s="697"/>
      <c r="M664" s="698" t="str">
        <f>IF(Tabla112[[#This Row],[Descripción]]="","",_xlfn.XLOOKUP(Tabla112[[#This Row],[Descripción]],[1]!Tabla10[Descripción],[1]!Tabla10[Unidad de Medida],"",0))</f>
        <v/>
      </c>
      <c r="N664" s="699"/>
      <c r="O664" s="700" t="str">
        <f>IF(Tabla112[[#This Row],[Descripción]]="","",_xlfn.XLOOKUP(Tabla112[[#This Row],[Descripción]],[1]!Tabla10[Descripción],[1]!Tabla10[Precio Unitario],0))</f>
        <v/>
      </c>
      <c r="P664" s="700" t="str">
        <f>IF(Tabla112[[#This Row],[Cantidad de Insumos]]="","",Tabla112[[#This Row],[Precio Unitario]]*Tabla112[[#This Row],[Cantidad de Insumos]])</f>
        <v/>
      </c>
      <c r="Q664" s="700" t="str">
        <f>IF(Tabla112[[#This Row],[Descripción]]="","",_xlfn.XLOOKUP(Tabla112[[#This Row],[Descripción]],[1]!Tabla10[Descripción],[1]!Tabla10[CODIGO PRESUPUESTARIO],0))</f>
        <v/>
      </c>
      <c r="R664" s="696"/>
      <c r="S664" s="696"/>
    </row>
    <row r="665" spans="2:19" x14ac:dyDescent="0.3">
      <c r="B665" s="692" t="str">
        <f>IF('Formulario PPGR3 '!$G665="","",CONCATENATE('Formulario PPGR3 '!$C665,".",'Formulario PPGR3 '!$D665,".",'Formulario PPGR3 '!$E665,".",'Formulario PPGR3 '!$F665))</f>
        <v/>
      </c>
      <c r="C665" s="692" t="str">
        <f>IF('Formulario PPGR3 '!$G665="","",'[1]Formulario PPGR1'!#REF!)</f>
        <v/>
      </c>
      <c r="D665" s="692" t="str">
        <f>IF('Formulario PPGR3 '!$G665="","",'[1]Formulario PPGR1'!#REF!)</f>
        <v/>
      </c>
      <c r="E665" s="692" t="str">
        <f>IF('Formulario PPGR3 '!$G665="","",'[1]Formulario PPGR1'!#REF!)</f>
        <v/>
      </c>
      <c r="F665" s="692" t="str">
        <f>IF('Formulario PPGR3 '!$G665="","",'[1]Formulario PPGR1'!#REF!)</f>
        <v/>
      </c>
      <c r="G665" s="693"/>
      <c r="H665" s="694" t="str">
        <f>IF(Tabla112[[#This Row],[Código_Actividad]]="","",_xlfn.XLOOKUP(Tabla112[[#This Row],[Código_Actividad]],[1]!Tabla2[Código],[1]!Tabla2[Actividades Programables Presupuestables],"",0))</f>
        <v/>
      </c>
      <c r="I665" s="695" t="str">
        <f>IFERROR(VLOOKUP('Formulario PPGR3 '!$G665,'[1]Formulario PPGR2'!$H$9:$V$272,15,FALSE),"")</f>
        <v/>
      </c>
      <c r="J665" s="706"/>
      <c r="K665" s="696" t="str">
        <f>IF(Tabla112[[#This Row],[Insumos]]="","",_xlfn.XLOOKUP(Tabla112[[#This Row],[Insumos]],[1]!Tabla10[Insumo],[1]!Tabla10[InsumoAbrev],"",0))</f>
        <v/>
      </c>
      <c r="L665" s="697"/>
      <c r="M665" s="698" t="str">
        <f>IF(Tabla112[[#This Row],[Descripción]]="","",_xlfn.XLOOKUP(Tabla112[[#This Row],[Descripción]],[1]!Tabla10[Descripción],[1]!Tabla10[Unidad de Medida],"",0))</f>
        <v/>
      </c>
      <c r="N665" s="699"/>
      <c r="O665" s="700" t="str">
        <f>IF(Tabla112[[#This Row],[Descripción]]="","",_xlfn.XLOOKUP(Tabla112[[#This Row],[Descripción]],[1]!Tabla10[Descripción],[1]!Tabla10[Precio Unitario],0))</f>
        <v/>
      </c>
      <c r="P665" s="700" t="str">
        <f>IF(Tabla112[[#This Row],[Cantidad de Insumos]]="","",Tabla112[[#This Row],[Precio Unitario]]*Tabla112[[#This Row],[Cantidad de Insumos]])</f>
        <v/>
      </c>
      <c r="Q665" s="700" t="str">
        <f>IF(Tabla112[[#This Row],[Descripción]]="","",_xlfn.XLOOKUP(Tabla112[[#This Row],[Descripción]],[1]!Tabla10[Descripción],[1]!Tabla10[CODIGO PRESUPUESTARIO],0))</f>
        <v/>
      </c>
      <c r="R665" s="696"/>
      <c r="S665" s="696"/>
    </row>
    <row r="666" spans="2:19" x14ac:dyDescent="0.3">
      <c r="B666" s="692" t="str">
        <f>IF('Formulario PPGR3 '!$G666="","",CONCATENATE('Formulario PPGR3 '!$C666,".",'Formulario PPGR3 '!$D666,".",'Formulario PPGR3 '!$E666,".",'Formulario PPGR3 '!$F666))</f>
        <v/>
      </c>
      <c r="C666" s="692" t="str">
        <f>IF('Formulario PPGR3 '!$G666="","",'[1]Formulario PPGR1'!#REF!)</f>
        <v/>
      </c>
      <c r="D666" s="692" t="str">
        <f>IF('Formulario PPGR3 '!$G666="","",'[1]Formulario PPGR1'!#REF!)</f>
        <v/>
      </c>
      <c r="E666" s="692" t="str">
        <f>IF('Formulario PPGR3 '!$G666="","",'[1]Formulario PPGR1'!#REF!)</f>
        <v/>
      </c>
      <c r="F666" s="692" t="str">
        <f>IF('Formulario PPGR3 '!$G666="","",'[1]Formulario PPGR1'!#REF!)</f>
        <v/>
      </c>
      <c r="G666" s="693"/>
      <c r="H666" s="694" t="str">
        <f>IF(Tabla112[[#This Row],[Código_Actividad]]="","",_xlfn.XLOOKUP(Tabla112[[#This Row],[Código_Actividad]],[1]!Tabla2[Código],[1]!Tabla2[Actividades Programables Presupuestables],"",0))</f>
        <v/>
      </c>
      <c r="I666" s="695" t="str">
        <f>IFERROR(VLOOKUP('Formulario PPGR3 '!$G666,'[1]Formulario PPGR2'!$H$9:$V$272,15,FALSE),"")</f>
        <v/>
      </c>
      <c r="J666" s="706"/>
      <c r="K666" s="696" t="str">
        <f>IF(Tabla112[[#This Row],[Insumos]]="","",_xlfn.XLOOKUP(Tabla112[[#This Row],[Insumos]],[1]!Tabla10[Insumo],[1]!Tabla10[InsumoAbrev],"",0))</f>
        <v/>
      </c>
      <c r="L666" s="697"/>
      <c r="M666" s="698" t="str">
        <f>IF(Tabla112[[#This Row],[Descripción]]="","",_xlfn.XLOOKUP(Tabla112[[#This Row],[Descripción]],[1]!Tabla10[Descripción],[1]!Tabla10[Unidad de Medida],"",0))</f>
        <v/>
      </c>
      <c r="N666" s="699"/>
      <c r="O666" s="700" t="str">
        <f>IF(Tabla112[[#This Row],[Descripción]]="","",_xlfn.XLOOKUP(Tabla112[[#This Row],[Descripción]],[1]!Tabla10[Descripción],[1]!Tabla10[Precio Unitario],0))</f>
        <v/>
      </c>
      <c r="P666" s="700" t="str">
        <f>IF(Tabla112[[#This Row],[Cantidad de Insumos]]="","",Tabla112[[#This Row],[Precio Unitario]]*Tabla112[[#This Row],[Cantidad de Insumos]])</f>
        <v/>
      </c>
      <c r="Q666" s="700" t="str">
        <f>IF(Tabla112[[#This Row],[Descripción]]="","",_xlfn.XLOOKUP(Tabla112[[#This Row],[Descripción]],[1]!Tabla10[Descripción],[1]!Tabla10[CODIGO PRESUPUESTARIO],0))</f>
        <v/>
      </c>
      <c r="R666" s="696"/>
      <c r="S666" s="696"/>
    </row>
    <row r="667" spans="2:19" x14ac:dyDescent="0.3">
      <c r="B667" s="692" t="str">
        <f>IF('Formulario PPGR3 '!$G667="","",CONCATENATE('Formulario PPGR3 '!$C667,".",'Formulario PPGR3 '!$D667,".",'Formulario PPGR3 '!$E667,".",'Formulario PPGR3 '!$F667))</f>
        <v/>
      </c>
      <c r="C667" s="692" t="str">
        <f>IF('Formulario PPGR3 '!$G667="","",'[1]Formulario PPGR1'!#REF!)</f>
        <v/>
      </c>
      <c r="D667" s="692" t="str">
        <f>IF('Formulario PPGR3 '!$G667="","",'[1]Formulario PPGR1'!#REF!)</f>
        <v/>
      </c>
      <c r="E667" s="692" t="str">
        <f>IF('Formulario PPGR3 '!$G667="","",'[1]Formulario PPGR1'!#REF!)</f>
        <v/>
      </c>
      <c r="F667" s="692" t="str">
        <f>IF('Formulario PPGR3 '!$G667="","",'[1]Formulario PPGR1'!#REF!)</f>
        <v/>
      </c>
      <c r="G667" s="693"/>
      <c r="H667" s="694" t="str">
        <f>IF(Tabla112[[#This Row],[Código_Actividad]]="","",_xlfn.XLOOKUP(Tabla112[[#This Row],[Código_Actividad]],[1]!Tabla2[Código],[1]!Tabla2[Actividades Programables Presupuestables],"",0))</f>
        <v/>
      </c>
      <c r="I667" s="695" t="str">
        <f>IFERROR(VLOOKUP('Formulario PPGR3 '!$G667,'[1]Formulario PPGR2'!$H$9:$V$272,15,FALSE),"")</f>
        <v/>
      </c>
      <c r="J667" s="706"/>
      <c r="K667" s="696" t="str">
        <f>IF(Tabla112[[#This Row],[Insumos]]="","",_xlfn.XLOOKUP(Tabla112[[#This Row],[Insumos]],[1]!Tabla10[Insumo],[1]!Tabla10[InsumoAbrev],"",0))</f>
        <v/>
      </c>
      <c r="L667" s="697"/>
      <c r="M667" s="698" t="str">
        <f>IF(Tabla112[[#This Row],[Descripción]]="","",_xlfn.XLOOKUP(Tabla112[[#This Row],[Descripción]],[1]!Tabla10[Descripción],[1]!Tabla10[Unidad de Medida],"",0))</f>
        <v/>
      </c>
      <c r="N667" s="699"/>
      <c r="O667" s="700" t="str">
        <f>IF(Tabla112[[#This Row],[Descripción]]="","",_xlfn.XLOOKUP(Tabla112[[#This Row],[Descripción]],[1]!Tabla10[Descripción],[1]!Tabla10[Precio Unitario],0))</f>
        <v/>
      </c>
      <c r="P667" s="700" t="str">
        <f>IF(Tabla112[[#This Row],[Cantidad de Insumos]]="","",Tabla112[[#This Row],[Precio Unitario]]*Tabla112[[#This Row],[Cantidad de Insumos]])</f>
        <v/>
      </c>
      <c r="Q667" s="700" t="str">
        <f>IF(Tabla112[[#This Row],[Descripción]]="","",_xlfn.XLOOKUP(Tabla112[[#This Row],[Descripción]],[1]!Tabla10[Descripción],[1]!Tabla10[CODIGO PRESUPUESTARIO],0))</f>
        <v/>
      </c>
      <c r="R667" s="696"/>
      <c r="S667" s="696"/>
    </row>
    <row r="668" spans="2:19" x14ac:dyDescent="0.3">
      <c r="B668" s="692" t="str">
        <f>IF('Formulario PPGR3 '!$G668="","",CONCATENATE('Formulario PPGR3 '!$C668,".",'Formulario PPGR3 '!$D668,".",'Formulario PPGR3 '!$E668,".",'Formulario PPGR3 '!$F668))</f>
        <v/>
      </c>
      <c r="C668" s="692" t="str">
        <f>IF('Formulario PPGR3 '!$G668="","",'[1]Formulario PPGR1'!#REF!)</f>
        <v/>
      </c>
      <c r="D668" s="692" t="str">
        <f>IF('Formulario PPGR3 '!$G668="","",'[1]Formulario PPGR1'!#REF!)</f>
        <v/>
      </c>
      <c r="E668" s="692" t="str">
        <f>IF('Formulario PPGR3 '!$G668="","",'[1]Formulario PPGR1'!#REF!)</f>
        <v/>
      </c>
      <c r="F668" s="692" t="str">
        <f>IF('Formulario PPGR3 '!$G668="","",'[1]Formulario PPGR1'!#REF!)</f>
        <v/>
      </c>
      <c r="G668" s="693"/>
      <c r="H668" s="694" t="str">
        <f>IF(Tabla112[[#This Row],[Código_Actividad]]="","",_xlfn.XLOOKUP(Tabla112[[#This Row],[Código_Actividad]],[1]!Tabla2[Código],[1]!Tabla2[Actividades Programables Presupuestables],"",0))</f>
        <v/>
      </c>
      <c r="I668" s="695" t="str">
        <f>IFERROR(VLOOKUP('Formulario PPGR3 '!$G668,'[1]Formulario PPGR2'!$H$9:$V$272,15,FALSE),"")</f>
        <v/>
      </c>
      <c r="J668" s="706"/>
      <c r="K668" s="696" t="str">
        <f>IF(Tabla112[[#This Row],[Insumos]]="","",_xlfn.XLOOKUP(Tabla112[[#This Row],[Insumos]],[1]!Tabla10[Insumo],[1]!Tabla10[InsumoAbrev],"",0))</f>
        <v/>
      </c>
      <c r="L668" s="697"/>
      <c r="M668" s="698" t="str">
        <f>IF(Tabla112[[#This Row],[Descripción]]="","",_xlfn.XLOOKUP(Tabla112[[#This Row],[Descripción]],[1]!Tabla10[Descripción],[1]!Tabla10[Unidad de Medida],"",0))</f>
        <v/>
      </c>
      <c r="N668" s="699"/>
      <c r="O668" s="700" t="str">
        <f>IF(Tabla112[[#This Row],[Descripción]]="","",_xlfn.XLOOKUP(Tabla112[[#This Row],[Descripción]],[1]!Tabla10[Descripción],[1]!Tabla10[Precio Unitario],0))</f>
        <v/>
      </c>
      <c r="P668" s="700" t="str">
        <f>IF(Tabla112[[#This Row],[Cantidad de Insumos]]="","",Tabla112[[#This Row],[Precio Unitario]]*Tabla112[[#This Row],[Cantidad de Insumos]])</f>
        <v/>
      </c>
      <c r="Q668" s="700" t="str">
        <f>IF(Tabla112[[#This Row],[Descripción]]="","",_xlfn.XLOOKUP(Tabla112[[#This Row],[Descripción]],[1]!Tabla10[Descripción],[1]!Tabla10[CODIGO PRESUPUESTARIO],0))</f>
        <v/>
      </c>
      <c r="R668" s="696"/>
      <c r="S668" s="696"/>
    </row>
    <row r="669" spans="2:19" x14ac:dyDescent="0.3">
      <c r="B669" s="692" t="str">
        <f>IF('Formulario PPGR3 '!$G669="","",CONCATENATE('Formulario PPGR3 '!$C669,".",'Formulario PPGR3 '!$D669,".",'Formulario PPGR3 '!$E669,".",'Formulario PPGR3 '!$F669))</f>
        <v/>
      </c>
      <c r="C669" s="692" t="str">
        <f>IF('Formulario PPGR3 '!$G669="","",'[1]Formulario PPGR1'!#REF!)</f>
        <v/>
      </c>
      <c r="D669" s="692" t="str">
        <f>IF('Formulario PPGR3 '!$G669="","",'[1]Formulario PPGR1'!#REF!)</f>
        <v/>
      </c>
      <c r="E669" s="692" t="str">
        <f>IF('Formulario PPGR3 '!$G669="","",'[1]Formulario PPGR1'!#REF!)</f>
        <v/>
      </c>
      <c r="F669" s="692" t="str">
        <f>IF('Formulario PPGR3 '!$G669="","",'[1]Formulario PPGR1'!#REF!)</f>
        <v/>
      </c>
      <c r="G669" s="693"/>
      <c r="H669" s="694" t="str">
        <f>IF(Tabla112[[#This Row],[Código_Actividad]]="","",_xlfn.XLOOKUP(Tabla112[[#This Row],[Código_Actividad]],[1]!Tabla2[Código],[1]!Tabla2[Actividades Programables Presupuestables],"",0))</f>
        <v/>
      </c>
      <c r="I669" s="695" t="str">
        <f>IFERROR(VLOOKUP('Formulario PPGR3 '!$G669,'[1]Formulario PPGR2'!$H$9:$V$272,15,FALSE),"")</f>
        <v/>
      </c>
      <c r="J669" s="742"/>
      <c r="K669" s="696" t="str">
        <f>IF(Tabla112[[#This Row],[Insumos]]="","",_xlfn.XLOOKUP(Tabla112[[#This Row],[Insumos]],[1]!Tabla10[Insumo],[1]!Tabla10[InsumoAbrev],"",0))</f>
        <v/>
      </c>
      <c r="L669" s="697"/>
      <c r="M669" s="698" t="str">
        <f>IF(Tabla112[[#This Row],[Descripción]]="","",_xlfn.XLOOKUP(Tabla112[[#This Row],[Descripción]],[1]!Tabla10[Descripción],[1]!Tabla10[Unidad de Medida],"",0))</f>
        <v/>
      </c>
      <c r="N669" s="699"/>
      <c r="O669" s="700" t="str">
        <f>IF(Tabla112[[#This Row],[Descripción]]="","",_xlfn.XLOOKUP(Tabla112[[#This Row],[Descripción]],[1]!Tabla10[Descripción],[1]!Tabla10[Precio Unitario],0))</f>
        <v/>
      </c>
      <c r="P669" s="700" t="str">
        <f>IF(Tabla112[[#This Row],[Cantidad de Insumos]]="","",Tabla112[[#This Row],[Precio Unitario]]*Tabla112[[#This Row],[Cantidad de Insumos]])</f>
        <v/>
      </c>
      <c r="Q669" s="700" t="str">
        <f>IF(Tabla112[[#This Row],[Descripción]]="","",_xlfn.XLOOKUP(Tabla112[[#This Row],[Descripción]],[1]!Tabla10[Descripción],[1]!Tabla10[CODIGO PRESUPUESTARIO],0))</f>
        <v/>
      </c>
      <c r="R669" s="696"/>
      <c r="S669" s="696"/>
    </row>
    <row r="670" spans="2:19" x14ac:dyDescent="0.3">
      <c r="B670" s="692" t="str">
        <f>IF('Formulario PPGR3 '!$G670="","",CONCATENATE('Formulario PPGR3 '!$C670,".",'Formulario PPGR3 '!$D670,".",'Formulario PPGR3 '!$E670,".",'Formulario PPGR3 '!$F670))</f>
        <v/>
      </c>
      <c r="C670" s="692" t="str">
        <f>IF('Formulario PPGR3 '!$G670="","",'[1]Formulario PPGR1'!#REF!)</f>
        <v/>
      </c>
      <c r="D670" s="692" t="str">
        <f>IF('Formulario PPGR3 '!$G670="","",'[1]Formulario PPGR1'!#REF!)</f>
        <v/>
      </c>
      <c r="E670" s="692" t="str">
        <f>IF('Formulario PPGR3 '!$G670="","",'[1]Formulario PPGR1'!#REF!)</f>
        <v/>
      </c>
      <c r="F670" s="692" t="str">
        <f>IF('Formulario PPGR3 '!$G670="","",'[1]Formulario PPGR1'!#REF!)</f>
        <v/>
      </c>
      <c r="G670" s="693"/>
      <c r="H670" s="694" t="str">
        <f>IF(Tabla112[[#This Row],[Código_Actividad]]="","",_xlfn.XLOOKUP(Tabla112[[#This Row],[Código_Actividad]],[1]!Tabla2[Código],[1]!Tabla2[Actividades Programables Presupuestables],"",0))</f>
        <v/>
      </c>
      <c r="I670" s="695" t="str">
        <f>IFERROR(VLOOKUP('Formulario PPGR3 '!$G670,'[1]Formulario PPGR2'!$H$9:$V$272,15,FALSE),"")</f>
        <v/>
      </c>
      <c r="J670" s="742"/>
      <c r="K670" s="696" t="str">
        <f>IF(Tabla112[[#This Row],[Insumos]]="","",_xlfn.XLOOKUP(Tabla112[[#This Row],[Insumos]],[1]!Tabla10[Insumo],[1]!Tabla10[InsumoAbrev],"",0))</f>
        <v/>
      </c>
      <c r="L670" s="697"/>
      <c r="M670" s="698" t="str">
        <f>IF(Tabla112[[#This Row],[Descripción]]="","",_xlfn.XLOOKUP(Tabla112[[#This Row],[Descripción]],[1]!Tabla10[Descripción],[1]!Tabla10[Unidad de Medida],"",0))</f>
        <v/>
      </c>
      <c r="N670" s="699"/>
      <c r="O670" s="700" t="str">
        <f>IF(Tabla112[[#This Row],[Descripción]]="","",_xlfn.XLOOKUP(Tabla112[[#This Row],[Descripción]],[1]!Tabla10[Descripción],[1]!Tabla10[Precio Unitario],0))</f>
        <v/>
      </c>
      <c r="P670" s="700" t="str">
        <f>IF(Tabla112[[#This Row],[Cantidad de Insumos]]="","",Tabla112[[#This Row],[Precio Unitario]]*Tabla112[[#This Row],[Cantidad de Insumos]])</f>
        <v/>
      </c>
      <c r="Q670" s="700" t="str">
        <f>IF(Tabla112[[#This Row],[Descripción]]="","",_xlfn.XLOOKUP(Tabla112[[#This Row],[Descripción]],[1]!Tabla10[Descripción],[1]!Tabla10[CODIGO PRESUPUESTARIO],0))</f>
        <v/>
      </c>
      <c r="R670" s="696"/>
      <c r="S670" s="696"/>
    </row>
    <row r="671" spans="2:19" x14ac:dyDescent="0.3">
      <c r="B671" s="692" t="str">
        <f>IF('Formulario PPGR3 '!$G671="","",CONCATENATE('Formulario PPGR3 '!$C671,".",'Formulario PPGR3 '!$D671,".",'Formulario PPGR3 '!$E671,".",'Formulario PPGR3 '!$F671))</f>
        <v/>
      </c>
      <c r="C671" s="692" t="str">
        <f>IF('Formulario PPGR3 '!$G671="","",'[1]Formulario PPGR1'!#REF!)</f>
        <v/>
      </c>
      <c r="D671" s="692" t="str">
        <f>IF('Formulario PPGR3 '!$G671="","",'[1]Formulario PPGR1'!#REF!)</f>
        <v/>
      </c>
      <c r="E671" s="692" t="str">
        <f>IF('Formulario PPGR3 '!$G671="","",'[1]Formulario PPGR1'!#REF!)</f>
        <v/>
      </c>
      <c r="F671" s="692" t="str">
        <f>IF('Formulario PPGR3 '!$G671="","",'[1]Formulario PPGR1'!#REF!)</f>
        <v/>
      </c>
      <c r="G671" s="693"/>
      <c r="H671" s="694" t="str">
        <f>IF(Tabla112[[#This Row],[Código_Actividad]]="","",_xlfn.XLOOKUP(Tabla112[[#This Row],[Código_Actividad]],[1]!Tabla2[Código],[1]!Tabla2[Actividades Programables Presupuestables],"",0))</f>
        <v/>
      </c>
      <c r="I671" s="695" t="str">
        <f>IFERROR(VLOOKUP('Formulario PPGR3 '!$G671,'[1]Formulario PPGR2'!$H$9:$V$272,15,FALSE),"")</f>
        <v/>
      </c>
      <c r="J671" s="742"/>
      <c r="K671" s="696" t="str">
        <f>IF(Tabla112[[#This Row],[Insumos]]="","",_xlfn.XLOOKUP(Tabla112[[#This Row],[Insumos]],[1]!Tabla10[Insumo],[1]!Tabla10[InsumoAbrev],"",0))</f>
        <v/>
      </c>
      <c r="L671" s="697"/>
      <c r="M671" s="698" t="str">
        <f>IF(Tabla112[[#This Row],[Descripción]]="","",_xlfn.XLOOKUP(Tabla112[[#This Row],[Descripción]],[1]!Tabla10[Descripción],[1]!Tabla10[Unidad de Medida],"",0))</f>
        <v/>
      </c>
      <c r="N671" s="699"/>
      <c r="O671" s="700" t="str">
        <f>IF(Tabla112[[#This Row],[Descripción]]="","",_xlfn.XLOOKUP(Tabla112[[#This Row],[Descripción]],[1]!Tabla10[Descripción],[1]!Tabla10[Precio Unitario],0))</f>
        <v/>
      </c>
      <c r="P671" s="700" t="str">
        <f>IF(Tabla112[[#This Row],[Cantidad de Insumos]]="","",Tabla112[[#This Row],[Precio Unitario]]*Tabla112[[#This Row],[Cantidad de Insumos]])</f>
        <v/>
      </c>
      <c r="Q671" s="700" t="str">
        <f>IF(Tabla112[[#This Row],[Descripción]]="","",_xlfn.XLOOKUP(Tabla112[[#This Row],[Descripción]],[1]!Tabla10[Descripción],[1]!Tabla10[CODIGO PRESUPUESTARIO],0))</f>
        <v/>
      </c>
      <c r="R671" s="696"/>
      <c r="S671" s="696"/>
    </row>
    <row r="672" spans="2:19" x14ac:dyDescent="0.3">
      <c r="B672" s="692" t="str">
        <f>IF('Formulario PPGR3 '!$G672="","",CONCATENATE('Formulario PPGR3 '!$C672,".",'Formulario PPGR3 '!$D672,".",'Formulario PPGR3 '!$E672,".",'Formulario PPGR3 '!$F672))</f>
        <v/>
      </c>
      <c r="C672" s="692" t="str">
        <f>IF('Formulario PPGR3 '!$G672="","",'[1]Formulario PPGR1'!#REF!)</f>
        <v/>
      </c>
      <c r="D672" s="692" t="str">
        <f>IF('Formulario PPGR3 '!$G672="","",'[1]Formulario PPGR1'!#REF!)</f>
        <v/>
      </c>
      <c r="E672" s="692" t="str">
        <f>IF('Formulario PPGR3 '!$G672="","",'[1]Formulario PPGR1'!#REF!)</f>
        <v/>
      </c>
      <c r="F672" s="692" t="str">
        <f>IF('Formulario PPGR3 '!$G672="","",'[1]Formulario PPGR1'!#REF!)</f>
        <v/>
      </c>
      <c r="G672" s="693"/>
      <c r="H672" s="694" t="str">
        <f>IF(Tabla112[[#This Row],[Código_Actividad]]="","",_xlfn.XLOOKUP(Tabla112[[#This Row],[Código_Actividad]],[1]!Tabla2[Código],[1]!Tabla2[Actividades Programables Presupuestables],"",0))</f>
        <v/>
      </c>
      <c r="I672" s="695" t="str">
        <f>IFERROR(VLOOKUP('Formulario PPGR3 '!$G672,'[1]Formulario PPGR2'!$H$9:$V$272,15,FALSE),"")</f>
        <v/>
      </c>
      <c r="J672" s="742"/>
      <c r="K672" s="696" t="str">
        <f>IF(Tabla112[[#This Row],[Insumos]]="","",_xlfn.XLOOKUP(Tabla112[[#This Row],[Insumos]],[1]!Tabla10[Insumo],[1]!Tabla10[InsumoAbrev],"",0))</f>
        <v/>
      </c>
      <c r="L672" s="697"/>
      <c r="M672" s="698" t="str">
        <f>IF(Tabla112[[#This Row],[Descripción]]="","",_xlfn.XLOOKUP(Tabla112[[#This Row],[Descripción]],[1]!Tabla10[Descripción],[1]!Tabla10[Unidad de Medida],"",0))</f>
        <v/>
      </c>
      <c r="N672" s="699"/>
      <c r="O672" s="700" t="str">
        <f>IF(Tabla112[[#This Row],[Descripción]]="","",_xlfn.XLOOKUP(Tabla112[[#This Row],[Descripción]],[1]!Tabla10[Descripción],[1]!Tabla10[Precio Unitario],0))</f>
        <v/>
      </c>
      <c r="P672" s="700" t="str">
        <f>IF(Tabla112[[#This Row],[Cantidad de Insumos]]="","",Tabla112[[#This Row],[Precio Unitario]]*Tabla112[[#This Row],[Cantidad de Insumos]])</f>
        <v/>
      </c>
      <c r="Q672" s="700" t="str">
        <f>IF(Tabla112[[#This Row],[Descripción]]="","",_xlfn.XLOOKUP(Tabla112[[#This Row],[Descripción]],[1]!Tabla10[Descripción],[1]!Tabla10[CODIGO PRESUPUESTARIO],0))</f>
        <v/>
      </c>
      <c r="R672" s="696"/>
      <c r="S672" s="696"/>
    </row>
    <row r="673" spans="2:19" x14ac:dyDescent="0.3">
      <c r="B673" s="692" t="str">
        <f>IF('Formulario PPGR3 '!$G673="","",CONCATENATE('Formulario PPGR3 '!$C673,".",'Formulario PPGR3 '!$D673,".",'Formulario PPGR3 '!$E673,".",'Formulario PPGR3 '!$F673))</f>
        <v/>
      </c>
      <c r="C673" s="692" t="str">
        <f>IF('Formulario PPGR3 '!$G673="","",'[1]Formulario PPGR1'!#REF!)</f>
        <v/>
      </c>
      <c r="D673" s="692" t="str">
        <f>IF('Formulario PPGR3 '!$G673="","",'[1]Formulario PPGR1'!#REF!)</f>
        <v/>
      </c>
      <c r="E673" s="692" t="str">
        <f>IF('Formulario PPGR3 '!$G673="","",'[1]Formulario PPGR1'!#REF!)</f>
        <v/>
      </c>
      <c r="F673" s="692" t="str">
        <f>IF('Formulario PPGR3 '!$G673="","",'[1]Formulario PPGR1'!#REF!)</f>
        <v/>
      </c>
      <c r="G673" s="693"/>
      <c r="H673" s="694" t="str">
        <f>IF(Tabla112[[#This Row],[Código_Actividad]]="","",_xlfn.XLOOKUP(Tabla112[[#This Row],[Código_Actividad]],[1]!Tabla2[Código],[1]!Tabla2[Actividades Programables Presupuestables],"",0))</f>
        <v/>
      </c>
      <c r="I673" s="695" t="str">
        <f>IFERROR(VLOOKUP('Formulario PPGR3 '!$G673,'[1]Formulario PPGR2'!$H$9:$V$272,15,FALSE),"")</f>
        <v/>
      </c>
      <c r="J673" s="742"/>
      <c r="K673" s="696" t="str">
        <f>IF(Tabla112[[#This Row],[Insumos]]="","",_xlfn.XLOOKUP(Tabla112[[#This Row],[Insumos]],[1]!Tabla10[Insumo],[1]!Tabla10[InsumoAbrev],"",0))</f>
        <v/>
      </c>
      <c r="L673" s="697"/>
      <c r="M673" s="698" t="str">
        <f>IF(Tabla112[[#This Row],[Descripción]]="","",_xlfn.XLOOKUP(Tabla112[[#This Row],[Descripción]],[1]!Tabla10[Descripción],[1]!Tabla10[Unidad de Medida],"",0))</f>
        <v/>
      </c>
      <c r="N673" s="699"/>
      <c r="O673" s="700" t="str">
        <f>IF(Tabla112[[#This Row],[Descripción]]="","",_xlfn.XLOOKUP(Tabla112[[#This Row],[Descripción]],[1]!Tabla10[Descripción],[1]!Tabla10[Precio Unitario],0))</f>
        <v/>
      </c>
      <c r="P673" s="700" t="str">
        <f>IF(Tabla112[[#This Row],[Cantidad de Insumos]]="","",Tabla112[[#This Row],[Precio Unitario]]*Tabla112[[#This Row],[Cantidad de Insumos]])</f>
        <v/>
      </c>
      <c r="Q673" s="700" t="str">
        <f>IF(Tabla112[[#This Row],[Descripción]]="","",_xlfn.XLOOKUP(Tabla112[[#This Row],[Descripción]],[1]!Tabla10[Descripción],[1]!Tabla10[CODIGO PRESUPUESTARIO],0))</f>
        <v/>
      </c>
      <c r="R673" s="696"/>
      <c r="S673" s="696"/>
    </row>
    <row r="674" spans="2:19" x14ac:dyDescent="0.3">
      <c r="B674" s="692" t="str">
        <f>IF('Formulario PPGR3 '!$G674="","",CONCATENATE('Formulario PPGR3 '!$C674,".",'Formulario PPGR3 '!$D674,".",'Formulario PPGR3 '!$E674,".",'Formulario PPGR3 '!$F674))</f>
        <v/>
      </c>
      <c r="C674" s="692" t="str">
        <f>IF('Formulario PPGR3 '!$G674="","",'[1]Formulario PPGR1'!#REF!)</f>
        <v/>
      </c>
      <c r="D674" s="692" t="str">
        <f>IF('Formulario PPGR3 '!$G674="","",'[1]Formulario PPGR1'!#REF!)</f>
        <v/>
      </c>
      <c r="E674" s="692" t="str">
        <f>IF('Formulario PPGR3 '!$G674="","",'[1]Formulario PPGR1'!#REF!)</f>
        <v/>
      </c>
      <c r="F674" s="692" t="str">
        <f>IF('Formulario PPGR3 '!$G674="","",'[1]Formulario PPGR1'!#REF!)</f>
        <v/>
      </c>
      <c r="G674" s="693"/>
      <c r="H674" s="694" t="str">
        <f>IF(Tabla112[[#This Row],[Código_Actividad]]="","",_xlfn.XLOOKUP(Tabla112[[#This Row],[Código_Actividad]],[1]!Tabla2[Código],[1]!Tabla2[Actividades Programables Presupuestables],"",0))</f>
        <v/>
      </c>
      <c r="I674" s="695" t="str">
        <f>IFERROR(VLOOKUP('Formulario PPGR3 '!$G674,'[1]Formulario PPGR2'!$H$9:$V$272,15,FALSE),"")</f>
        <v/>
      </c>
      <c r="J674" s="742"/>
      <c r="K674" s="696" t="str">
        <f>IF(Tabla112[[#This Row],[Insumos]]="","",_xlfn.XLOOKUP(Tabla112[[#This Row],[Insumos]],[1]!Tabla10[Insumo],[1]!Tabla10[InsumoAbrev],"",0))</f>
        <v/>
      </c>
      <c r="L674" s="697"/>
      <c r="M674" s="698" t="str">
        <f>IF(Tabla112[[#This Row],[Descripción]]="","",_xlfn.XLOOKUP(Tabla112[[#This Row],[Descripción]],[1]!Tabla10[Descripción],[1]!Tabla10[Unidad de Medida],"",0))</f>
        <v/>
      </c>
      <c r="N674" s="699"/>
      <c r="O674" s="700" t="str">
        <f>IF(Tabla112[[#This Row],[Descripción]]="","",_xlfn.XLOOKUP(Tabla112[[#This Row],[Descripción]],[1]!Tabla10[Descripción],[1]!Tabla10[Precio Unitario],0))</f>
        <v/>
      </c>
      <c r="P674" s="700" t="str">
        <f>IF(Tabla112[[#This Row],[Cantidad de Insumos]]="","",Tabla112[[#This Row],[Precio Unitario]]*Tabla112[[#This Row],[Cantidad de Insumos]])</f>
        <v/>
      </c>
      <c r="Q674" s="700" t="str">
        <f>IF(Tabla112[[#This Row],[Descripción]]="","",_xlfn.XLOOKUP(Tabla112[[#This Row],[Descripción]],[1]!Tabla10[Descripción],[1]!Tabla10[CODIGO PRESUPUESTARIO],0))</f>
        <v/>
      </c>
      <c r="R674" s="696"/>
      <c r="S674" s="696"/>
    </row>
    <row r="675" spans="2:19" x14ac:dyDescent="0.3">
      <c r="B675" s="692" t="str">
        <f>IF('Formulario PPGR3 '!$G675="","",CONCATENATE('Formulario PPGR3 '!$C675,".",'Formulario PPGR3 '!$D675,".",'Formulario PPGR3 '!$E675,".",'Formulario PPGR3 '!$F675))</f>
        <v/>
      </c>
      <c r="C675" s="692" t="str">
        <f>IF('Formulario PPGR3 '!$G675="","",'[1]Formulario PPGR1'!#REF!)</f>
        <v/>
      </c>
      <c r="D675" s="692" t="str">
        <f>IF('Formulario PPGR3 '!$G675="","",'[1]Formulario PPGR1'!#REF!)</f>
        <v/>
      </c>
      <c r="E675" s="692" t="str">
        <f>IF('Formulario PPGR3 '!$G675="","",'[1]Formulario PPGR1'!#REF!)</f>
        <v/>
      </c>
      <c r="F675" s="692" t="str">
        <f>IF('Formulario PPGR3 '!$G675="","",'[1]Formulario PPGR1'!#REF!)</f>
        <v/>
      </c>
      <c r="G675" s="693"/>
      <c r="H675" s="694" t="str">
        <f>IF(Tabla112[[#This Row],[Código_Actividad]]="","",_xlfn.XLOOKUP(Tabla112[[#This Row],[Código_Actividad]],[1]!Tabla2[Código],[1]!Tabla2[Actividades Programables Presupuestables],"",0))</f>
        <v/>
      </c>
      <c r="I675" s="695" t="str">
        <f>IFERROR(VLOOKUP('Formulario PPGR3 '!$G675,'[1]Formulario PPGR2'!$H$9:$V$272,15,FALSE),"")</f>
        <v/>
      </c>
      <c r="J675" s="742"/>
      <c r="K675" s="696" t="str">
        <f>IF(Tabla112[[#This Row],[Insumos]]="","",_xlfn.XLOOKUP(Tabla112[[#This Row],[Insumos]],[1]!Tabla10[Insumo],[1]!Tabla10[InsumoAbrev],"",0))</f>
        <v/>
      </c>
      <c r="L675" s="697"/>
      <c r="M675" s="698" t="str">
        <f>IF(Tabla112[[#This Row],[Descripción]]="","",_xlfn.XLOOKUP(Tabla112[[#This Row],[Descripción]],[1]!Tabla10[Descripción],[1]!Tabla10[Unidad de Medida],"",0))</f>
        <v/>
      </c>
      <c r="N675" s="699"/>
      <c r="O675" s="700" t="str">
        <f>IF(Tabla112[[#This Row],[Descripción]]="","",_xlfn.XLOOKUP(Tabla112[[#This Row],[Descripción]],[1]!Tabla10[Descripción],[1]!Tabla10[Precio Unitario],0))</f>
        <v/>
      </c>
      <c r="P675" s="700" t="str">
        <f>IF(Tabla112[[#This Row],[Cantidad de Insumos]]="","",Tabla112[[#This Row],[Precio Unitario]]*Tabla112[[#This Row],[Cantidad de Insumos]])</f>
        <v/>
      </c>
      <c r="Q675" s="700" t="str">
        <f>IF(Tabla112[[#This Row],[Descripción]]="","",_xlfn.XLOOKUP(Tabla112[[#This Row],[Descripción]],[1]!Tabla10[Descripción],[1]!Tabla10[CODIGO PRESUPUESTARIO],0))</f>
        <v/>
      </c>
      <c r="R675" s="696"/>
      <c r="S675" s="696"/>
    </row>
    <row r="676" spans="2:19" x14ac:dyDescent="0.3">
      <c r="B676" s="692" t="str">
        <f>IF('Formulario PPGR3 '!$G676="","",CONCATENATE('Formulario PPGR3 '!$C676,".",'Formulario PPGR3 '!$D676,".",'Formulario PPGR3 '!$E676,".",'Formulario PPGR3 '!$F676))</f>
        <v/>
      </c>
      <c r="C676" s="692" t="str">
        <f>IF('Formulario PPGR3 '!$G676="","",'[1]Formulario PPGR1'!#REF!)</f>
        <v/>
      </c>
      <c r="D676" s="692" t="str">
        <f>IF('Formulario PPGR3 '!$G676="","",'[1]Formulario PPGR1'!#REF!)</f>
        <v/>
      </c>
      <c r="E676" s="692" t="str">
        <f>IF('Formulario PPGR3 '!$G676="","",'[1]Formulario PPGR1'!#REF!)</f>
        <v/>
      </c>
      <c r="F676" s="692" t="str">
        <f>IF('Formulario PPGR3 '!$G676="","",'[1]Formulario PPGR1'!#REF!)</f>
        <v/>
      </c>
      <c r="G676" s="693"/>
      <c r="H676" s="694" t="str">
        <f>IF(Tabla112[[#This Row],[Código_Actividad]]="","",_xlfn.XLOOKUP(Tabla112[[#This Row],[Código_Actividad]],[1]!Tabla2[Código],[1]!Tabla2[Actividades Programables Presupuestables],"",0))</f>
        <v/>
      </c>
      <c r="I676" s="695" t="str">
        <f>IFERROR(VLOOKUP('Formulario PPGR3 '!$G676,'[1]Formulario PPGR2'!$H$9:$V$272,15,FALSE),"")</f>
        <v/>
      </c>
      <c r="J676" s="742"/>
      <c r="K676" s="696" t="str">
        <f>IF(Tabla112[[#This Row],[Insumos]]="","",_xlfn.XLOOKUP(Tabla112[[#This Row],[Insumos]],[1]!Tabla10[Insumo],[1]!Tabla10[InsumoAbrev],"",0))</f>
        <v/>
      </c>
      <c r="L676" s="697"/>
      <c r="M676" s="698" t="str">
        <f>IF(Tabla112[[#This Row],[Descripción]]="","",_xlfn.XLOOKUP(Tabla112[[#This Row],[Descripción]],[1]!Tabla10[Descripción],[1]!Tabla10[Unidad de Medida],"",0))</f>
        <v/>
      </c>
      <c r="N676" s="699"/>
      <c r="O676" s="700" t="str">
        <f>IF(Tabla112[[#This Row],[Descripción]]="","",_xlfn.XLOOKUP(Tabla112[[#This Row],[Descripción]],[1]!Tabla10[Descripción],[1]!Tabla10[Precio Unitario],0))</f>
        <v/>
      </c>
      <c r="P676" s="700" t="str">
        <f>IF(Tabla112[[#This Row],[Cantidad de Insumos]]="","",Tabla112[[#This Row],[Precio Unitario]]*Tabla112[[#This Row],[Cantidad de Insumos]])</f>
        <v/>
      </c>
      <c r="Q676" s="700" t="str">
        <f>IF(Tabla112[[#This Row],[Descripción]]="","",_xlfn.XLOOKUP(Tabla112[[#This Row],[Descripción]],[1]!Tabla10[Descripción],[1]!Tabla10[CODIGO PRESUPUESTARIO],0))</f>
        <v/>
      </c>
      <c r="R676" s="696"/>
      <c r="S676" s="696"/>
    </row>
    <row r="677" spans="2:19" x14ac:dyDescent="0.3">
      <c r="B677" s="692" t="str">
        <f>IF('Formulario PPGR3 '!$G677="","",CONCATENATE('Formulario PPGR3 '!$C677,".",'Formulario PPGR3 '!$D677,".",'Formulario PPGR3 '!$E677,".",'Formulario PPGR3 '!$F677))</f>
        <v/>
      </c>
      <c r="C677" s="692" t="str">
        <f>IF('Formulario PPGR3 '!$G677="","",'[1]Formulario PPGR1'!#REF!)</f>
        <v/>
      </c>
      <c r="D677" s="692" t="str">
        <f>IF('Formulario PPGR3 '!$G677="","",'[1]Formulario PPGR1'!#REF!)</f>
        <v/>
      </c>
      <c r="E677" s="692" t="str">
        <f>IF('Formulario PPGR3 '!$G677="","",'[1]Formulario PPGR1'!#REF!)</f>
        <v/>
      </c>
      <c r="F677" s="692" t="str">
        <f>IF('Formulario PPGR3 '!$G677="","",'[1]Formulario PPGR1'!#REF!)</f>
        <v/>
      </c>
      <c r="G677" s="693"/>
      <c r="H677" s="694" t="str">
        <f>IF(Tabla112[[#This Row],[Código_Actividad]]="","",_xlfn.XLOOKUP(Tabla112[[#This Row],[Código_Actividad]],[1]!Tabla2[Código],[1]!Tabla2[Actividades Programables Presupuestables],"",0))</f>
        <v/>
      </c>
      <c r="I677" s="695" t="str">
        <f>IFERROR(VLOOKUP('Formulario PPGR3 '!$G677,'[1]Formulario PPGR2'!$H$9:$V$272,15,FALSE),"")</f>
        <v/>
      </c>
      <c r="J677" s="706"/>
      <c r="K677" s="696" t="str">
        <f>IF(Tabla112[[#This Row],[Insumos]]="","",_xlfn.XLOOKUP(Tabla112[[#This Row],[Insumos]],[1]!Tabla10[Insumo],[1]!Tabla10[InsumoAbrev],"",0))</f>
        <v/>
      </c>
      <c r="L677" s="697"/>
      <c r="M677" s="698" t="str">
        <f>IF(Tabla112[[#This Row],[Descripción]]="","",_xlfn.XLOOKUP(Tabla112[[#This Row],[Descripción]],[1]!Tabla10[Descripción],[1]!Tabla10[Unidad de Medida],"",0))</f>
        <v/>
      </c>
      <c r="N677" s="699"/>
      <c r="O677" s="700" t="str">
        <f>IF(Tabla112[[#This Row],[Descripción]]="","",_xlfn.XLOOKUP(Tabla112[[#This Row],[Descripción]],[1]!Tabla10[Descripción],[1]!Tabla10[Precio Unitario],0))</f>
        <v/>
      </c>
      <c r="P677" s="700" t="str">
        <f>IF(Tabla112[[#This Row],[Cantidad de Insumos]]="","",Tabla112[[#This Row],[Precio Unitario]]*Tabla112[[#This Row],[Cantidad de Insumos]])</f>
        <v/>
      </c>
      <c r="Q677" s="700" t="str">
        <f>IF(Tabla112[[#This Row],[Descripción]]="","",_xlfn.XLOOKUP(Tabla112[[#This Row],[Descripción]],[1]!Tabla10[Descripción],[1]!Tabla10[CODIGO PRESUPUESTARIO],0))</f>
        <v/>
      </c>
      <c r="R677" s="696"/>
      <c r="S677" s="696"/>
    </row>
    <row r="678" spans="2:19" x14ac:dyDescent="0.3">
      <c r="B678" s="692" t="str">
        <f>IF('Formulario PPGR3 '!$G678="","",CONCATENATE('Formulario PPGR3 '!$C678,".",'Formulario PPGR3 '!$D678,".",'Formulario PPGR3 '!$E678,".",'Formulario PPGR3 '!$F678))</f>
        <v/>
      </c>
      <c r="C678" s="692" t="str">
        <f>IF('Formulario PPGR3 '!$G678="","",'[1]Formulario PPGR1'!#REF!)</f>
        <v/>
      </c>
      <c r="D678" s="692" t="str">
        <f>IF('Formulario PPGR3 '!$G678="","",'[1]Formulario PPGR1'!#REF!)</f>
        <v/>
      </c>
      <c r="E678" s="692" t="str">
        <f>IF('Formulario PPGR3 '!$G678="","",'[1]Formulario PPGR1'!#REF!)</f>
        <v/>
      </c>
      <c r="F678" s="692" t="str">
        <f>IF('Formulario PPGR3 '!$G678="","",'[1]Formulario PPGR1'!#REF!)</f>
        <v/>
      </c>
      <c r="G678" s="693"/>
      <c r="H678" s="694" t="str">
        <f>IF(Tabla112[[#This Row],[Código_Actividad]]="","",_xlfn.XLOOKUP(Tabla112[[#This Row],[Código_Actividad]],[1]!Tabla2[Código],[1]!Tabla2[Actividades Programables Presupuestables],"",0))</f>
        <v/>
      </c>
      <c r="I678" s="695" t="str">
        <f>IFERROR(VLOOKUP('Formulario PPGR3 '!$G678,'[1]Formulario PPGR2'!$H$9:$V$272,15,FALSE),"")</f>
        <v/>
      </c>
      <c r="J678" s="706"/>
      <c r="K678" s="696" t="str">
        <f>IF(Tabla112[[#This Row],[Insumos]]="","",_xlfn.XLOOKUP(Tabla112[[#This Row],[Insumos]],[1]!Tabla10[Insumo],[1]!Tabla10[InsumoAbrev],"",0))</f>
        <v/>
      </c>
      <c r="L678" s="697"/>
      <c r="M678" s="698" t="str">
        <f>IF(Tabla112[[#This Row],[Descripción]]="","",_xlfn.XLOOKUP(Tabla112[[#This Row],[Descripción]],[1]!Tabla10[Descripción],[1]!Tabla10[Unidad de Medida],"",0))</f>
        <v/>
      </c>
      <c r="N678" s="699"/>
      <c r="O678" s="700" t="str">
        <f>IF(Tabla112[[#This Row],[Descripción]]="","",_xlfn.XLOOKUP(Tabla112[[#This Row],[Descripción]],[1]!Tabla10[Descripción],[1]!Tabla10[Precio Unitario],0))</f>
        <v/>
      </c>
      <c r="P678" s="700" t="str">
        <f>IF(Tabla112[[#This Row],[Cantidad de Insumos]]="","",Tabla112[[#This Row],[Precio Unitario]]*Tabla112[[#This Row],[Cantidad de Insumos]])</f>
        <v/>
      </c>
      <c r="Q678" s="700" t="str">
        <f>IF(Tabla112[[#This Row],[Descripción]]="","",_xlfn.XLOOKUP(Tabla112[[#This Row],[Descripción]],[1]!Tabla10[Descripción],[1]!Tabla10[CODIGO PRESUPUESTARIO],0))</f>
        <v/>
      </c>
      <c r="R678" s="696"/>
      <c r="S678" s="696"/>
    </row>
    <row r="679" spans="2:19" x14ac:dyDescent="0.3">
      <c r="B679" s="692" t="str">
        <f>IF('Formulario PPGR3 '!$G679="","",CONCATENATE('Formulario PPGR3 '!$C679,".",'Formulario PPGR3 '!$D679,".",'Formulario PPGR3 '!$E679,".",'Formulario PPGR3 '!$F679))</f>
        <v/>
      </c>
      <c r="C679" s="692" t="str">
        <f>IF('Formulario PPGR3 '!$G679="","",'[1]Formulario PPGR1'!#REF!)</f>
        <v/>
      </c>
      <c r="D679" s="692" t="str">
        <f>IF('Formulario PPGR3 '!$G679="","",'[1]Formulario PPGR1'!#REF!)</f>
        <v/>
      </c>
      <c r="E679" s="692" t="str">
        <f>IF('Formulario PPGR3 '!$G679="","",'[1]Formulario PPGR1'!#REF!)</f>
        <v/>
      </c>
      <c r="F679" s="692" t="str">
        <f>IF('Formulario PPGR3 '!$G679="","",'[1]Formulario PPGR1'!#REF!)</f>
        <v/>
      </c>
      <c r="G679" s="693"/>
      <c r="H679" s="694" t="str">
        <f>IF(Tabla112[[#This Row],[Código_Actividad]]="","",_xlfn.XLOOKUP(Tabla112[[#This Row],[Código_Actividad]],[1]!Tabla2[Código],[1]!Tabla2[Actividades Programables Presupuestables],"",0))</f>
        <v/>
      </c>
      <c r="I679" s="695" t="str">
        <f>IFERROR(VLOOKUP('Formulario PPGR3 '!$G679,'[1]Formulario PPGR2'!$H$9:$V$272,15,FALSE),"")</f>
        <v/>
      </c>
      <c r="J679" s="742"/>
      <c r="K679" s="696" t="str">
        <f>IF(Tabla112[[#This Row],[Insumos]]="","",_xlfn.XLOOKUP(Tabla112[[#This Row],[Insumos]],[1]!Tabla10[Insumo],[1]!Tabla10[InsumoAbrev],"",0))</f>
        <v/>
      </c>
      <c r="L679" s="697"/>
      <c r="M679" s="698" t="str">
        <f>IF(Tabla112[[#This Row],[Descripción]]="","",_xlfn.XLOOKUP(Tabla112[[#This Row],[Descripción]],[1]!Tabla10[Descripción],[1]!Tabla10[Unidad de Medida],"",0))</f>
        <v/>
      </c>
      <c r="N679" s="699"/>
      <c r="O679" s="700" t="str">
        <f>IF(Tabla112[[#This Row],[Descripción]]="","",_xlfn.XLOOKUP(Tabla112[[#This Row],[Descripción]],[1]!Tabla10[Descripción],[1]!Tabla10[Precio Unitario],0))</f>
        <v/>
      </c>
      <c r="P679" s="700" t="str">
        <f>IF(Tabla112[[#This Row],[Cantidad de Insumos]]="","",Tabla112[[#This Row],[Precio Unitario]]*Tabla112[[#This Row],[Cantidad de Insumos]])</f>
        <v/>
      </c>
      <c r="Q679" s="700" t="str">
        <f>IF(Tabla112[[#This Row],[Descripción]]="","",_xlfn.XLOOKUP(Tabla112[[#This Row],[Descripción]],[1]!Tabla10[Descripción],[1]!Tabla10[CODIGO PRESUPUESTARIO],0))</f>
        <v/>
      </c>
      <c r="R679" s="696"/>
      <c r="S679" s="696"/>
    </row>
    <row r="680" spans="2:19" x14ac:dyDescent="0.3">
      <c r="B680" s="692" t="str">
        <f>IF('Formulario PPGR3 '!$G680="","",CONCATENATE('Formulario PPGR3 '!$C680,".",'Formulario PPGR3 '!$D680,".",'Formulario PPGR3 '!$E680,".",'Formulario PPGR3 '!$F680))</f>
        <v/>
      </c>
      <c r="C680" s="692" t="str">
        <f>IF('Formulario PPGR3 '!$G680="","",'[1]Formulario PPGR1'!#REF!)</f>
        <v/>
      </c>
      <c r="D680" s="692" t="str">
        <f>IF('Formulario PPGR3 '!$G680="","",'[1]Formulario PPGR1'!#REF!)</f>
        <v/>
      </c>
      <c r="E680" s="692" t="str">
        <f>IF('Formulario PPGR3 '!$G680="","",'[1]Formulario PPGR1'!#REF!)</f>
        <v/>
      </c>
      <c r="F680" s="692" t="str">
        <f>IF('Formulario PPGR3 '!$G680="","",'[1]Formulario PPGR1'!#REF!)</f>
        <v/>
      </c>
      <c r="G680" s="693"/>
      <c r="H680" s="694" t="str">
        <f>IF(Tabla112[[#This Row],[Código_Actividad]]="","",_xlfn.XLOOKUP(Tabla112[[#This Row],[Código_Actividad]],[1]!Tabla2[Código],[1]!Tabla2[Actividades Programables Presupuestables],"",0))</f>
        <v/>
      </c>
      <c r="I680" s="695" t="str">
        <f>IFERROR(VLOOKUP('Formulario PPGR3 '!$G680,'[1]Formulario PPGR2'!$H$9:$V$272,15,FALSE),"")</f>
        <v/>
      </c>
      <c r="J680" s="742"/>
      <c r="K680" s="696" t="str">
        <f>IF(Tabla112[[#This Row],[Insumos]]="","",_xlfn.XLOOKUP(Tabla112[[#This Row],[Insumos]],[1]!Tabla10[Insumo],[1]!Tabla10[InsumoAbrev],"",0))</f>
        <v/>
      </c>
      <c r="L680" s="697"/>
      <c r="M680" s="698" t="str">
        <f>IF(Tabla112[[#This Row],[Descripción]]="","",_xlfn.XLOOKUP(Tabla112[[#This Row],[Descripción]],[1]!Tabla10[Descripción],[1]!Tabla10[Unidad de Medida],"",0))</f>
        <v/>
      </c>
      <c r="N680" s="699"/>
      <c r="O680" s="700" t="str">
        <f>IF(Tabla112[[#This Row],[Descripción]]="","",_xlfn.XLOOKUP(Tabla112[[#This Row],[Descripción]],[1]!Tabla10[Descripción],[1]!Tabla10[Precio Unitario],0))</f>
        <v/>
      </c>
      <c r="P680" s="700" t="str">
        <f>IF(Tabla112[[#This Row],[Cantidad de Insumos]]="","",Tabla112[[#This Row],[Precio Unitario]]*Tabla112[[#This Row],[Cantidad de Insumos]])</f>
        <v/>
      </c>
      <c r="Q680" s="700" t="str">
        <f>IF(Tabla112[[#This Row],[Descripción]]="","",_xlfn.XLOOKUP(Tabla112[[#This Row],[Descripción]],[1]!Tabla10[Descripción],[1]!Tabla10[CODIGO PRESUPUESTARIO],0))</f>
        <v/>
      </c>
      <c r="R680" s="696"/>
      <c r="S680" s="696"/>
    </row>
    <row r="681" spans="2:19" x14ac:dyDescent="0.3">
      <c r="B681" s="692" t="str">
        <f>IF('Formulario PPGR3 '!$G681="","",CONCATENATE('Formulario PPGR3 '!$C681,".",'Formulario PPGR3 '!$D681,".",'Formulario PPGR3 '!$E681,".",'Formulario PPGR3 '!$F681))</f>
        <v/>
      </c>
      <c r="C681" s="692" t="str">
        <f>IF('Formulario PPGR3 '!$G681="","",'[1]Formulario PPGR1'!#REF!)</f>
        <v/>
      </c>
      <c r="D681" s="692" t="str">
        <f>IF('Formulario PPGR3 '!$G681="","",'[1]Formulario PPGR1'!#REF!)</f>
        <v/>
      </c>
      <c r="E681" s="692" t="str">
        <f>IF('Formulario PPGR3 '!$G681="","",'[1]Formulario PPGR1'!#REF!)</f>
        <v/>
      </c>
      <c r="F681" s="692" t="str">
        <f>IF('Formulario PPGR3 '!$G681="","",'[1]Formulario PPGR1'!#REF!)</f>
        <v/>
      </c>
      <c r="G681" s="693"/>
      <c r="H681" s="694" t="str">
        <f>IF(Tabla112[[#This Row],[Código_Actividad]]="","",_xlfn.XLOOKUP(Tabla112[[#This Row],[Código_Actividad]],[1]!Tabla2[Código],[1]!Tabla2[Actividades Programables Presupuestables],"",0))</f>
        <v/>
      </c>
      <c r="I681" s="695" t="str">
        <f>IFERROR(VLOOKUP('Formulario PPGR3 '!$G681,'[1]Formulario PPGR2'!$H$9:$V$272,15,FALSE),"")</f>
        <v/>
      </c>
      <c r="J681" s="706"/>
      <c r="K681" s="696" t="str">
        <f>IF(Tabla112[[#This Row],[Insumos]]="","",_xlfn.XLOOKUP(Tabla112[[#This Row],[Insumos]],[1]!Tabla10[Insumo],[1]!Tabla10[InsumoAbrev],"",0))</f>
        <v/>
      </c>
      <c r="L681" s="697"/>
      <c r="M681" s="698" t="str">
        <f>IF(Tabla112[[#This Row],[Descripción]]="","",_xlfn.XLOOKUP(Tabla112[[#This Row],[Descripción]],[1]!Tabla10[Descripción],[1]!Tabla10[Unidad de Medida],"",0))</f>
        <v/>
      </c>
      <c r="N681" s="699"/>
      <c r="O681" s="700" t="str">
        <f>IF(Tabla112[[#This Row],[Descripción]]="","",_xlfn.XLOOKUP(Tabla112[[#This Row],[Descripción]],[1]!Tabla10[Descripción],[1]!Tabla10[Precio Unitario],0))</f>
        <v/>
      </c>
      <c r="P681" s="700" t="str">
        <f>IF(Tabla112[[#This Row],[Cantidad de Insumos]]="","",Tabla112[[#This Row],[Precio Unitario]]*Tabla112[[#This Row],[Cantidad de Insumos]])</f>
        <v/>
      </c>
      <c r="Q681" s="700" t="str">
        <f>IF(Tabla112[[#This Row],[Descripción]]="","",_xlfn.XLOOKUP(Tabla112[[#This Row],[Descripción]],[1]!Tabla10[Descripción],[1]!Tabla10[CODIGO PRESUPUESTARIO],0))</f>
        <v/>
      </c>
      <c r="R681" s="696"/>
      <c r="S681" s="696"/>
    </row>
    <row r="682" spans="2:19" x14ac:dyDescent="0.3">
      <c r="B682" s="692" t="str">
        <f>IF('Formulario PPGR3 '!$G682="","",CONCATENATE('Formulario PPGR3 '!$C682,".",'Formulario PPGR3 '!$D682,".",'Formulario PPGR3 '!$E682,".",'Formulario PPGR3 '!$F682))</f>
        <v/>
      </c>
      <c r="C682" s="692" t="str">
        <f>IF('Formulario PPGR3 '!$G682="","",'[1]Formulario PPGR1'!#REF!)</f>
        <v/>
      </c>
      <c r="D682" s="692" t="str">
        <f>IF('Formulario PPGR3 '!$G682="","",'[1]Formulario PPGR1'!#REF!)</f>
        <v/>
      </c>
      <c r="E682" s="692" t="str">
        <f>IF('Formulario PPGR3 '!$G682="","",'[1]Formulario PPGR1'!#REF!)</f>
        <v/>
      </c>
      <c r="F682" s="692" t="str">
        <f>IF('Formulario PPGR3 '!$G682="","",'[1]Formulario PPGR1'!#REF!)</f>
        <v/>
      </c>
      <c r="G682" s="693"/>
      <c r="H682" s="694" t="str">
        <f>IF(Tabla112[[#This Row],[Código_Actividad]]="","",_xlfn.XLOOKUP(Tabla112[[#This Row],[Código_Actividad]],[1]!Tabla2[Código],[1]!Tabla2[Actividades Programables Presupuestables],"",0))</f>
        <v/>
      </c>
      <c r="I682" s="695" t="str">
        <f>IFERROR(VLOOKUP('Formulario PPGR3 '!$G682,'[1]Formulario PPGR2'!$H$9:$V$272,15,FALSE),"")</f>
        <v/>
      </c>
      <c r="J682" s="742"/>
      <c r="K682" s="696" t="str">
        <f>IF(Tabla112[[#This Row],[Insumos]]="","",_xlfn.XLOOKUP(Tabla112[[#This Row],[Insumos]],[1]!Tabla10[Insumo],[1]!Tabla10[InsumoAbrev],"",0))</f>
        <v/>
      </c>
      <c r="L682" s="697"/>
      <c r="M682" s="698" t="str">
        <f>IF(Tabla112[[#This Row],[Descripción]]="","",_xlfn.XLOOKUP(Tabla112[[#This Row],[Descripción]],[1]!Tabla10[Descripción],[1]!Tabla10[Unidad de Medida],"",0))</f>
        <v/>
      </c>
      <c r="N682" s="699"/>
      <c r="O682" s="700" t="str">
        <f>IF(Tabla112[[#This Row],[Descripción]]="","",_xlfn.XLOOKUP(Tabla112[[#This Row],[Descripción]],[1]!Tabla10[Descripción],[1]!Tabla10[Precio Unitario],0))</f>
        <v/>
      </c>
      <c r="P682" s="700" t="str">
        <f>IF(Tabla112[[#This Row],[Cantidad de Insumos]]="","",Tabla112[[#This Row],[Precio Unitario]]*Tabla112[[#This Row],[Cantidad de Insumos]])</f>
        <v/>
      </c>
      <c r="Q682" s="700" t="str">
        <f>IF(Tabla112[[#This Row],[Descripción]]="","",_xlfn.XLOOKUP(Tabla112[[#This Row],[Descripción]],[1]!Tabla10[Descripción],[1]!Tabla10[CODIGO PRESUPUESTARIO],0))</f>
        <v/>
      </c>
      <c r="R682" s="696"/>
      <c r="S682" s="696"/>
    </row>
    <row r="683" spans="2:19" x14ac:dyDescent="0.3">
      <c r="B683" s="692" t="str">
        <f>IF('Formulario PPGR3 '!$G683="","",CONCATENATE('Formulario PPGR3 '!$C683,".",'Formulario PPGR3 '!$D683,".",'Formulario PPGR3 '!$E683,".",'Formulario PPGR3 '!$F683))</f>
        <v/>
      </c>
      <c r="C683" s="692" t="str">
        <f>IF('Formulario PPGR3 '!$G683="","",'[1]Formulario PPGR1'!#REF!)</f>
        <v/>
      </c>
      <c r="D683" s="692" t="str">
        <f>IF('Formulario PPGR3 '!$G683="","",'[1]Formulario PPGR1'!#REF!)</f>
        <v/>
      </c>
      <c r="E683" s="692" t="str">
        <f>IF('Formulario PPGR3 '!$G683="","",'[1]Formulario PPGR1'!#REF!)</f>
        <v/>
      </c>
      <c r="F683" s="692" t="str">
        <f>IF('Formulario PPGR3 '!$G683="","",'[1]Formulario PPGR1'!#REF!)</f>
        <v/>
      </c>
      <c r="G683" s="693"/>
      <c r="H683" s="694" t="str">
        <f>IF(Tabla112[[#This Row],[Código_Actividad]]="","",_xlfn.XLOOKUP(Tabla112[[#This Row],[Código_Actividad]],[1]!Tabla2[Código],[1]!Tabla2[Actividades Programables Presupuestables],"",0))</f>
        <v/>
      </c>
      <c r="I683" s="695" t="str">
        <f>IFERROR(VLOOKUP('Formulario PPGR3 '!$G683,'[1]Formulario PPGR2'!$H$9:$V$272,15,FALSE),"")</f>
        <v/>
      </c>
      <c r="J683" s="742"/>
      <c r="K683" s="696" t="str">
        <f>IF(Tabla112[[#This Row],[Insumos]]="","",_xlfn.XLOOKUP(Tabla112[[#This Row],[Insumos]],[1]!Tabla10[Insumo],[1]!Tabla10[InsumoAbrev],"",0))</f>
        <v/>
      </c>
      <c r="L683" s="697"/>
      <c r="M683" s="698" t="str">
        <f>IF(Tabla112[[#This Row],[Descripción]]="","",_xlfn.XLOOKUP(Tabla112[[#This Row],[Descripción]],[1]!Tabla10[Descripción],[1]!Tabla10[Unidad de Medida],"",0))</f>
        <v/>
      </c>
      <c r="N683" s="699"/>
      <c r="O683" s="700" t="str">
        <f>IF(Tabla112[[#This Row],[Descripción]]="","",_xlfn.XLOOKUP(Tabla112[[#This Row],[Descripción]],[1]!Tabla10[Descripción],[1]!Tabla10[Precio Unitario],0))</f>
        <v/>
      </c>
      <c r="P683" s="700" t="str">
        <f>IF(Tabla112[[#This Row],[Cantidad de Insumos]]="","",Tabla112[[#This Row],[Precio Unitario]]*Tabla112[[#This Row],[Cantidad de Insumos]])</f>
        <v/>
      </c>
      <c r="Q683" s="700" t="str">
        <f>IF(Tabla112[[#This Row],[Descripción]]="","",_xlfn.XLOOKUP(Tabla112[[#This Row],[Descripción]],[1]!Tabla10[Descripción],[1]!Tabla10[CODIGO PRESUPUESTARIO],0))</f>
        <v/>
      </c>
      <c r="R683" s="696"/>
      <c r="S683" s="696"/>
    </row>
    <row r="684" spans="2:19" x14ac:dyDescent="0.3">
      <c r="B684" s="692" t="str">
        <f>IF('Formulario PPGR3 '!$G684="","",CONCATENATE('Formulario PPGR3 '!$C684,".",'Formulario PPGR3 '!$D684,".",'Formulario PPGR3 '!$E684,".",'Formulario PPGR3 '!$F684))</f>
        <v/>
      </c>
      <c r="C684" s="692" t="str">
        <f>IF('Formulario PPGR3 '!$G684="","",'[1]Formulario PPGR1'!#REF!)</f>
        <v/>
      </c>
      <c r="D684" s="692" t="str">
        <f>IF('Formulario PPGR3 '!$G684="","",'[1]Formulario PPGR1'!#REF!)</f>
        <v/>
      </c>
      <c r="E684" s="692" t="str">
        <f>IF('Formulario PPGR3 '!$G684="","",'[1]Formulario PPGR1'!#REF!)</f>
        <v/>
      </c>
      <c r="F684" s="692" t="str">
        <f>IF('Formulario PPGR3 '!$G684="","",'[1]Formulario PPGR1'!#REF!)</f>
        <v/>
      </c>
      <c r="G684" s="693"/>
      <c r="H684" s="694" t="str">
        <f>IF(Tabla112[[#This Row],[Código_Actividad]]="","",_xlfn.XLOOKUP(Tabla112[[#This Row],[Código_Actividad]],[1]!Tabla2[Código],[1]!Tabla2[Actividades Programables Presupuestables],"",0))</f>
        <v/>
      </c>
      <c r="I684" s="695" t="str">
        <f>IFERROR(VLOOKUP('Formulario PPGR3 '!$G684,'[1]Formulario PPGR2'!$H$9:$V$272,15,FALSE),"")</f>
        <v/>
      </c>
      <c r="J684" s="742"/>
      <c r="K684" s="696" t="str">
        <f>IF(Tabla112[[#This Row],[Insumos]]="","",_xlfn.XLOOKUP(Tabla112[[#This Row],[Insumos]],[1]!Tabla10[Insumo],[1]!Tabla10[InsumoAbrev],"",0))</f>
        <v/>
      </c>
      <c r="L684" s="697"/>
      <c r="M684" s="698" t="str">
        <f>IF(Tabla112[[#This Row],[Descripción]]="","",_xlfn.XLOOKUP(Tabla112[[#This Row],[Descripción]],[1]!Tabla10[Descripción],[1]!Tabla10[Unidad de Medida],"",0))</f>
        <v/>
      </c>
      <c r="N684" s="699"/>
      <c r="O684" s="700" t="str">
        <f>IF(Tabla112[[#This Row],[Descripción]]="","",_xlfn.XLOOKUP(Tabla112[[#This Row],[Descripción]],[1]!Tabla10[Descripción],[1]!Tabla10[Precio Unitario],0))</f>
        <v/>
      </c>
      <c r="P684" s="700" t="str">
        <f>IF(Tabla112[[#This Row],[Cantidad de Insumos]]="","",Tabla112[[#This Row],[Precio Unitario]]*Tabla112[[#This Row],[Cantidad de Insumos]])</f>
        <v/>
      </c>
      <c r="Q684" s="700" t="str">
        <f>IF(Tabla112[[#This Row],[Descripción]]="","",_xlfn.XLOOKUP(Tabla112[[#This Row],[Descripción]],[1]!Tabla10[Descripción],[1]!Tabla10[CODIGO PRESUPUESTARIO],0))</f>
        <v/>
      </c>
      <c r="R684" s="696"/>
      <c r="S684" s="696"/>
    </row>
    <row r="685" spans="2:19" x14ac:dyDescent="0.3">
      <c r="B685" s="692" t="str">
        <f>IF('Formulario PPGR3 '!$G685="","",CONCATENATE('Formulario PPGR3 '!$C685,".",'Formulario PPGR3 '!$D685,".",'Formulario PPGR3 '!$E685,".",'Formulario PPGR3 '!$F685))</f>
        <v/>
      </c>
      <c r="C685" s="692" t="str">
        <f>IF('Formulario PPGR3 '!$G685="","",'[1]Formulario PPGR1'!#REF!)</f>
        <v/>
      </c>
      <c r="D685" s="692" t="str">
        <f>IF('Formulario PPGR3 '!$G685="","",'[1]Formulario PPGR1'!#REF!)</f>
        <v/>
      </c>
      <c r="E685" s="692" t="str">
        <f>IF('Formulario PPGR3 '!$G685="","",'[1]Formulario PPGR1'!#REF!)</f>
        <v/>
      </c>
      <c r="F685" s="692" t="str">
        <f>IF('Formulario PPGR3 '!$G685="","",'[1]Formulario PPGR1'!#REF!)</f>
        <v/>
      </c>
      <c r="G685" s="693"/>
      <c r="H685" s="694" t="str">
        <f>IF(Tabla112[[#This Row],[Código_Actividad]]="","",_xlfn.XLOOKUP(Tabla112[[#This Row],[Código_Actividad]],[1]!Tabla2[Código],[1]!Tabla2[Actividades Programables Presupuestables],"",0))</f>
        <v/>
      </c>
      <c r="I685" s="695" t="str">
        <f>IFERROR(VLOOKUP('Formulario PPGR3 '!$G685,'[1]Formulario PPGR2'!$H$9:$V$272,15,FALSE),"")</f>
        <v/>
      </c>
      <c r="J685" s="742"/>
      <c r="K685" s="696" t="str">
        <f>IF(Tabla112[[#This Row],[Insumos]]="","",_xlfn.XLOOKUP(Tabla112[[#This Row],[Insumos]],[1]!Tabla10[Insumo],[1]!Tabla10[InsumoAbrev],"",0))</f>
        <v/>
      </c>
      <c r="L685" s="697"/>
      <c r="M685" s="698" t="str">
        <f>IF(Tabla112[[#This Row],[Descripción]]="","",_xlfn.XLOOKUP(Tabla112[[#This Row],[Descripción]],[1]!Tabla10[Descripción],[1]!Tabla10[Unidad de Medida],"",0))</f>
        <v/>
      </c>
      <c r="N685" s="699"/>
      <c r="O685" s="700" t="str">
        <f>IF(Tabla112[[#This Row],[Descripción]]="","",_xlfn.XLOOKUP(Tabla112[[#This Row],[Descripción]],[1]!Tabla10[Descripción],[1]!Tabla10[Precio Unitario],0))</f>
        <v/>
      </c>
      <c r="P685" s="700" t="str">
        <f>IF(Tabla112[[#This Row],[Cantidad de Insumos]]="","",Tabla112[[#This Row],[Precio Unitario]]*Tabla112[[#This Row],[Cantidad de Insumos]])</f>
        <v/>
      </c>
      <c r="Q685" s="700" t="str">
        <f>IF(Tabla112[[#This Row],[Descripción]]="","",_xlfn.XLOOKUP(Tabla112[[#This Row],[Descripción]],[1]!Tabla10[Descripción],[1]!Tabla10[CODIGO PRESUPUESTARIO],0))</f>
        <v/>
      </c>
      <c r="R685" s="696"/>
      <c r="S685" s="696"/>
    </row>
    <row r="686" spans="2:19" x14ac:dyDescent="0.3">
      <c r="B686" s="692" t="str">
        <f>IF('Formulario PPGR3 '!$G686="","",CONCATENATE('Formulario PPGR3 '!$C686,".",'Formulario PPGR3 '!$D686,".",'Formulario PPGR3 '!$E686,".",'Formulario PPGR3 '!$F686))</f>
        <v/>
      </c>
      <c r="C686" s="692" t="str">
        <f>IF('Formulario PPGR3 '!$G686="","",'[1]Formulario PPGR1'!#REF!)</f>
        <v/>
      </c>
      <c r="D686" s="692" t="str">
        <f>IF('Formulario PPGR3 '!$G686="","",'[1]Formulario PPGR1'!#REF!)</f>
        <v/>
      </c>
      <c r="E686" s="692" t="str">
        <f>IF('Formulario PPGR3 '!$G686="","",'[1]Formulario PPGR1'!#REF!)</f>
        <v/>
      </c>
      <c r="F686" s="692" t="str">
        <f>IF('Formulario PPGR3 '!$G686="","",'[1]Formulario PPGR1'!#REF!)</f>
        <v/>
      </c>
      <c r="G686" s="693"/>
      <c r="H686" s="694" t="str">
        <f>IF(Tabla112[[#This Row],[Código_Actividad]]="","",_xlfn.XLOOKUP(Tabla112[[#This Row],[Código_Actividad]],[1]!Tabla2[Código],[1]!Tabla2[Actividades Programables Presupuestables],"",0))</f>
        <v/>
      </c>
      <c r="I686" s="695" t="str">
        <f>IFERROR(VLOOKUP('Formulario PPGR3 '!$G686,'[1]Formulario PPGR2'!$H$9:$V$272,15,FALSE),"")</f>
        <v/>
      </c>
      <c r="J686" s="706"/>
      <c r="K686" s="696" t="str">
        <f>IF(Tabla112[[#This Row],[Insumos]]="","",_xlfn.XLOOKUP(Tabla112[[#This Row],[Insumos]],[1]!Tabla10[Insumo],[1]!Tabla10[InsumoAbrev],"",0))</f>
        <v/>
      </c>
      <c r="L686" s="697"/>
      <c r="M686" s="698" t="str">
        <f>IF(Tabla112[[#This Row],[Descripción]]="","",_xlfn.XLOOKUP(Tabla112[[#This Row],[Descripción]],[1]!Tabla10[Descripción],[1]!Tabla10[Unidad de Medida],"",0))</f>
        <v/>
      </c>
      <c r="N686" s="699"/>
      <c r="O686" s="700" t="str">
        <f>IF(Tabla112[[#This Row],[Descripción]]="","",_xlfn.XLOOKUP(Tabla112[[#This Row],[Descripción]],[1]!Tabla10[Descripción],[1]!Tabla10[Precio Unitario],0))</f>
        <v/>
      </c>
      <c r="P686" s="700" t="str">
        <f>IF(Tabla112[[#This Row],[Cantidad de Insumos]]="","",Tabla112[[#This Row],[Precio Unitario]]*Tabla112[[#This Row],[Cantidad de Insumos]])</f>
        <v/>
      </c>
      <c r="Q686" s="700" t="str">
        <f>IF(Tabla112[[#This Row],[Descripción]]="","",_xlfn.XLOOKUP(Tabla112[[#This Row],[Descripción]],[1]!Tabla10[Descripción],[1]!Tabla10[CODIGO PRESUPUESTARIO],0))</f>
        <v/>
      </c>
      <c r="R686" s="696"/>
      <c r="S686" s="696"/>
    </row>
    <row r="687" spans="2:19" x14ac:dyDescent="0.3">
      <c r="B687" s="692" t="str">
        <f>IF('Formulario PPGR3 '!$G687="","",CONCATENATE('Formulario PPGR3 '!$C687,".",'Formulario PPGR3 '!$D687,".",'Formulario PPGR3 '!$E687,".",'Formulario PPGR3 '!$F687))</f>
        <v/>
      </c>
      <c r="C687" s="692" t="str">
        <f>IF('Formulario PPGR3 '!$G687="","",'[1]Formulario PPGR1'!#REF!)</f>
        <v/>
      </c>
      <c r="D687" s="692" t="str">
        <f>IF('Formulario PPGR3 '!$G687="","",'[1]Formulario PPGR1'!#REF!)</f>
        <v/>
      </c>
      <c r="E687" s="692" t="str">
        <f>IF('Formulario PPGR3 '!$G687="","",'[1]Formulario PPGR1'!#REF!)</f>
        <v/>
      </c>
      <c r="F687" s="692" t="str">
        <f>IF('Formulario PPGR3 '!$G687="","",'[1]Formulario PPGR1'!#REF!)</f>
        <v/>
      </c>
      <c r="G687" s="693"/>
      <c r="H687" s="694" t="str">
        <f>IF(Tabla112[[#This Row],[Código_Actividad]]="","",_xlfn.XLOOKUP(Tabla112[[#This Row],[Código_Actividad]],[1]!Tabla2[Código],[1]!Tabla2[Actividades Programables Presupuestables],"",0))</f>
        <v/>
      </c>
      <c r="I687" s="695" t="str">
        <f>IFERROR(VLOOKUP('Formulario PPGR3 '!$G687,'[1]Formulario PPGR2'!$H$9:$V$272,15,FALSE),"")</f>
        <v/>
      </c>
      <c r="J687" s="706"/>
      <c r="K687" s="696" t="str">
        <f>IF(Tabla112[[#This Row],[Insumos]]="","",_xlfn.XLOOKUP(Tabla112[[#This Row],[Insumos]],[1]!Tabla10[Insumo],[1]!Tabla10[InsumoAbrev],"",0))</f>
        <v/>
      </c>
      <c r="L687" s="697"/>
      <c r="M687" s="698" t="str">
        <f>IF(Tabla112[[#This Row],[Descripción]]="","",_xlfn.XLOOKUP(Tabla112[[#This Row],[Descripción]],[1]!Tabla10[Descripción],[1]!Tabla10[Unidad de Medida],"",0))</f>
        <v/>
      </c>
      <c r="N687" s="699"/>
      <c r="O687" s="700" t="str">
        <f>IF(Tabla112[[#This Row],[Descripción]]="","",_xlfn.XLOOKUP(Tabla112[[#This Row],[Descripción]],[1]!Tabla10[Descripción],[1]!Tabla10[Precio Unitario],0))</f>
        <v/>
      </c>
      <c r="P687" s="700" t="str">
        <f>IF(Tabla112[[#This Row],[Cantidad de Insumos]]="","",Tabla112[[#This Row],[Precio Unitario]]*Tabla112[[#This Row],[Cantidad de Insumos]])</f>
        <v/>
      </c>
      <c r="Q687" s="700" t="str">
        <f>IF(Tabla112[[#This Row],[Descripción]]="","",_xlfn.XLOOKUP(Tabla112[[#This Row],[Descripción]],[1]!Tabla10[Descripción],[1]!Tabla10[CODIGO PRESUPUESTARIO],0))</f>
        <v/>
      </c>
      <c r="R687" s="696"/>
      <c r="S687" s="696"/>
    </row>
    <row r="688" spans="2:19" x14ac:dyDescent="0.3">
      <c r="B688" s="692" t="str">
        <f>IF('Formulario PPGR3 '!$G688="","",CONCATENATE('Formulario PPGR3 '!$C688,".",'Formulario PPGR3 '!$D688,".",'Formulario PPGR3 '!$E688,".",'Formulario PPGR3 '!$F688))</f>
        <v/>
      </c>
      <c r="C688" s="692" t="str">
        <f>IF('Formulario PPGR3 '!$G688="","",'[1]Formulario PPGR1'!#REF!)</f>
        <v/>
      </c>
      <c r="D688" s="692" t="str">
        <f>IF('Formulario PPGR3 '!$G688="","",'[1]Formulario PPGR1'!#REF!)</f>
        <v/>
      </c>
      <c r="E688" s="692" t="str">
        <f>IF('Formulario PPGR3 '!$G688="","",'[1]Formulario PPGR1'!#REF!)</f>
        <v/>
      </c>
      <c r="F688" s="692" t="str">
        <f>IF('Formulario PPGR3 '!$G688="","",'[1]Formulario PPGR1'!#REF!)</f>
        <v/>
      </c>
      <c r="G688" s="693"/>
      <c r="H688" s="694" t="str">
        <f>IF(Tabla112[[#This Row],[Código_Actividad]]="","",_xlfn.XLOOKUP(Tabla112[[#This Row],[Código_Actividad]],[1]!Tabla2[Código],[1]!Tabla2[Actividades Programables Presupuestables],"",0))</f>
        <v/>
      </c>
      <c r="I688" s="695" t="str">
        <f>IFERROR(VLOOKUP('Formulario PPGR3 '!$G688,'[1]Formulario PPGR2'!$H$9:$V$272,15,FALSE),"")</f>
        <v/>
      </c>
      <c r="J688" s="706"/>
      <c r="K688" s="696" t="str">
        <f>IF(Tabla112[[#This Row],[Insumos]]="","",_xlfn.XLOOKUP(Tabla112[[#This Row],[Insumos]],[1]!Tabla10[Insumo],[1]!Tabla10[InsumoAbrev],"",0))</f>
        <v/>
      </c>
      <c r="L688" s="697"/>
      <c r="M688" s="698" t="str">
        <f>IF(Tabla112[[#This Row],[Descripción]]="","",_xlfn.XLOOKUP(Tabla112[[#This Row],[Descripción]],[1]!Tabla10[Descripción],[1]!Tabla10[Unidad de Medida],"",0))</f>
        <v/>
      </c>
      <c r="N688" s="699"/>
      <c r="O688" s="700" t="str">
        <f>IF(Tabla112[[#This Row],[Descripción]]="","",_xlfn.XLOOKUP(Tabla112[[#This Row],[Descripción]],[1]!Tabla10[Descripción],[1]!Tabla10[Precio Unitario],0))</f>
        <v/>
      </c>
      <c r="P688" s="700" t="str">
        <f>IF(Tabla112[[#This Row],[Cantidad de Insumos]]="","",Tabla112[[#This Row],[Precio Unitario]]*Tabla112[[#This Row],[Cantidad de Insumos]])</f>
        <v/>
      </c>
      <c r="Q688" s="700" t="str">
        <f>IF(Tabla112[[#This Row],[Descripción]]="","",_xlfn.XLOOKUP(Tabla112[[#This Row],[Descripción]],[1]!Tabla10[Descripción],[1]!Tabla10[CODIGO PRESUPUESTARIO],0))</f>
        <v/>
      </c>
      <c r="R688" s="696"/>
      <c r="S688" s="696"/>
    </row>
    <row r="689" spans="2:19" x14ac:dyDescent="0.3">
      <c r="B689" s="692" t="str">
        <f>IF('Formulario PPGR3 '!$G689="","",CONCATENATE('Formulario PPGR3 '!$C689,".",'Formulario PPGR3 '!$D689,".",'Formulario PPGR3 '!$E689,".",'Formulario PPGR3 '!$F689))</f>
        <v/>
      </c>
      <c r="C689" s="692" t="str">
        <f>IF('Formulario PPGR3 '!$G689="","",'[1]Formulario PPGR1'!#REF!)</f>
        <v/>
      </c>
      <c r="D689" s="692" t="str">
        <f>IF('Formulario PPGR3 '!$G689="","",'[1]Formulario PPGR1'!#REF!)</f>
        <v/>
      </c>
      <c r="E689" s="692" t="str">
        <f>IF('Formulario PPGR3 '!$G689="","",'[1]Formulario PPGR1'!#REF!)</f>
        <v/>
      </c>
      <c r="F689" s="692" t="str">
        <f>IF('Formulario PPGR3 '!$G689="","",'[1]Formulario PPGR1'!#REF!)</f>
        <v/>
      </c>
      <c r="G689" s="693"/>
      <c r="H689" s="694" t="str">
        <f>IF(Tabla112[[#This Row],[Código_Actividad]]="","",_xlfn.XLOOKUP(Tabla112[[#This Row],[Código_Actividad]],[1]!Tabla2[Código],[1]!Tabla2[Actividades Programables Presupuestables],"",0))</f>
        <v/>
      </c>
      <c r="I689" s="695" t="str">
        <f>IFERROR(VLOOKUP('Formulario PPGR3 '!$G689,'[1]Formulario PPGR2'!$H$9:$V$272,15,FALSE),"")</f>
        <v/>
      </c>
      <c r="J689" s="706"/>
      <c r="K689" s="696" t="str">
        <f>IF(Tabla112[[#This Row],[Insumos]]="","",_xlfn.XLOOKUP(Tabla112[[#This Row],[Insumos]],[1]!Tabla10[Insumo],[1]!Tabla10[InsumoAbrev],"",0))</f>
        <v/>
      </c>
      <c r="L689" s="697"/>
      <c r="M689" s="698" t="str">
        <f>IF(Tabla112[[#This Row],[Descripción]]="","",_xlfn.XLOOKUP(Tabla112[[#This Row],[Descripción]],[1]!Tabla10[Descripción],[1]!Tabla10[Unidad de Medida],"",0))</f>
        <v/>
      </c>
      <c r="N689" s="699"/>
      <c r="O689" s="700" t="str">
        <f>IF(Tabla112[[#This Row],[Descripción]]="","",_xlfn.XLOOKUP(Tabla112[[#This Row],[Descripción]],[1]!Tabla10[Descripción],[1]!Tabla10[Precio Unitario],0))</f>
        <v/>
      </c>
      <c r="P689" s="700" t="str">
        <f>IF(Tabla112[[#This Row],[Cantidad de Insumos]]="","",Tabla112[[#This Row],[Precio Unitario]]*Tabla112[[#This Row],[Cantidad de Insumos]])</f>
        <v/>
      </c>
      <c r="Q689" s="700" t="str">
        <f>IF(Tabla112[[#This Row],[Descripción]]="","",_xlfn.XLOOKUP(Tabla112[[#This Row],[Descripción]],[1]!Tabla10[Descripción],[1]!Tabla10[CODIGO PRESUPUESTARIO],0))</f>
        <v/>
      </c>
      <c r="R689" s="696"/>
      <c r="S689" s="696"/>
    </row>
    <row r="690" spans="2:19" x14ac:dyDescent="0.3">
      <c r="B690" s="692" t="str">
        <f>IF('Formulario PPGR3 '!$G690="","",CONCATENATE('Formulario PPGR3 '!$C690,".",'Formulario PPGR3 '!$D690,".",'Formulario PPGR3 '!$E690,".",'Formulario PPGR3 '!$F690))</f>
        <v/>
      </c>
      <c r="C690" s="692" t="str">
        <f>IF('Formulario PPGR3 '!$G690="","",'[1]Formulario PPGR1'!#REF!)</f>
        <v/>
      </c>
      <c r="D690" s="692" t="str">
        <f>IF('Formulario PPGR3 '!$G690="","",'[1]Formulario PPGR1'!#REF!)</f>
        <v/>
      </c>
      <c r="E690" s="692" t="str">
        <f>IF('Formulario PPGR3 '!$G690="","",'[1]Formulario PPGR1'!#REF!)</f>
        <v/>
      </c>
      <c r="F690" s="692" t="str">
        <f>IF('Formulario PPGR3 '!$G690="","",'[1]Formulario PPGR1'!#REF!)</f>
        <v/>
      </c>
      <c r="G690" s="693"/>
      <c r="H690" s="694" t="str">
        <f>IF(Tabla112[[#This Row],[Código_Actividad]]="","",_xlfn.XLOOKUP(Tabla112[[#This Row],[Código_Actividad]],[1]!Tabla2[Código],[1]!Tabla2[Actividades Programables Presupuestables],"",0))</f>
        <v/>
      </c>
      <c r="I690" s="695" t="str">
        <f>IFERROR(VLOOKUP('Formulario PPGR3 '!$G690,'[1]Formulario PPGR2'!$H$9:$V$272,15,FALSE),"")</f>
        <v/>
      </c>
      <c r="J690" s="706"/>
      <c r="K690" s="696" t="str">
        <f>IF(Tabla112[[#This Row],[Insumos]]="","",_xlfn.XLOOKUP(Tabla112[[#This Row],[Insumos]],[1]!Tabla10[Insumo],[1]!Tabla10[InsumoAbrev],"",0))</f>
        <v/>
      </c>
      <c r="L690" s="697"/>
      <c r="M690" s="698" t="str">
        <f>IF(Tabla112[[#This Row],[Descripción]]="","",_xlfn.XLOOKUP(Tabla112[[#This Row],[Descripción]],[1]!Tabla10[Descripción],[1]!Tabla10[Unidad de Medida],"",0))</f>
        <v/>
      </c>
      <c r="N690" s="699"/>
      <c r="O690" s="700" t="str">
        <f>IF(Tabla112[[#This Row],[Descripción]]="","",_xlfn.XLOOKUP(Tabla112[[#This Row],[Descripción]],[1]!Tabla10[Descripción],[1]!Tabla10[Precio Unitario],0))</f>
        <v/>
      </c>
      <c r="P690" s="700" t="str">
        <f>IF(Tabla112[[#This Row],[Cantidad de Insumos]]="","",Tabla112[[#This Row],[Precio Unitario]]*Tabla112[[#This Row],[Cantidad de Insumos]])</f>
        <v/>
      </c>
      <c r="Q690" s="700" t="str">
        <f>IF(Tabla112[[#This Row],[Descripción]]="","",_xlfn.XLOOKUP(Tabla112[[#This Row],[Descripción]],[1]!Tabla10[Descripción],[1]!Tabla10[CODIGO PRESUPUESTARIO],0))</f>
        <v/>
      </c>
      <c r="R690" s="696"/>
      <c r="S690" s="696"/>
    </row>
    <row r="691" spans="2:19" x14ac:dyDescent="0.3">
      <c r="B691" s="692" t="str">
        <f>IF('Formulario PPGR3 '!$G691="","",CONCATENATE('Formulario PPGR3 '!$C691,".",'Formulario PPGR3 '!$D691,".",'Formulario PPGR3 '!$E691,".",'Formulario PPGR3 '!$F691))</f>
        <v/>
      </c>
      <c r="C691" s="692" t="str">
        <f>IF('Formulario PPGR3 '!$G691="","",'[1]Formulario PPGR1'!#REF!)</f>
        <v/>
      </c>
      <c r="D691" s="692" t="str">
        <f>IF('Formulario PPGR3 '!$G691="","",'[1]Formulario PPGR1'!#REF!)</f>
        <v/>
      </c>
      <c r="E691" s="692" t="str">
        <f>IF('Formulario PPGR3 '!$G691="","",'[1]Formulario PPGR1'!#REF!)</f>
        <v/>
      </c>
      <c r="F691" s="692" t="str">
        <f>IF('Formulario PPGR3 '!$G691="","",'[1]Formulario PPGR1'!#REF!)</f>
        <v/>
      </c>
      <c r="G691" s="693"/>
      <c r="H691" s="694" t="str">
        <f>IF(Tabla112[[#This Row],[Código_Actividad]]="","",_xlfn.XLOOKUP(Tabla112[[#This Row],[Código_Actividad]],[1]!Tabla2[Código],[1]!Tabla2[Actividades Programables Presupuestables],"",0))</f>
        <v/>
      </c>
      <c r="I691" s="695" t="str">
        <f>IFERROR(VLOOKUP('Formulario PPGR3 '!$G691,'[1]Formulario PPGR2'!$H$9:$V$272,15,FALSE),"")</f>
        <v/>
      </c>
      <c r="J691" s="706"/>
      <c r="K691" s="696" t="str">
        <f>IF(Tabla112[[#This Row],[Insumos]]="","",_xlfn.XLOOKUP(Tabla112[[#This Row],[Insumos]],[1]!Tabla10[Insumo],[1]!Tabla10[InsumoAbrev],"",0))</f>
        <v/>
      </c>
      <c r="L691" s="697"/>
      <c r="M691" s="698" t="str">
        <f>IF(Tabla112[[#This Row],[Descripción]]="","",_xlfn.XLOOKUP(Tabla112[[#This Row],[Descripción]],[1]!Tabla10[Descripción],[1]!Tabla10[Unidad de Medida],"",0))</f>
        <v/>
      </c>
      <c r="N691" s="699"/>
      <c r="O691" s="700" t="str">
        <f>IF(Tabla112[[#This Row],[Descripción]]="","",_xlfn.XLOOKUP(Tabla112[[#This Row],[Descripción]],[1]!Tabla10[Descripción],[1]!Tabla10[Precio Unitario],0))</f>
        <v/>
      </c>
      <c r="P691" s="700" t="str">
        <f>IF(Tabla112[[#This Row],[Cantidad de Insumos]]="","",Tabla112[[#This Row],[Precio Unitario]]*Tabla112[[#This Row],[Cantidad de Insumos]])</f>
        <v/>
      </c>
      <c r="Q691" s="700" t="str">
        <f>IF(Tabla112[[#This Row],[Descripción]]="","",_xlfn.XLOOKUP(Tabla112[[#This Row],[Descripción]],[1]!Tabla10[Descripción],[1]!Tabla10[CODIGO PRESUPUESTARIO],0))</f>
        <v/>
      </c>
      <c r="R691" s="696"/>
      <c r="S691" s="696"/>
    </row>
    <row r="692" spans="2:19" x14ac:dyDescent="0.3">
      <c r="B692" s="692" t="str">
        <f>IF('Formulario PPGR3 '!$G692="","",CONCATENATE('Formulario PPGR3 '!$C692,".",'Formulario PPGR3 '!$D692,".",'Formulario PPGR3 '!$E692,".",'Formulario PPGR3 '!$F692))</f>
        <v/>
      </c>
      <c r="C692" s="692" t="str">
        <f>IF('Formulario PPGR3 '!$G692="","",'[1]Formulario PPGR1'!#REF!)</f>
        <v/>
      </c>
      <c r="D692" s="692" t="str">
        <f>IF('Formulario PPGR3 '!$G692="","",'[1]Formulario PPGR1'!#REF!)</f>
        <v/>
      </c>
      <c r="E692" s="692" t="str">
        <f>IF('Formulario PPGR3 '!$G692="","",'[1]Formulario PPGR1'!#REF!)</f>
        <v/>
      </c>
      <c r="F692" s="692" t="str">
        <f>IF('Formulario PPGR3 '!$G692="","",'[1]Formulario PPGR1'!#REF!)</f>
        <v/>
      </c>
      <c r="G692" s="693"/>
      <c r="H692" s="694" t="str">
        <f>IF(Tabla112[[#This Row],[Código_Actividad]]="","",_xlfn.XLOOKUP(Tabla112[[#This Row],[Código_Actividad]],[1]!Tabla2[Código],[1]!Tabla2[Actividades Programables Presupuestables],"",0))</f>
        <v/>
      </c>
      <c r="I692" s="695" t="str">
        <f>IFERROR(VLOOKUP('Formulario PPGR3 '!$G692,'[1]Formulario PPGR2'!$H$9:$V$272,15,FALSE),"")</f>
        <v/>
      </c>
      <c r="J692" s="742"/>
      <c r="K692" s="696" t="str">
        <f>IF(Tabla112[[#This Row],[Insumos]]="","",_xlfn.XLOOKUP(Tabla112[[#This Row],[Insumos]],[1]!Tabla10[Insumo],[1]!Tabla10[InsumoAbrev],"",0))</f>
        <v/>
      </c>
      <c r="L692" s="697"/>
      <c r="M692" s="698" t="str">
        <f>IF(Tabla112[[#This Row],[Descripción]]="","",_xlfn.XLOOKUP(Tabla112[[#This Row],[Descripción]],[1]!Tabla10[Descripción],[1]!Tabla10[Unidad de Medida],"",0))</f>
        <v/>
      </c>
      <c r="N692" s="699"/>
      <c r="O692" s="700" t="str">
        <f>IF(Tabla112[[#This Row],[Descripción]]="","",_xlfn.XLOOKUP(Tabla112[[#This Row],[Descripción]],[1]!Tabla10[Descripción],[1]!Tabla10[Precio Unitario],0))</f>
        <v/>
      </c>
      <c r="P692" s="700" t="str">
        <f>IF(Tabla112[[#This Row],[Cantidad de Insumos]]="","",Tabla112[[#This Row],[Precio Unitario]]*Tabla112[[#This Row],[Cantidad de Insumos]])</f>
        <v/>
      </c>
      <c r="Q692" s="700" t="str">
        <f>IF(Tabla112[[#This Row],[Descripción]]="","",_xlfn.XLOOKUP(Tabla112[[#This Row],[Descripción]],[1]!Tabla10[Descripción],[1]!Tabla10[CODIGO PRESUPUESTARIO],0))</f>
        <v/>
      </c>
      <c r="R692" s="696"/>
      <c r="S692" s="696"/>
    </row>
    <row r="693" spans="2:19" x14ac:dyDescent="0.3">
      <c r="B693" s="692" t="str">
        <f>IF('Formulario PPGR3 '!$G693="","",CONCATENATE('Formulario PPGR3 '!$C693,".",'Formulario PPGR3 '!$D693,".",'Formulario PPGR3 '!$E693,".",'Formulario PPGR3 '!$F693))</f>
        <v/>
      </c>
      <c r="C693" s="692" t="str">
        <f>IF('Formulario PPGR3 '!$G693="","",'[1]Formulario PPGR1'!#REF!)</f>
        <v/>
      </c>
      <c r="D693" s="692" t="str">
        <f>IF('Formulario PPGR3 '!$G693="","",'[1]Formulario PPGR1'!#REF!)</f>
        <v/>
      </c>
      <c r="E693" s="692" t="str">
        <f>IF('Formulario PPGR3 '!$G693="","",'[1]Formulario PPGR1'!#REF!)</f>
        <v/>
      </c>
      <c r="F693" s="692" t="str">
        <f>IF('Formulario PPGR3 '!$G693="","",'[1]Formulario PPGR1'!#REF!)</f>
        <v/>
      </c>
      <c r="G693" s="693"/>
      <c r="H693" s="694" t="str">
        <f>IF(Tabla112[[#This Row],[Código_Actividad]]="","",_xlfn.XLOOKUP(Tabla112[[#This Row],[Código_Actividad]],[1]!Tabla2[Código],[1]!Tabla2[Actividades Programables Presupuestables],"",0))</f>
        <v/>
      </c>
      <c r="I693" s="695" t="str">
        <f>IFERROR(VLOOKUP('Formulario PPGR3 '!$G693,'[1]Formulario PPGR2'!$H$9:$V$272,15,FALSE),"")</f>
        <v/>
      </c>
      <c r="J693" s="706"/>
      <c r="K693" s="696" t="str">
        <f>IF(Tabla112[[#This Row],[Insumos]]="","",_xlfn.XLOOKUP(Tabla112[[#This Row],[Insumos]],[1]!Tabla10[Insumo],[1]!Tabla10[InsumoAbrev],"",0))</f>
        <v/>
      </c>
      <c r="L693" s="697"/>
      <c r="M693" s="698" t="str">
        <f>IF(Tabla112[[#This Row],[Descripción]]="","",_xlfn.XLOOKUP(Tabla112[[#This Row],[Descripción]],[1]!Tabla10[Descripción],[1]!Tabla10[Unidad de Medida],"",0))</f>
        <v/>
      </c>
      <c r="N693" s="699"/>
      <c r="O693" s="700" t="str">
        <f>IF(Tabla112[[#This Row],[Descripción]]="","",_xlfn.XLOOKUP(Tabla112[[#This Row],[Descripción]],[1]!Tabla10[Descripción],[1]!Tabla10[Precio Unitario],0))</f>
        <v/>
      </c>
      <c r="P693" s="700" t="str">
        <f>IF(Tabla112[[#This Row],[Cantidad de Insumos]]="","",Tabla112[[#This Row],[Precio Unitario]]*Tabla112[[#This Row],[Cantidad de Insumos]])</f>
        <v/>
      </c>
      <c r="Q693" s="700" t="str">
        <f>IF(Tabla112[[#This Row],[Descripción]]="","",_xlfn.XLOOKUP(Tabla112[[#This Row],[Descripción]],[1]!Tabla10[Descripción],[1]!Tabla10[CODIGO PRESUPUESTARIO],0))</f>
        <v/>
      </c>
      <c r="R693" s="696"/>
      <c r="S693" s="696"/>
    </row>
    <row r="694" spans="2:19" x14ac:dyDescent="0.3">
      <c r="B694" s="692" t="str">
        <f>IF('Formulario PPGR3 '!$G694="","",CONCATENATE('Formulario PPGR3 '!$C694,".",'Formulario PPGR3 '!$D694,".",'Formulario PPGR3 '!$E694,".",'Formulario PPGR3 '!$F694))</f>
        <v/>
      </c>
      <c r="C694" s="692" t="str">
        <f>IF('Formulario PPGR3 '!$G694="","",'[1]Formulario PPGR1'!#REF!)</f>
        <v/>
      </c>
      <c r="D694" s="692" t="str">
        <f>IF('Formulario PPGR3 '!$G694="","",'[1]Formulario PPGR1'!#REF!)</f>
        <v/>
      </c>
      <c r="E694" s="692" t="str">
        <f>IF('Formulario PPGR3 '!$G694="","",'[1]Formulario PPGR1'!#REF!)</f>
        <v/>
      </c>
      <c r="F694" s="692" t="str">
        <f>IF('Formulario PPGR3 '!$G694="","",'[1]Formulario PPGR1'!#REF!)</f>
        <v/>
      </c>
      <c r="G694" s="693"/>
      <c r="H694" s="694" t="str">
        <f>IF(Tabla112[[#This Row],[Código_Actividad]]="","",_xlfn.XLOOKUP(Tabla112[[#This Row],[Código_Actividad]],[1]!Tabla2[Código],[1]!Tabla2[Actividades Programables Presupuestables],"",0))</f>
        <v/>
      </c>
      <c r="I694" s="695" t="str">
        <f>IFERROR(VLOOKUP('Formulario PPGR3 '!$G694,'[1]Formulario PPGR2'!$H$9:$V$272,15,FALSE),"")</f>
        <v/>
      </c>
      <c r="J694" s="706"/>
      <c r="K694" s="696" t="str">
        <f>IF(Tabla112[[#This Row],[Insumos]]="","",_xlfn.XLOOKUP(Tabla112[[#This Row],[Insumos]],[1]!Tabla10[Insumo],[1]!Tabla10[InsumoAbrev],"",0))</f>
        <v/>
      </c>
      <c r="L694" s="697"/>
      <c r="M694" s="698" t="str">
        <f>IF(Tabla112[[#This Row],[Descripción]]="","",_xlfn.XLOOKUP(Tabla112[[#This Row],[Descripción]],[1]!Tabla10[Descripción],[1]!Tabla10[Unidad de Medida],"",0))</f>
        <v/>
      </c>
      <c r="N694" s="699"/>
      <c r="O694" s="700" t="str">
        <f>IF(Tabla112[[#This Row],[Descripción]]="","",_xlfn.XLOOKUP(Tabla112[[#This Row],[Descripción]],[1]!Tabla10[Descripción],[1]!Tabla10[Precio Unitario],0))</f>
        <v/>
      </c>
      <c r="P694" s="700" t="str">
        <f>IF(Tabla112[[#This Row],[Cantidad de Insumos]]="","",Tabla112[[#This Row],[Precio Unitario]]*Tabla112[[#This Row],[Cantidad de Insumos]])</f>
        <v/>
      </c>
      <c r="Q694" s="700" t="str">
        <f>IF(Tabla112[[#This Row],[Descripción]]="","",_xlfn.XLOOKUP(Tabla112[[#This Row],[Descripción]],[1]!Tabla10[Descripción],[1]!Tabla10[CODIGO PRESUPUESTARIO],0))</f>
        <v/>
      </c>
      <c r="R694" s="696"/>
      <c r="S694" s="696"/>
    </row>
    <row r="695" spans="2:19" x14ac:dyDescent="0.3">
      <c r="B695" s="692" t="str">
        <f>IF('Formulario PPGR3 '!$G695="","",CONCATENATE('Formulario PPGR3 '!$C695,".",'Formulario PPGR3 '!$D695,".",'Formulario PPGR3 '!$E695,".",'Formulario PPGR3 '!$F695))</f>
        <v/>
      </c>
      <c r="C695" s="692" t="str">
        <f>IF('Formulario PPGR3 '!$G695="","",'[1]Formulario PPGR1'!#REF!)</f>
        <v/>
      </c>
      <c r="D695" s="692" t="str">
        <f>IF('Formulario PPGR3 '!$G695="","",'[1]Formulario PPGR1'!#REF!)</f>
        <v/>
      </c>
      <c r="E695" s="692" t="str">
        <f>IF('Formulario PPGR3 '!$G695="","",'[1]Formulario PPGR1'!#REF!)</f>
        <v/>
      </c>
      <c r="F695" s="692" t="str">
        <f>IF('Formulario PPGR3 '!$G695="","",'[1]Formulario PPGR1'!#REF!)</f>
        <v/>
      </c>
      <c r="G695" s="693"/>
      <c r="H695" s="694" t="str">
        <f>IF(Tabla112[[#This Row],[Código_Actividad]]="","",_xlfn.XLOOKUP(Tabla112[[#This Row],[Código_Actividad]],[1]!Tabla2[Código],[1]!Tabla2[Actividades Programables Presupuestables],"",0))</f>
        <v/>
      </c>
      <c r="I695" s="695" t="str">
        <f>IFERROR(VLOOKUP('Formulario PPGR3 '!$G695,'[1]Formulario PPGR2'!$H$9:$V$272,15,FALSE),"")</f>
        <v/>
      </c>
      <c r="J695" s="706"/>
      <c r="K695" s="696" t="str">
        <f>IF(Tabla112[[#This Row],[Insumos]]="","",_xlfn.XLOOKUP(Tabla112[[#This Row],[Insumos]],[1]!Tabla10[Insumo],[1]!Tabla10[InsumoAbrev],"",0))</f>
        <v/>
      </c>
      <c r="L695" s="697"/>
      <c r="M695" s="698" t="str">
        <f>IF(Tabla112[[#This Row],[Descripción]]="","",_xlfn.XLOOKUP(Tabla112[[#This Row],[Descripción]],[1]!Tabla10[Descripción],[1]!Tabla10[Unidad de Medida],"",0))</f>
        <v/>
      </c>
      <c r="N695" s="699"/>
      <c r="O695" s="700" t="str">
        <f>IF(Tabla112[[#This Row],[Descripción]]="","",_xlfn.XLOOKUP(Tabla112[[#This Row],[Descripción]],[1]!Tabla10[Descripción],[1]!Tabla10[Precio Unitario],0))</f>
        <v/>
      </c>
      <c r="P695" s="700" t="str">
        <f>IF(Tabla112[[#This Row],[Cantidad de Insumos]]="","",Tabla112[[#This Row],[Precio Unitario]]*Tabla112[[#This Row],[Cantidad de Insumos]])</f>
        <v/>
      </c>
      <c r="Q695" s="700" t="str">
        <f>IF(Tabla112[[#This Row],[Descripción]]="","",_xlfn.XLOOKUP(Tabla112[[#This Row],[Descripción]],[1]!Tabla10[Descripción],[1]!Tabla10[CODIGO PRESUPUESTARIO],0))</f>
        <v/>
      </c>
      <c r="R695" s="696"/>
      <c r="S695" s="696"/>
    </row>
    <row r="696" spans="2:19" x14ac:dyDescent="0.3">
      <c r="B696" s="692" t="str">
        <f>IF('Formulario PPGR3 '!$G696="","",CONCATENATE('Formulario PPGR3 '!$C696,".",'Formulario PPGR3 '!$D696,".",'Formulario PPGR3 '!$E696,".",'Formulario PPGR3 '!$F696))</f>
        <v/>
      </c>
      <c r="C696" s="692" t="str">
        <f>IF('Formulario PPGR3 '!$G696="","",'[1]Formulario PPGR1'!#REF!)</f>
        <v/>
      </c>
      <c r="D696" s="692" t="str">
        <f>IF('Formulario PPGR3 '!$G696="","",'[1]Formulario PPGR1'!#REF!)</f>
        <v/>
      </c>
      <c r="E696" s="692" t="str">
        <f>IF('Formulario PPGR3 '!$G696="","",'[1]Formulario PPGR1'!#REF!)</f>
        <v/>
      </c>
      <c r="F696" s="692" t="str">
        <f>IF('Formulario PPGR3 '!$G696="","",'[1]Formulario PPGR1'!#REF!)</f>
        <v/>
      </c>
      <c r="G696" s="693"/>
      <c r="H696" s="694" t="str">
        <f>IF(Tabla112[[#This Row],[Código_Actividad]]="","",_xlfn.XLOOKUP(Tabla112[[#This Row],[Código_Actividad]],[1]!Tabla2[Código],[1]!Tabla2[Actividades Programables Presupuestables],"",0))</f>
        <v/>
      </c>
      <c r="I696" s="695" t="str">
        <f>IFERROR(VLOOKUP('Formulario PPGR3 '!$G696,'[1]Formulario PPGR2'!$H$9:$V$272,15,FALSE),"")</f>
        <v/>
      </c>
      <c r="J696" s="706"/>
      <c r="K696" s="696" t="str">
        <f>IF(Tabla112[[#This Row],[Insumos]]="","",_xlfn.XLOOKUP(Tabla112[[#This Row],[Insumos]],[1]!Tabla10[Insumo],[1]!Tabla10[InsumoAbrev],"",0))</f>
        <v/>
      </c>
      <c r="L696" s="697"/>
      <c r="M696" s="698" t="str">
        <f>IF(Tabla112[[#This Row],[Descripción]]="","",_xlfn.XLOOKUP(Tabla112[[#This Row],[Descripción]],[1]!Tabla10[Descripción],[1]!Tabla10[Unidad de Medida],"",0))</f>
        <v/>
      </c>
      <c r="N696" s="699"/>
      <c r="O696" s="700" t="str">
        <f>IF(Tabla112[[#This Row],[Descripción]]="","",_xlfn.XLOOKUP(Tabla112[[#This Row],[Descripción]],[1]!Tabla10[Descripción],[1]!Tabla10[Precio Unitario],0))</f>
        <v/>
      </c>
      <c r="P696" s="700" t="str">
        <f>IF(Tabla112[[#This Row],[Cantidad de Insumos]]="","",Tabla112[[#This Row],[Precio Unitario]]*Tabla112[[#This Row],[Cantidad de Insumos]])</f>
        <v/>
      </c>
      <c r="Q696" s="700" t="str">
        <f>IF(Tabla112[[#This Row],[Descripción]]="","",_xlfn.XLOOKUP(Tabla112[[#This Row],[Descripción]],[1]!Tabla10[Descripción],[1]!Tabla10[CODIGO PRESUPUESTARIO],0))</f>
        <v/>
      </c>
      <c r="R696" s="696"/>
      <c r="S696" s="696"/>
    </row>
    <row r="697" spans="2:19" x14ac:dyDescent="0.3">
      <c r="B697" s="692" t="str">
        <f>IF('Formulario PPGR3 '!$G697="","",CONCATENATE('Formulario PPGR3 '!$C697,".",'Formulario PPGR3 '!$D697,".",'Formulario PPGR3 '!$E697,".",'Formulario PPGR3 '!$F697))</f>
        <v/>
      </c>
      <c r="C697" s="692" t="str">
        <f>IF('Formulario PPGR3 '!$G697="","",'[1]Formulario PPGR1'!#REF!)</f>
        <v/>
      </c>
      <c r="D697" s="692" t="str">
        <f>IF('Formulario PPGR3 '!$G697="","",'[1]Formulario PPGR1'!#REF!)</f>
        <v/>
      </c>
      <c r="E697" s="692" t="str">
        <f>IF('Formulario PPGR3 '!$G697="","",'[1]Formulario PPGR1'!#REF!)</f>
        <v/>
      </c>
      <c r="F697" s="692" t="str">
        <f>IF('Formulario PPGR3 '!$G697="","",'[1]Formulario PPGR1'!#REF!)</f>
        <v/>
      </c>
      <c r="G697" s="693"/>
      <c r="H697" s="694" t="str">
        <f>IF(Tabla112[[#This Row],[Código_Actividad]]="","",_xlfn.XLOOKUP(Tabla112[[#This Row],[Código_Actividad]],[1]!Tabla2[Código],[1]!Tabla2[Actividades Programables Presupuestables],"",0))</f>
        <v/>
      </c>
      <c r="I697" s="695" t="str">
        <f>IFERROR(VLOOKUP('Formulario PPGR3 '!$G697,'[1]Formulario PPGR2'!$H$9:$V$272,15,FALSE),"")</f>
        <v/>
      </c>
      <c r="J697" s="706"/>
      <c r="K697" s="696" t="str">
        <f>IF(Tabla112[[#This Row],[Insumos]]="","",_xlfn.XLOOKUP(Tabla112[[#This Row],[Insumos]],[1]!Tabla10[Insumo],[1]!Tabla10[InsumoAbrev],"",0))</f>
        <v/>
      </c>
      <c r="L697" s="697"/>
      <c r="M697" s="698" t="str">
        <f>IF(Tabla112[[#This Row],[Descripción]]="","",_xlfn.XLOOKUP(Tabla112[[#This Row],[Descripción]],[1]!Tabla10[Descripción],[1]!Tabla10[Unidad de Medida],"",0))</f>
        <v/>
      </c>
      <c r="N697" s="699"/>
      <c r="O697" s="700" t="str">
        <f>IF(Tabla112[[#This Row],[Descripción]]="","",_xlfn.XLOOKUP(Tabla112[[#This Row],[Descripción]],[1]!Tabla10[Descripción],[1]!Tabla10[Precio Unitario],0))</f>
        <v/>
      </c>
      <c r="P697" s="700" t="str">
        <f>IF(Tabla112[[#This Row],[Cantidad de Insumos]]="","",Tabla112[[#This Row],[Precio Unitario]]*Tabla112[[#This Row],[Cantidad de Insumos]])</f>
        <v/>
      </c>
      <c r="Q697" s="700" t="str">
        <f>IF(Tabla112[[#This Row],[Descripción]]="","",_xlfn.XLOOKUP(Tabla112[[#This Row],[Descripción]],[1]!Tabla10[Descripción],[1]!Tabla10[CODIGO PRESUPUESTARIO],0))</f>
        <v/>
      </c>
      <c r="R697" s="696"/>
      <c r="S697" s="696"/>
    </row>
    <row r="698" spans="2:19" x14ac:dyDescent="0.3">
      <c r="B698" s="692" t="str">
        <f>IF('Formulario PPGR3 '!$G698="","",CONCATENATE('Formulario PPGR3 '!$C698,".",'Formulario PPGR3 '!$D698,".",'Formulario PPGR3 '!$E698,".",'Formulario PPGR3 '!$F698))</f>
        <v/>
      </c>
      <c r="C698" s="692" t="str">
        <f>IF('Formulario PPGR3 '!$G698="","",'[1]Formulario PPGR1'!#REF!)</f>
        <v/>
      </c>
      <c r="D698" s="692" t="str">
        <f>IF('Formulario PPGR3 '!$G698="","",'[1]Formulario PPGR1'!#REF!)</f>
        <v/>
      </c>
      <c r="E698" s="692" t="str">
        <f>IF('Formulario PPGR3 '!$G698="","",'[1]Formulario PPGR1'!#REF!)</f>
        <v/>
      </c>
      <c r="F698" s="692" t="str">
        <f>IF('Formulario PPGR3 '!$G698="","",'[1]Formulario PPGR1'!#REF!)</f>
        <v/>
      </c>
      <c r="G698" s="693"/>
      <c r="H698" s="694" t="str">
        <f>IF(Tabla112[[#This Row],[Código_Actividad]]="","",_xlfn.XLOOKUP(Tabla112[[#This Row],[Código_Actividad]],[1]!Tabla2[Código],[1]!Tabla2[Actividades Programables Presupuestables],"",0))</f>
        <v/>
      </c>
      <c r="I698" s="695" t="str">
        <f>IFERROR(VLOOKUP('Formulario PPGR3 '!$G698,'[1]Formulario PPGR2'!$H$9:$V$272,15,FALSE),"")</f>
        <v/>
      </c>
      <c r="J698" s="742"/>
      <c r="K698" s="696" t="str">
        <f>IF(Tabla112[[#This Row],[Insumos]]="","",_xlfn.XLOOKUP(Tabla112[[#This Row],[Insumos]],[1]!Tabla10[Insumo],[1]!Tabla10[InsumoAbrev],"",0))</f>
        <v/>
      </c>
      <c r="L698" s="697"/>
      <c r="M698" s="698" t="str">
        <f>IF(Tabla112[[#This Row],[Descripción]]="","",_xlfn.XLOOKUP(Tabla112[[#This Row],[Descripción]],[1]!Tabla10[Descripción],[1]!Tabla10[Unidad de Medida],"",0))</f>
        <v/>
      </c>
      <c r="N698" s="699"/>
      <c r="O698" s="700" t="str">
        <f>IF(Tabla112[[#This Row],[Descripción]]="","",_xlfn.XLOOKUP(Tabla112[[#This Row],[Descripción]],[1]!Tabla10[Descripción],[1]!Tabla10[Precio Unitario],0))</f>
        <v/>
      </c>
      <c r="P698" s="700" t="str">
        <f>IF(Tabla112[[#This Row],[Cantidad de Insumos]]="","",Tabla112[[#This Row],[Precio Unitario]]*Tabla112[[#This Row],[Cantidad de Insumos]])</f>
        <v/>
      </c>
      <c r="Q698" s="700" t="str">
        <f>IF(Tabla112[[#This Row],[Descripción]]="","",_xlfn.XLOOKUP(Tabla112[[#This Row],[Descripción]],[1]!Tabla10[Descripción],[1]!Tabla10[CODIGO PRESUPUESTARIO],0))</f>
        <v/>
      </c>
      <c r="R698" s="696"/>
      <c r="S698" s="696"/>
    </row>
    <row r="699" spans="2:19" x14ac:dyDescent="0.3">
      <c r="B699" s="692" t="str">
        <f>IF('Formulario PPGR3 '!$G699="","",CONCATENATE('Formulario PPGR3 '!$C699,".",'Formulario PPGR3 '!$D699,".",'Formulario PPGR3 '!$E699,".",'Formulario PPGR3 '!$F699))</f>
        <v/>
      </c>
      <c r="C699" s="692" t="str">
        <f>IF('Formulario PPGR3 '!$G699="","",'[1]Formulario PPGR1'!#REF!)</f>
        <v/>
      </c>
      <c r="D699" s="692" t="str">
        <f>IF('Formulario PPGR3 '!$G699="","",'[1]Formulario PPGR1'!#REF!)</f>
        <v/>
      </c>
      <c r="E699" s="692" t="str">
        <f>IF('Formulario PPGR3 '!$G699="","",'[1]Formulario PPGR1'!#REF!)</f>
        <v/>
      </c>
      <c r="F699" s="692" t="str">
        <f>IF('Formulario PPGR3 '!$G699="","",'[1]Formulario PPGR1'!#REF!)</f>
        <v/>
      </c>
      <c r="G699" s="693"/>
      <c r="H699" s="694" t="str">
        <f>IF(Tabla112[[#This Row],[Código_Actividad]]="","",_xlfn.XLOOKUP(Tabla112[[#This Row],[Código_Actividad]],[1]!Tabla2[Código],[1]!Tabla2[Actividades Programables Presupuestables],"",0))</f>
        <v/>
      </c>
      <c r="I699" s="695" t="str">
        <f>IFERROR(VLOOKUP('Formulario PPGR3 '!$G699,'[1]Formulario PPGR2'!$H$9:$V$272,15,FALSE),"")</f>
        <v/>
      </c>
      <c r="J699" s="706"/>
      <c r="K699" s="696" t="str">
        <f>IF(Tabla112[[#This Row],[Insumos]]="","",_xlfn.XLOOKUP(Tabla112[[#This Row],[Insumos]],[1]!Tabla10[Insumo],[1]!Tabla10[InsumoAbrev],"",0))</f>
        <v/>
      </c>
      <c r="L699" s="697"/>
      <c r="M699" s="698" t="str">
        <f>IF(Tabla112[[#This Row],[Descripción]]="","",_xlfn.XLOOKUP(Tabla112[[#This Row],[Descripción]],[1]!Tabla10[Descripción],[1]!Tabla10[Unidad de Medida],"",0))</f>
        <v/>
      </c>
      <c r="N699" s="699"/>
      <c r="O699" s="700" t="str">
        <f>IF(Tabla112[[#This Row],[Descripción]]="","",_xlfn.XLOOKUP(Tabla112[[#This Row],[Descripción]],[1]!Tabla10[Descripción],[1]!Tabla10[Precio Unitario],0))</f>
        <v/>
      </c>
      <c r="P699" s="700" t="str">
        <f>IF(Tabla112[[#This Row],[Cantidad de Insumos]]="","",Tabla112[[#This Row],[Precio Unitario]]*Tabla112[[#This Row],[Cantidad de Insumos]])</f>
        <v/>
      </c>
      <c r="Q699" s="700" t="str">
        <f>IF(Tabla112[[#This Row],[Descripción]]="","",_xlfn.XLOOKUP(Tabla112[[#This Row],[Descripción]],[1]!Tabla10[Descripción],[1]!Tabla10[CODIGO PRESUPUESTARIO],0))</f>
        <v/>
      </c>
      <c r="R699" s="696"/>
      <c r="S699" s="696"/>
    </row>
    <row r="700" spans="2:19" x14ac:dyDescent="0.3">
      <c r="B700" s="692" t="str">
        <f>IF('Formulario PPGR3 '!$G700="","",CONCATENATE('Formulario PPGR3 '!$C700,".",'Formulario PPGR3 '!$D700,".",'Formulario PPGR3 '!$E700,".",'Formulario PPGR3 '!$F700))</f>
        <v/>
      </c>
      <c r="C700" s="692" t="str">
        <f>IF('Formulario PPGR3 '!$G700="","",'[1]Formulario PPGR1'!#REF!)</f>
        <v/>
      </c>
      <c r="D700" s="692" t="str">
        <f>IF('Formulario PPGR3 '!$G700="","",'[1]Formulario PPGR1'!#REF!)</f>
        <v/>
      </c>
      <c r="E700" s="692" t="str">
        <f>IF('Formulario PPGR3 '!$G700="","",'[1]Formulario PPGR1'!#REF!)</f>
        <v/>
      </c>
      <c r="F700" s="692" t="str">
        <f>IF('Formulario PPGR3 '!$G700="","",'[1]Formulario PPGR1'!#REF!)</f>
        <v/>
      </c>
      <c r="G700" s="693"/>
      <c r="H700" s="694" t="str">
        <f>IF(Tabla112[[#This Row],[Código_Actividad]]="","",_xlfn.XLOOKUP(Tabla112[[#This Row],[Código_Actividad]],[1]!Tabla2[Código],[1]!Tabla2[Actividades Programables Presupuestables],"",0))</f>
        <v/>
      </c>
      <c r="I700" s="695" t="str">
        <f>IFERROR(VLOOKUP('Formulario PPGR3 '!$G700,'[1]Formulario PPGR2'!$H$9:$V$272,15,FALSE),"")</f>
        <v/>
      </c>
      <c r="J700" s="706"/>
      <c r="K700" s="696" t="str">
        <f>IF(Tabla112[[#This Row],[Insumos]]="","",_xlfn.XLOOKUP(Tabla112[[#This Row],[Insumos]],[1]!Tabla10[Insumo],[1]!Tabla10[InsumoAbrev],"",0))</f>
        <v/>
      </c>
      <c r="L700" s="697"/>
      <c r="M700" s="698" t="str">
        <f>IF(Tabla112[[#This Row],[Descripción]]="","",_xlfn.XLOOKUP(Tabla112[[#This Row],[Descripción]],[1]!Tabla10[Descripción],[1]!Tabla10[Unidad de Medida],"",0))</f>
        <v/>
      </c>
      <c r="N700" s="699"/>
      <c r="O700" s="700" t="str">
        <f>IF(Tabla112[[#This Row],[Descripción]]="","",_xlfn.XLOOKUP(Tabla112[[#This Row],[Descripción]],[1]!Tabla10[Descripción],[1]!Tabla10[Precio Unitario],0))</f>
        <v/>
      </c>
      <c r="P700" s="700" t="str">
        <f>IF(Tabla112[[#This Row],[Cantidad de Insumos]]="","",Tabla112[[#This Row],[Precio Unitario]]*Tabla112[[#This Row],[Cantidad de Insumos]])</f>
        <v/>
      </c>
      <c r="Q700" s="700" t="str">
        <f>IF(Tabla112[[#This Row],[Descripción]]="","",_xlfn.XLOOKUP(Tabla112[[#This Row],[Descripción]],[1]!Tabla10[Descripción],[1]!Tabla10[CODIGO PRESUPUESTARIO],0))</f>
        <v/>
      </c>
      <c r="R700" s="696"/>
      <c r="S700" s="696"/>
    </row>
    <row r="701" spans="2:19" x14ac:dyDescent="0.3">
      <c r="B701" s="692" t="str">
        <f>IF('Formulario PPGR3 '!$G701="","",CONCATENATE('Formulario PPGR3 '!$C701,".",'Formulario PPGR3 '!$D701,".",'Formulario PPGR3 '!$E701,".",'Formulario PPGR3 '!$F701))</f>
        <v/>
      </c>
      <c r="C701" s="692" t="str">
        <f>IF('Formulario PPGR3 '!$G701="","",'[1]Formulario PPGR1'!#REF!)</f>
        <v/>
      </c>
      <c r="D701" s="692" t="str">
        <f>IF('Formulario PPGR3 '!$G701="","",'[1]Formulario PPGR1'!#REF!)</f>
        <v/>
      </c>
      <c r="E701" s="692" t="str">
        <f>IF('Formulario PPGR3 '!$G701="","",'[1]Formulario PPGR1'!#REF!)</f>
        <v/>
      </c>
      <c r="F701" s="692" t="str">
        <f>IF('Formulario PPGR3 '!$G701="","",'[1]Formulario PPGR1'!#REF!)</f>
        <v/>
      </c>
      <c r="G701" s="693"/>
      <c r="H701" s="694" t="str">
        <f>IF(Tabla112[[#This Row],[Código_Actividad]]="","",_xlfn.XLOOKUP(Tabla112[[#This Row],[Código_Actividad]],[1]!Tabla2[Código],[1]!Tabla2[Actividades Programables Presupuestables],"",0))</f>
        <v/>
      </c>
      <c r="I701" s="695" t="str">
        <f>IFERROR(VLOOKUP('Formulario PPGR3 '!$G701,'[1]Formulario PPGR2'!$H$9:$V$272,15,FALSE),"")</f>
        <v/>
      </c>
      <c r="J701" s="742"/>
      <c r="K701" s="696" t="str">
        <f>IF(Tabla112[[#This Row],[Insumos]]="","",_xlfn.XLOOKUP(Tabla112[[#This Row],[Insumos]],[1]!Tabla10[Insumo],[1]!Tabla10[InsumoAbrev],"",0))</f>
        <v/>
      </c>
      <c r="L701" s="697"/>
      <c r="M701" s="698" t="str">
        <f>IF(Tabla112[[#This Row],[Descripción]]="","",_xlfn.XLOOKUP(Tabla112[[#This Row],[Descripción]],[1]!Tabla10[Descripción],[1]!Tabla10[Unidad de Medida],"",0))</f>
        <v/>
      </c>
      <c r="N701" s="699"/>
      <c r="O701" s="700" t="str">
        <f>IF(Tabla112[[#This Row],[Descripción]]="","",_xlfn.XLOOKUP(Tabla112[[#This Row],[Descripción]],[1]!Tabla10[Descripción],[1]!Tabla10[Precio Unitario],0))</f>
        <v/>
      </c>
      <c r="P701" s="700" t="str">
        <f>IF(Tabla112[[#This Row],[Cantidad de Insumos]]="","",Tabla112[[#This Row],[Precio Unitario]]*Tabla112[[#This Row],[Cantidad de Insumos]])</f>
        <v/>
      </c>
      <c r="Q701" s="700" t="str">
        <f>IF(Tabla112[[#This Row],[Descripción]]="","",_xlfn.XLOOKUP(Tabla112[[#This Row],[Descripción]],[1]!Tabla10[Descripción],[1]!Tabla10[CODIGO PRESUPUESTARIO],0))</f>
        <v/>
      </c>
      <c r="R701" s="696"/>
      <c r="S701" s="696"/>
    </row>
    <row r="702" spans="2:19" x14ac:dyDescent="0.3">
      <c r="B702" s="692" t="str">
        <f>IF('Formulario PPGR3 '!$G702="","",CONCATENATE('Formulario PPGR3 '!$C702,".",'Formulario PPGR3 '!$D702,".",'Formulario PPGR3 '!$E702,".",'Formulario PPGR3 '!$F702))</f>
        <v/>
      </c>
      <c r="C702" s="692" t="str">
        <f>IF('Formulario PPGR3 '!$G702="","",'[1]Formulario PPGR1'!#REF!)</f>
        <v/>
      </c>
      <c r="D702" s="692" t="str">
        <f>IF('Formulario PPGR3 '!$G702="","",'[1]Formulario PPGR1'!#REF!)</f>
        <v/>
      </c>
      <c r="E702" s="692" t="str">
        <f>IF('Formulario PPGR3 '!$G702="","",'[1]Formulario PPGR1'!#REF!)</f>
        <v/>
      </c>
      <c r="F702" s="692" t="str">
        <f>IF('Formulario PPGR3 '!$G702="","",'[1]Formulario PPGR1'!#REF!)</f>
        <v/>
      </c>
      <c r="G702" s="693"/>
      <c r="H702" s="694" t="str">
        <f>IF(Tabla112[[#This Row],[Código_Actividad]]="","",_xlfn.XLOOKUP(Tabla112[[#This Row],[Código_Actividad]],[1]!Tabla2[Código],[1]!Tabla2[Actividades Programables Presupuestables],"",0))</f>
        <v/>
      </c>
      <c r="I702" s="695" t="str">
        <f>IFERROR(VLOOKUP('Formulario PPGR3 '!$G702,'[1]Formulario PPGR2'!$H$9:$V$272,15,FALSE),"")</f>
        <v/>
      </c>
      <c r="J702" s="742"/>
      <c r="K702" s="696" t="str">
        <f>IF(Tabla112[[#This Row],[Insumos]]="","",_xlfn.XLOOKUP(Tabla112[[#This Row],[Insumos]],[1]!Tabla10[Insumo],[1]!Tabla10[InsumoAbrev],"",0))</f>
        <v/>
      </c>
      <c r="L702" s="697"/>
      <c r="M702" s="698" t="str">
        <f>IF(Tabla112[[#This Row],[Descripción]]="","",_xlfn.XLOOKUP(Tabla112[[#This Row],[Descripción]],[1]!Tabla10[Descripción],[1]!Tabla10[Unidad de Medida],"",0))</f>
        <v/>
      </c>
      <c r="N702" s="699"/>
      <c r="O702" s="700" t="str">
        <f>IF(Tabla112[[#This Row],[Descripción]]="","",_xlfn.XLOOKUP(Tabla112[[#This Row],[Descripción]],[1]!Tabla10[Descripción],[1]!Tabla10[Precio Unitario],0))</f>
        <v/>
      </c>
      <c r="P702" s="700" t="str">
        <f>IF(Tabla112[[#This Row],[Cantidad de Insumos]]="","",Tabla112[[#This Row],[Precio Unitario]]*Tabla112[[#This Row],[Cantidad de Insumos]])</f>
        <v/>
      </c>
      <c r="Q702" s="700" t="str">
        <f>IF(Tabla112[[#This Row],[Descripción]]="","",_xlfn.XLOOKUP(Tabla112[[#This Row],[Descripción]],[1]!Tabla10[Descripción],[1]!Tabla10[CODIGO PRESUPUESTARIO],0))</f>
        <v/>
      </c>
      <c r="R702" s="696"/>
      <c r="S702" s="696"/>
    </row>
    <row r="703" spans="2:19" s="701" customFormat="1" x14ac:dyDescent="0.3">
      <c r="B703" s="692" t="str">
        <f>IF('Formulario PPGR3 '!$G703="","",CONCATENATE('Formulario PPGR3 '!$C703,".",'Formulario PPGR3 '!$D703,".",'Formulario PPGR3 '!$E703,".",'Formulario PPGR3 '!$F703))</f>
        <v/>
      </c>
      <c r="C703" s="692" t="str">
        <f>IF('Formulario PPGR3 '!$G703="","",'[1]Formulario PPGR1'!#REF!)</f>
        <v/>
      </c>
      <c r="D703" s="692" t="str">
        <f>IF('Formulario PPGR3 '!$G703="","",'[1]Formulario PPGR1'!#REF!)</f>
        <v/>
      </c>
      <c r="E703" s="692" t="str">
        <f>IF('Formulario PPGR3 '!$G703="","",'[1]Formulario PPGR1'!#REF!)</f>
        <v/>
      </c>
      <c r="F703" s="692" t="str">
        <f>IF('Formulario PPGR3 '!$G703="","",'[1]Formulario PPGR1'!#REF!)</f>
        <v/>
      </c>
      <c r="G703" s="693"/>
      <c r="H703" s="694" t="str">
        <f>IF(Tabla112[[#This Row],[Código_Actividad]]="","",_xlfn.XLOOKUP(Tabla112[[#This Row],[Código_Actividad]],[1]!Tabla2[Código],[1]!Tabla2[Actividades Programables Presupuestables],"",0))</f>
        <v/>
      </c>
      <c r="I703" s="695" t="str">
        <f>IFERROR(VLOOKUP('Formulario PPGR3 '!$G703,'[1]Formulario PPGR2'!$H$9:$V$272,15,FALSE),"")</f>
        <v/>
      </c>
      <c r="J703" s="706"/>
      <c r="K703" s="696" t="str">
        <f>IF(Tabla112[[#This Row],[Insumos]]="","",_xlfn.XLOOKUP(Tabla112[[#This Row],[Insumos]],[1]!Tabla10[Insumo],[1]!Tabla10[InsumoAbrev],"",0))</f>
        <v/>
      </c>
      <c r="L703" s="697"/>
      <c r="M703" s="698" t="str">
        <f>IF(Tabla112[[#This Row],[Descripción]]="","",_xlfn.XLOOKUP(Tabla112[[#This Row],[Descripción]],[1]!Tabla10[Descripción],[1]!Tabla10[Unidad de Medida],"",0))</f>
        <v/>
      </c>
      <c r="N703" s="699"/>
      <c r="O703" s="700" t="str">
        <f>IF(Tabla112[[#This Row],[Descripción]]="","",_xlfn.XLOOKUP(Tabla112[[#This Row],[Descripción]],[1]!Tabla10[Descripción],[1]!Tabla10[Precio Unitario],0))</f>
        <v/>
      </c>
      <c r="P703" s="700" t="str">
        <f>IF(Tabla112[[#This Row],[Cantidad de Insumos]]="","",Tabla112[[#This Row],[Precio Unitario]]*Tabla112[[#This Row],[Cantidad de Insumos]])</f>
        <v/>
      </c>
      <c r="Q703" s="700" t="str">
        <f>IF(Tabla112[[#This Row],[Descripción]]="","",_xlfn.XLOOKUP(Tabla112[[#This Row],[Descripción]],[1]!Tabla10[Descripción],[1]!Tabla10[CODIGO PRESUPUESTARIO],0))</f>
        <v/>
      </c>
      <c r="R703" s="696"/>
      <c r="S703" s="696"/>
    </row>
    <row r="704" spans="2:19" s="701" customFormat="1" x14ac:dyDescent="0.3">
      <c r="B704" s="692" t="str">
        <f>IF('Formulario PPGR3 '!$G704="","",CONCATENATE('Formulario PPGR3 '!$C704,".",'Formulario PPGR3 '!$D704,".",'Formulario PPGR3 '!$E704,".",'Formulario PPGR3 '!$F704))</f>
        <v/>
      </c>
      <c r="C704" s="692" t="str">
        <f>IF('Formulario PPGR3 '!$G704="","",'[1]Formulario PPGR1'!#REF!)</f>
        <v/>
      </c>
      <c r="D704" s="692" t="str">
        <f>IF('Formulario PPGR3 '!$G704="","",'[1]Formulario PPGR1'!#REF!)</f>
        <v/>
      </c>
      <c r="E704" s="692" t="str">
        <f>IF('Formulario PPGR3 '!$G704="","",'[1]Formulario PPGR1'!#REF!)</f>
        <v/>
      </c>
      <c r="F704" s="692" t="str">
        <f>IF('Formulario PPGR3 '!$G704="","",'[1]Formulario PPGR1'!#REF!)</f>
        <v/>
      </c>
      <c r="G704" s="693"/>
      <c r="H704" s="694" t="str">
        <f>IF(Tabla112[[#This Row],[Código_Actividad]]="","",_xlfn.XLOOKUP(Tabla112[[#This Row],[Código_Actividad]],[1]!Tabla2[Código],[1]!Tabla2[Actividades Programables Presupuestables],"",0))</f>
        <v/>
      </c>
      <c r="I704" s="695" t="str">
        <f>IFERROR(VLOOKUP('Formulario PPGR3 '!$G704,'[1]Formulario PPGR2'!$H$9:$V$272,15,FALSE),"")</f>
        <v/>
      </c>
      <c r="J704" s="706"/>
      <c r="K704" s="696" t="str">
        <f>IF(Tabla112[[#This Row],[Insumos]]="","",_xlfn.XLOOKUP(Tabla112[[#This Row],[Insumos]],[1]!Tabla10[Insumo],[1]!Tabla10[InsumoAbrev],"",0))</f>
        <v/>
      </c>
      <c r="L704" s="697"/>
      <c r="M704" s="698" t="str">
        <f>IF(Tabla112[[#This Row],[Descripción]]="","",_xlfn.XLOOKUP(Tabla112[[#This Row],[Descripción]],[1]!Tabla10[Descripción],[1]!Tabla10[Unidad de Medida],"",0))</f>
        <v/>
      </c>
      <c r="N704" s="699"/>
      <c r="O704" s="700" t="str">
        <f>IF(Tabla112[[#This Row],[Descripción]]="","",_xlfn.XLOOKUP(Tabla112[[#This Row],[Descripción]],[1]!Tabla10[Descripción],[1]!Tabla10[Precio Unitario],0))</f>
        <v/>
      </c>
      <c r="P704" s="700" t="str">
        <f>IF(Tabla112[[#This Row],[Cantidad de Insumos]]="","",Tabla112[[#This Row],[Precio Unitario]]*Tabla112[[#This Row],[Cantidad de Insumos]])</f>
        <v/>
      </c>
      <c r="Q704" s="700" t="str">
        <f>IF(Tabla112[[#This Row],[Descripción]]="","",_xlfn.XLOOKUP(Tabla112[[#This Row],[Descripción]],[1]!Tabla10[Descripción],[1]!Tabla10[CODIGO PRESUPUESTARIO],0))</f>
        <v/>
      </c>
      <c r="R704" s="696"/>
      <c r="S704" s="696"/>
    </row>
    <row r="705" spans="2:19" s="701" customFormat="1" x14ac:dyDescent="0.3">
      <c r="B705" s="692" t="str">
        <f>IF('Formulario PPGR3 '!$G705="","",CONCATENATE('Formulario PPGR3 '!$C705,".",'Formulario PPGR3 '!$D705,".",'Formulario PPGR3 '!$E705,".",'Formulario PPGR3 '!$F705))</f>
        <v/>
      </c>
      <c r="C705" s="692" t="str">
        <f>IF('Formulario PPGR3 '!$G705="","",'[1]Formulario PPGR1'!#REF!)</f>
        <v/>
      </c>
      <c r="D705" s="692" t="str">
        <f>IF('Formulario PPGR3 '!$G705="","",'[1]Formulario PPGR1'!#REF!)</f>
        <v/>
      </c>
      <c r="E705" s="692" t="str">
        <f>IF('Formulario PPGR3 '!$G705="","",'[1]Formulario PPGR1'!#REF!)</f>
        <v/>
      </c>
      <c r="F705" s="692" t="str">
        <f>IF('Formulario PPGR3 '!$G705="","",'[1]Formulario PPGR1'!#REF!)</f>
        <v/>
      </c>
      <c r="G705" s="693"/>
      <c r="H705" s="694" t="str">
        <f>IF(Tabla112[[#This Row],[Código_Actividad]]="","",_xlfn.XLOOKUP(Tabla112[[#This Row],[Código_Actividad]],[1]!Tabla2[Código],[1]!Tabla2[Actividades Programables Presupuestables],"",0))</f>
        <v/>
      </c>
      <c r="I705" s="695" t="str">
        <f>IFERROR(VLOOKUP('Formulario PPGR3 '!$G705,'[1]Formulario PPGR2'!$H$9:$V$272,15,FALSE),"")</f>
        <v/>
      </c>
      <c r="J705" s="742"/>
      <c r="K705" s="696" t="str">
        <f>IF(Tabla112[[#This Row],[Insumos]]="","",_xlfn.XLOOKUP(Tabla112[[#This Row],[Insumos]],[1]!Tabla10[Insumo],[1]!Tabla10[InsumoAbrev],"",0))</f>
        <v/>
      </c>
      <c r="L705" s="697"/>
      <c r="M705" s="698" t="str">
        <f>IF(Tabla112[[#This Row],[Descripción]]="","",_xlfn.XLOOKUP(Tabla112[[#This Row],[Descripción]],[1]!Tabla10[Descripción],[1]!Tabla10[Unidad de Medida],"",0))</f>
        <v/>
      </c>
      <c r="N705" s="699"/>
      <c r="O705" s="700" t="str">
        <f>IF(Tabla112[[#This Row],[Descripción]]="","",_xlfn.XLOOKUP(Tabla112[[#This Row],[Descripción]],[1]!Tabla10[Descripción],[1]!Tabla10[Precio Unitario],0))</f>
        <v/>
      </c>
      <c r="P705" s="700" t="str">
        <f>IF(Tabla112[[#This Row],[Cantidad de Insumos]]="","",Tabla112[[#This Row],[Precio Unitario]]*Tabla112[[#This Row],[Cantidad de Insumos]])</f>
        <v/>
      </c>
      <c r="Q705" s="700" t="str">
        <f>IF(Tabla112[[#This Row],[Descripción]]="","",_xlfn.XLOOKUP(Tabla112[[#This Row],[Descripción]],[1]!Tabla10[Descripción],[1]!Tabla10[CODIGO PRESUPUESTARIO],0))</f>
        <v/>
      </c>
      <c r="R705" s="696"/>
      <c r="S705" s="696"/>
    </row>
    <row r="706" spans="2:19" s="701" customFormat="1" x14ac:dyDescent="0.3">
      <c r="B706" s="692" t="str">
        <f>IF('Formulario PPGR3 '!$G706="","",CONCATENATE('Formulario PPGR3 '!$C706,".",'Formulario PPGR3 '!$D706,".",'Formulario PPGR3 '!$E706,".",'Formulario PPGR3 '!$F706))</f>
        <v/>
      </c>
      <c r="C706" s="692" t="str">
        <f>IF('Formulario PPGR3 '!$G706="","",'[1]Formulario PPGR1'!#REF!)</f>
        <v/>
      </c>
      <c r="D706" s="692" t="str">
        <f>IF('Formulario PPGR3 '!$G706="","",'[1]Formulario PPGR1'!#REF!)</f>
        <v/>
      </c>
      <c r="E706" s="692" t="str">
        <f>IF('Formulario PPGR3 '!$G706="","",'[1]Formulario PPGR1'!#REF!)</f>
        <v/>
      </c>
      <c r="F706" s="692" t="str">
        <f>IF('Formulario PPGR3 '!$G706="","",'[1]Formulario PPGR1'!#REF!)</f>
        <v/>
      </c>
      <c r="G706" s="693"/>
      <c r="H706" s="694" t="str">
        <f>IF(Tabla112[[#This Row],[Código_Actividad]]="","",_xlfn.XLOOKUP(Tabla112[[#This Row],[Código_Actividad]],[1]!Tabla2[Código],[1]!Tabla2[Actividades Programables Presupuestables],"",0))</f>
        <v/>
      </c>
      <c r="I706" s="695" t="str">
        <f>IFERROR(VLOOKUP('Formulario PPGR3 '!$G706,'[1]Formulario PPGR2'!$H$9:$V$272,15,FALSE),"")</f>
        <v/>
      </c>
      <c r="J706" s="706"/>
      <c r="K706" s="696" t="str">
        <f>IF(Tabla112[[#This Row],[Insumos]]="","",_xlfn.XLOOKUP(Tabla112[[#This Row],[Insumos]],[1]!Tabla10[Insumo],[1]!Tabla10[InsumoAbrev],"",0))</f>
        <v/>
      </c>
      <c r="L706" s="697"/>
      <c r="M706" s="698" t="str">
        <f>IF(Tabla112[[#This Row],[Descripción]]="","",_xlfn.XLOOKUP(Tabla112[[#This Row],[Descripción]],[1]!Tabla10[Descripción],[1]!Tabla10[Unidad de Medida],"",0))</f>
        <v/>
      </c>
      <c r="N706" s="699"/>
      <c r="O706" s="700" t="str">
        <f>IF(Tabla112[[#This Row],[Descripción]]="","",_xlfn.XLOOKUP(Tabla112[[#This Row],[Descripción]],[1]!Tabla10[Descripción],[1]!Tabla10[Precio Unitario],0))</f>
        <v/>
      </c>
      <c r="P706" s="700" t="str">
        <f>IF(Tabla112[[#This Row],[Cantidad de Insumos]]="","",Tabla112[[#This Row],[Precio Unitario]]*Tabla112[[#This Row],[Cantidad de Insumos]])</f>
        <v/>
      </c>
      <c r="Q706" s="700" t="str">
        <f>IF(Tabla112[[#This Row],[Descripción]]="","",_xlfn.XLOOKUP(Tabla112[[#This Row],[Descripción]],[1]!Tabla10[Descripción],[1]!Tabla10[CODIGO PRESUPUESTARIO],0))</f>
        <v/>
      </c>
      <c r="R706" s="696"/>
      <c r="S706" s="696"/>
    </row>
    <row r="707" spans="2:19" s="701" customFormat="1" x14ac:dyDescent="0.3">
      <c r="B707" s="692" t="str">
        <f>IF('Formulario PPGR3 '!$G707="","",CONCATENATE('Formulario PPGR3 '!$C707,".",'Formulario PPGR3 '!$D707,".",'Formulario PPGR3 '!$E707,".",'Formulario PPGR3 '!$F707))</f>
        <v/>
      </c>
      <c r="C707" s="692" t="str">
        <f>IF('Formulario PPGR3 '!$G707="","",'[1]Formulario PPGR1'!#REF!)</f>
        <v/>
      </c>
      <c r="D707" s="692" t="str">
        <f>IF('Formulario PPGR3 '!$G707="","",'[1]Formulario PPGR1'!#REF!)</f>
        <v/>
      </c>
      <c r="E707" s="692" t="str">
        <f>IF('Formulario PPGR3 '!$G707="","",'[1]Formulario PPGR1'!#REF!)</f>
        <v/>
      </c>
      <c r="F707" s="692" t="str">
        <f>IF('Formulario PPGR3 '!$G707="","",'[1]Formulario PPGR1'!#REF!)</f>
        <v/>
      </c>
      <c r="G707" s="693"/>
      <c r="H707" s="694" t="str">
        <f>IF(Tabla112[[#This Row],[Código_Actividad]]="","",_xlfn.XLOOKUP(Tabla112[[#This Row],[Código_Actividad]],[1]!Tabla2[Código],[1]!Tabla2[Actividades Programables Presupuestables],"",0))</f>
        <v/>
      </c>
      <c r="I707" s="695" t="str">
        <f>IFERROR(VLOOKUP('Formulario PPGR3 '!$G707,'[1]Formulario PPGR2'!$H$9:$V$272,15,FALSE),"")</f>
        <v/>
      </c>
      <c r="J707" s="706"/>
      <c r="K707" s="696" t="str">
        <f>IF(Tabla112[[#This Row],[Insumos]]="","",_xlfn.XLOOKUP(Tabla112[[#This Row],[Insumos]],[1]!Tabla10[Insumo],[1]!Tabla10[InsumoAbrev],"",0))</f>
        <v/>
      </c>
      <c r="L707" s="697"/>
      <c r="M707" s="698" t="str">
        <f>IF(Tabla112[[#This Row],[Descripción]]="","",_xlfn.XLOOKUP(Tabla112[[#This Row],[Descripción]],[1]!Tabla10[Descripción],[1]!Tabla10[Unidad de Medida],"",0))</f>
        <v/>
      </c>
      <c r="N707" s="699"/>
      <c r="O707" s="700" t="str">
        <f>IF(Tabla112[[#This Row],[Descripción]]="","",_xlfn.XLOOKUP(Tabla112[[#This Row],[Descripción]],[1]!Tabla10[Descripción],[1]!Tabla10[Precio Unitario],0))</f>
        <v/>
      </c>
      <c r="P707" s="700" t="str">
        <f>IF(Tabla112[[#This Row],[Cantidad de Insumos]]="","",Tabla112[[#This Row],[Precio Unitario]]*Tabla112[[#This Row],[Cantidad de Insumos]])</f>
        <v/>
      </c>
      <c r="Q707" s="700" t="str">
        <f>IF(Tabla112[[#This Row],[Descripción]]="","",_xlfn.XLOOKUP(Tabla112[[#This Row],[Descripción]],[1]!Tabla10[Descripción],[1]!Tabla10[CODIGO PRESUPUESTARIO],0))</f>
        <v/>
      </c>
      <c r="R707" s="696"/>
      <c r="S707" s="696"/>
    </row>
    <row r="708" spans="2:19" s="701" customFormat="1" x14ac:dyDescent="0.3">
      <c r="B708" s="692" t="str">
        <f>IF('Formulario PPGR3 '!$G708="","",CONCATENATE('Formulario PPGR3 '!$C708,".",'Formulario PPGR3 '!$D708,".",'Formulario PPGR3 '!$E708,".",'Formulario PPGR3 '!$F708))</f>
        <v/>
      </c>
      <c r="C708" s="692" t="str">
        <f>IF('Formulario PPGR3 '!$G708="","",'[1]Formulario PPGR1'!#REF!)</f>
        <v/>
      </c>
      <c r="D708" s="692" t="str">
        <f>IF('Formulario PPGR3 '!$G708="","",'[1]Formulario PPGR1'!#REF!)</f>
        <v/>
      </c>
      <c r="E708" s="692" t="str">
        <f>IF('Formulario PPGR3 '!$G708="","",'[1]Formulario PPGR1'!#REF!)</f>
        <v/>
      </c>
      <c r="F708" s="692" t="str">
        <f>IF('Formulario PPGR3 '!$G708="","",'[1]Formulario PPGR1'!#REF!)</f>
        <v/>
      </c>
      <c r="G708" s="693"/>
      <c r="H708" s="694" t="str">
        <f>IF(Tabla112[[#This Row],[Código_Actividad]]="","",_xlfn.XLOOKUP(Tabla112[[#This Row],[Código_Actividad]],[1]!Tabla2[Código],[1]!Tabla2[Actividades Programables Presupuestables],"",0))</f>
        <v/>
      </c>
      <c r="I708" s="695" t="str">
        <f>IFERROR(VLOOKUP('Formulario PPGR3 '!$G708,'[1]Formulario PPGR2'!$H$9:$V$272,15,FALSE),"")</f>
        <v/>
      </c>
      <c r="J708" s="706"/>
      <c r="K708" s="696" t="str">
        <f>IF(Tabla112[[#This Row],[Insumos]]="","",_xlfn.XLOOKUP(Tabla112[[#This Row],[Insumos]],[1]!Tabla10[Insumo],[1]!Tabla10[InsumoAbrev],"",0))</f>
        <v/>
      </c>
      <c r="L708" s="697"/>
      <c r="M708" s="698" t="str">
        <f>IF(Tabla112[[#This Row],[Descripción]]="","",_xlfn.XLOOKUP(Tabla112[[#This Row],[Descripción]],[1]!Tabla10[Descripción],[1]!Tabla10[Unidad de Medida],"",0))</f>
        <v/>
      </c>
      <c r="N708" s="699"/>
      <c r="O708" s="700" t="str">
        <f>IF(Tabla112[[#This Row],[Descripción]]="","",_xlfn.XLOOKUP(Tabla112[[#This Row],[Descripción]],[1]!Tabla10[Descripción],[1]!Tabla10[Precio Unitario],0))</f>
        <v/>
      </c>
      <c r="P708" s="700" t="str">
        <f>IF(Tabla112[[#This Row],[Cantidad de Insumos]]="","",Tabla112[[#This Row],[Precio Unitario]]*Tabla112[[#This Row],[Cantidad de Insumos]])</f>
        <v/>
      </c>
      <c r="Q708" s="700" t="str">
        <f>IF(Tabla112[[#This Row],[Descripción]]="","",_xlfn.XLOOKUP(Tabla112[[#This Row],[Descripción]],[1]!Tabla10[Descripción],[1]!Tabla10[CODIGO PRESUPUESTARIO],0))</f>
        <v/>
      </c>
      <c r="R708" s="696"/>
      <c r="S708" s="696"/>
    </row>
    <row r="709" spans="2:19" s="701" customFormat="1" x14ac:dyDescent="0.3">
      <c r="B709" s="692" t="str">
        <f>IF('Formulario PPGR3 '!$G709="","",CONCATENATE('Formulario PPGR3 '!$C709,".",'Formulario PPGR3 '!$D709,".",'Formulario PPGR3 '!$E709,".",'Formulario PPGR3 '!$F709))</f>
        <v/>
      </c>
      <c r="C709" s="692" t="str">
        <f>IF('Formulario PPGR3 '!$G709="","",'[1]Formulario PPGR1'!#REF!)</f>
        <v/>
      </c>
      <c r="D709" s="692" t="str">
        <f>IF('Formulario PPGR3 '!$G709="","",'[1]Formulario PPGR1'!#REF!)</f>
        <v/>
      </c>
      <c r="E709" s="692" t="str">
        <f>IF('Formulario PPGR3 '!$G709="","",'[1]Formulario PPGR1'!#REF!)</f>
        <v/>
      </c>
      <c r="F709" s="692" t="str">
        <f>IF('Formulario PPGR3 '!$G709="","",'[1]Formulario PPGR1'!#REF!)</f>
        <v/>
      </c>
      <c r="G709" s="693"/>
      <c r="H709" s="694" t="str">
        <f>IF(Tabla112[[#This Row],[Código_Actividad]]="","",_xlfn.XLOOKUP(Tabla112[[#This Row],[Código_Actividad]],[1]!Tabla2[Código],[1]!Tabla2[Actividades Programables Presupuestables],"",0))</f>
        <v/>
      </c>
      <c r="I709" s="695" t="str">
        <f>IFERROR(VLOOKUP('Formulario PPGR3 '!$G709,'[1]Formulario PPGR2'!$H$9:$V$272,15,FALSE),"")</f>
        <v/>
      </c>
      <c r="J709" s="706"/>
      <c r="K709" s="696" t="str">
        <f>IF(Tabla112[[#This Row],[Insumos]]="","",_xlfn.XLOOKUP(Tabla112[[#This Row],[Insumos]],[1]!Tabla10[Insumo],[1]!Tabla10[InsumoAbrev],"",0))</f>
        <v/>
      </c>
      <c r="L709" s="697"/>
      <c r="M709" s="698" t="str">
        <f>IF(Tabla112[[#This Row],[Descripción]]="","",_xlfn.XLOOKUP(Tabla112[[#This Row],[Descripción]],[1]!Tabla10[Descripción],[1]!Tabla10[Unidad de Medida],"",0))</f>
        <v/>
      </c>
      <c r="N709" s="699"/>
      <c r="O709" s="700" t="str">
        <f>IF(Tabla112[[#This Row],[Descripción]]="","",_xlfn.XLOOKUP(Tabla112[[#This Row],[Descripción]],[1]!Tabla10[Descripción],[1]!Tabla10[Precio Unitario],0))</f>
        <v/>
      </c>
      <c r="P709" s="700" t="str">
        <f>IF(Tabla112[[#This Row],[Cantidad de Insumos]]="","",Tabla112[[#This Row],[Precio Unitario]]*Tabla112[[#This Row],[Cantidad de Insumos]])</f>
        <v/>
      </c>
      <c r="Q709" s="700" t="str">
        <f>IF(Tabla112[[#This Row],[Descripción]]="","",_xlfn.XLOOKUP(Tabla112[[#This Row],[Descripción]],[1]!Tabla10[Descripción],[1]!Tabla10[CODIGO PRESUPUESTARIO],0))</f>
        <v/>
      </c>
      <c r="R709" s="696"/>
      <c r="S709" s="696"/>
    </row>
    <row r="710" spans="2:19" s="701" customFormat="1" x14ac:dyDescent="0.3">
      <c r="B710" s="692" t="str">
        <f>IF('Formulario PPGR3 '!$G710="","",CONCATENATE('Formulario PPGR3 '!$C710,".",'Formulario PPGR3 '!$D710,".",'Formulario PPGR3 '!$E710,".",'Formulario PPGR3 '!$F710))</f>
        <v/>
      </c>
      <c r="C710" s="692" t="str">
        <f>IF('Formulario PPGR3 '!$G710="","",'[1]Formulario PPGR1'!#REF!)</f>
        <v/>
      </c>
      <c r="D710" s="692" t="str">
        <f>IF('Formulario PPGR3 '!$G710="","",'[1]Formulario PPGR1'!#REF!)</f>
        <v/>
      </c>
      <c r="E710" s="692" t="str">
        <f>IF('Formulario PPGR3 '!$G710="","",'[1]Formulario PPGR1'!#REF!)</f>
        <v/>
      </c>
      <c r="F710" s="692" t="str">
        <f>IF('Formulario PPGR3 '!$G710="","",'[1]Formulario PPGR1'!#REF!)</f>
        <v/>
      </c>
      <c r="G710" s="693"/>
      <c r="H710" s="694" t="str">
        <f>IF(Tabla112[[#This Row],[Código_Actividad]]="","",_xlfn.XLOOKUP(Tabla112[[#This Row],[Código_Actividad]],[1]!Tabla2[Código],[1]!Tabla2[Actividades Programables Presupuestables],"",0))</f>
        <v/>
      </c>
      <c r="I710" s="695" t="str">
        <f>IFERROR(VLOOKUP('Formulario PPGR3 '!$G710,'[1]Formulario PPGR2'!$H$9:$V$272,15,FALSE),"")</f>
        <v/>
      </c>
      <c r="J710" s="706"/>
      <c r="K710" s="696" t="str">
        <f>IF(Tabla112[[#This Row],[Insumos]]="","",_xlfn.XLOOKUP(Tabla112[[#This Row],[Insumos]],[1]!Tabla10[Insumo],[1]!Tabla10[InsumoAbrev],"",0))</f>
        <v/>
      </c>
      <c r="L710" s="697"/>
      <c r="M710" s="698" t="str">
        <f>IF(Tabla112[[#This Row],[Descripción]]="","",_xlfn.XLOOKUP(Tabla112[[#This Row],[Descripción]],[1]!Tabla10[Descripción],[1]!Tabla10[Unidad de Medida],"",0))</f>
        <v/>
      </c>
      <c r="N710" s="699"/>
      <c r="O710" s="700" t="str">
        <f>IF(Tabla112[[#This Row],[Descripción]]="","",_xlfn.XLOOKUP(Tabla112[[#This Row],[Descripción]],[1]!Tabla10[Descripción],[1]!Tabla10[Precio Unitario],0))</f>
        <v/>
      </c>
      <c r="P710" s="700" t="str">
        <f>IF(Tabla112[[#This Row],[Cantidad de Insumos]]="","",Tabla112[[#This Row],[Precio Unitario]]*Tabla112[[#This Row],[Cantidad de Insumos]])</f>
        <v/>
      </c>
      <c r="Q710" s="700" t="str">
        <f>IF(Tabla112[[#This Row],[Descripción]]="","",_xlfn.XLOOKUP(Tabla112[[#This Row],[Descripción]],[1]!Tabla10[Descripción],[1]!Tabla10[CODIGO PRESUPUESTARIO],0))</f>
        <v/>
      </c>
      <c r="R710" s="696"/>
      <c r="S710" s="696"/>
    </row>
    <row r="711" spans="2:19" s="701" customFormat="1" x14ac:dyDescent="0.3">
      <c r="B711" s="692" t="str">
        <f>IF('Formulario PPGR3 '!$G711="","",CONCATENATE('Formulario PPGR3 '!$C711,".",'Formulario PPGR3 '!$D711,".",'Formulario PPGR3 '!$E711,".",'Formulario PPGR3 '!$F711))</f>
        <v/>
      </c>
      <c r="C711" s="692" t="str">
        <f>IF('Formulario PPGR3 '!$G711="","",'[1]Formulario PPGR1'!#REF!)</f>
        <v/>
      </c>
      <c r="D711" s="692" t="str">
        <f>IF('Formulario PPGR3 '!$G711="","",'[1]Formulario PPGR1'!#REF!)</f>
        <v/>
      </c>
      <c r="E711" s="692" t="str">
        <f>IF('Formulario PPGR3 '!$G711="","",'[1]Formulario PPGR1'!#REF!)</f>
        <v/>
      </c>
      <c r="F711" s="692" t="str">
        <f>IF('Formulario PPGR3 '!$G711="","",'[1]Formulario PPGR1'!#REF!)</f>
        <v/>
      </c>
      <c r="G711" s="693"/>
      <c r="H711" s="694" t="str">
        <f>IF(Tabla112[[#This Row],[Código_Actividad]]="","",_xlfn.XLOOKUP(Tabla112[[#This Row],[Código_Actividad]],[1]!Tabla2[Código],[1]!Tabla2[Actividades Programables Presupuestables],"",0))</f>
        <v/>
      </c>
      <c r="I711" s="695" t="str">
        <f>IFERROR(VLOOKUP('Formulario PPGR3 '!$G711,'[1]Formulario PPGR2'!$H$9:$V$272,15,FALSE),"")</f>
        <v/>
      </c>
      <c r="J711" s="706"/>
      <c r="K711" s="696" t="str">
        <f>IF(Tabla112[[#This Row],[Insumos]]="","",_xlfn.XLOOKUP(Tabla112[[#This Row],[Insumos]],[1]!Tabla10[Insumo],[1]!Tabla10[InsumoAbrev],"",0))</f>
        <v/>
      </c>
      <c r="L711" s="697"/>
      <c r="M711" s="698" t="str">
        <f>IF(Tabla112[[#This Row],[Descripción]]="","",_xlfn.XLOOKUP(Tabla112[[#This Row],[Descripción]],[1]!Tabla10[Descripción],[1]!Tabla10[Unidad de Medida],"",0))</f>
        <v/>
      </c>
      <c r="N711" s="699"/>
      <c r="O711" s="700" t="str">
        <f>IF(Tabla112[[#This Row],[Descripción]]="","",_xlfn.XLOOKUP(Tabla112[[#This Row],[Descripción]],[1]!Tabla10[Descripción],[1]!Tabla10[Precio Unitario],0))</f>
        <v/>
      </c>
      <c r="P711" s="700" t="str">
        <f>IF(Tabla112[[#This Row],[Cantidad de Insumos]]="","",Tabla112[[#This Row],[Precio Unitario]]*Tabla112[[#This Row],[Cantidad de Insumos]])</f>
        <v/>
      </c>
      <c r="Q711" s="700" t="str">
        <f>IF(Tabla112[[#This Row],[Descripción]]="","",_xlfn.XLOOKUP(Tabla112[[#This Row],[Descripción]],[1]!Tabla10[Descripción],[1]!Tabla10[CODIGO PRESUPUESTARIO],0))</f>
        <v/>
      </c>
      <c r="R711" s="696"/>
      <c r="S711" s="696"/>
    </row>
    <row r="712" spans="2:19" s="701" customFormat="1" x14ac:dyDescent="0.3">
      <c r="B712" s="692" t="str">
        <f>IF('Formulario PPGR3 '!$G712="","",CONCATENATE('Formulario PPGR3 '!$C712,".",'Formulario PPGR3 '!$D712,".",'Formulario PPGR3 '!$E712,".",'Formulario PPGR3 '!$F712))</f>
        <v/>
      </c>
      <c r="C712" s="692" t="str">
        <f>IF('Formulario PPGR3 '!$G712="","",'[1]Formulario PPGR1'!#REF!)</f>
        <v/>
      </c>
      <c r="D712" s="692" t="str">
        <f>IF('Formulario PPGR3 '!$G712="","",'[1]Formulario PPGR1'!#REF!)</f>
        <v/>
      </c>
      <c r="E712" s="692" t="str">
        <f>IF('Formulario PPGR3 '!$G712="","",'[1]Formulario PPGR1'!#REF!)</f>
        <v/>
      </c>
      <c r="F712" s="692" t="str">
        <f>IF('Formulario PPGR3 '!$G712="","",'[1]Formulario PPGR1'!#REF!)</f>
        <v/>
      </c>
      <c r="G712" s="693"/>
      <c r="H712" s="694" t="str">
        <f>IF(Tabla112[[#This Row],[Código_Actividad]]="","",_xlfn.XLOOKUP(Tabla112[[#This Row],[Código_Actividad]],[1]!Tabla2[Código],[1]!Tabla2[Actividades Programables Presupuestables],"",0))</f>
        <v/>
      </c>
      <c r="I712" s="695" t="str">
        <f>IFERROR(VLOOKUP('Formulario PPGR3 '!$G712,'[1]Formulario PPGR2'!$H$9:$V$272,15,FALSE),"")</f>
        <v/>
      </c>
      <c r="J712" s="742"/>
      <c r="K712" s="696" t="str">
        <f>IF(Tabla112[[#This Row],[Insumos]]="","",_xlfn.XLOOKUP(Tabla112[[#This Row],[Insumos]],[1]!Tabla10[Insumo],[1]!Tabla10[InsumoAbrev],"",0))</f>
        <v/>
      </c>
      <c r="L712" s="697"/>
      <c r="M712" s="698" t="str">
        <f>IF(Tabla112[[#This Row],[Descripción]]="","",_xlfn.XLOOKUP(Tabla112[[#This Row],[Descripción]],[1]!Tabla10[Descripción],[1]!Tabla10[Unidad de Medida],"",0))</f>
        <v/>
      </c>
      <c r="N712" s="699"/>
      <c r="O712" s="700" t="str">
        <f>IF(Tabla112[[#This Row],[Descripción]]="","",_xlfn.XLOOKUP(Tabla112[[#This Row],[Descripción]],[1]!Tabla10[Descripción],[1]!Tabla10[Precio Unitario],0))</f>
        <v/>
      </c>
      <c r="P712" s="700" t="str">
        <f>IF(Tabla112[[#This Row],[Cantidad de Insumos]]="","",Tabla112[[#This Row],[Precio Unitario]]*Tabla112[[#This Row],[Cantidad de Insumos]])</f>
        <v/>
      </c>
      <c r="Q712" s="700" t="str">
        <f>IF(Tabla112[[#This Row],[Descripción]]="","",_xlfn.XLOOKUP(Tabla112[[#This Row],[Descripción]],[1]!Tabla10[Descripción],[1]!Tabla10[CODIGO PRESUPUESTARIO],0))</f>
        <v/>
      </c>
      <c r="R712" s="696"/>
      <c r="S712" s="696"/>
    </row>
    <row r="713" spans="2:19" s="701" customFormat="1" x14ac:dyDescent="0.3">
      <c r="B713" s="692" t="str">
        <f>IF('Formulario PPGR3 '!$G713="","",CONCATENATE('Formulario PPGR3 '!$C713,".",'Formulario PPGR3 '!$D713,".",'Formulario PPGR3 '!$E713,".",'Formulario PPGR3 '!$F713))</f>
        <v/>
      </c>
      <c r="C713" s="692" t="str">
        <f>IF('Formulario PPGR3 '!$G713="","",'[1]Formulario PPGR1'!#REF!)</f>
        <v/>
      </c>
      <c r="D713" s="692" t="str">
        <f>IF('Formulario PPGR3 '!$G713="","",'[1]Formulario PPGR1'!#REF!)</f>
        <v/>
      </c>
      <c r="E713" s="692" t="str">
        <f>IF('Formulario PPGR3 '!$G713="","",'[1]Formulario PPGR1'!#REF!)</f>
        <v/>
      </c>
      <c r="F713" s="692" t="str">
        <f>IF('Formulario PPGR3 '!$G713="","",'[1]Formulario PPGR1'!#REF!)</f>
        <v/>
      </c>
      <c r="G713" s="693"/>
      <c r="H713" s="694" t="str">
        <f>IF(Tabla112[[#This Row],[Código_Actividad]]="","",_xlfn.XLOOKUP(Tabla112[[#This Row],[Código_Actividad]],[1]!Tabla2[Código],[1]!Tabla2[Actividades Programables Presupuestables],"",0))</f>
        <v/>
      </c>
      <c r="I713" s="695" t="str">
        <f>IFERROR(VLOOKUP('Formulario PPGR3 '!$G713,'[1]Formulario PPGR2'!$H$9:$V$272,15,FALSE),"")</f>
        <v/>
      </c>
      <c r="J713" s="742"/>
      <c r="K713" s="696" t="str">
        <f>IF(Tabla112[[#This Row],[Insumos]]="","",_xlfn.XLOOKUP(Tabla112[[#This Row],[Insumos]],[1]!Tabla10[Insumo],[1]!Tabla10[InsumoAbrev],"",0))</f>
        <v/>
      </c>
      <c r="L713" s="697"/>
      <c r="M713" s="698" t="str">
        <f>IF(Tabla112[[#This Row],[Descripción]]="","",_xlfn.XLOOKUP(Tabla112[[#This Row],[Descripción]],[1]!Tabla10[Descripción],[1]!Tabla10[Unidad de Medida],"",0))</f>
        <v/>
      </c>
      <c r="N713" s="699"/>
      <c r="O713" s="700" t="str">
        <f>IF(Tabla112[[#This Row],[Descripción]]="","",_xlfn.XLOOKUP(Tabla112[[#This Row],[Descripción]],[1]!Tabla10[Descripción],[1]!Tabla10[Precio Unitario],0))</f>
        <v/>
      </c>
      <c r="P713" s="700" t="str">
        <f>IF(Tabla112[[#This Row],[Cantidad de Insumos]]="","",Tabla112[[#This Row],[Precio Unitario]]*Tabla112[[#This Row],[Cantidad de Insumos]])</f>
        <v/>
      </c>
      <c r="Q713" s="700" t="str">
        <f>IF(Tabla112[[#This Row],[Descripción]]="","",_xlfn.XLOOKUP(Tabla112[[#This Row],[Descripción]],[1]!Tabla10[Descripción],[1]!Tabla10[CODIGO PRESUPUESTARIO],0))</f>
        <v/>
      </c>
      <c r="R713" s="696"/>
      <c r="S713" s="696"/>
    </row>
    <row r="714" spans="2:19" s="701" customFormat="1" x14ac:dyDescent="0.3">
      <c r="B714" s="692" t="str">
        <f>IF('Formulario PPGR3 '!$G714="","",CONCATENATE('Formulario PPGR3 '!$C714,".",'Formulario PPGR3 '!$D714,".",'Formulario PPGR3 '!$E714,".",'Formulario PPGR3 '!$F714))</f>
        <v/>
      </c>
      <c r="C714" s="692" t="str">
        <f>IF('Formulario PPGR3 '!$G714="","",'[1]Formulario PPGR1'!#REF!)</f>
        <v/>
      </c>
      <c r="D714" s="692" t="str">
        <f>IF('Formulario PPGR3 '!$G714="","",'[1]Formulario PPGR1'!#REF!)</f>
        <v/>
      </c>
      <c r="E714" s="692" t="str">
        <f>IF('Formulario PPGR3 '!$G714="","",'[1]Formulario PPGR1'!#REF!)</f>
        <v/>
      </c>
      <c r="F714" s="692" t="str">
        <f>IF('Formulario PPGR3 '!$G714="","",'[1]Formulario PPGR1'!#REF!)</f>
        <v/>
      </c>
      <c r="G714" s="693"/>
      <c r="H714" s="694" t="str">
        <f>IF(Tabla112[[#This Row],[Código_Actividad]]="","",_xlfn.XLOOKUP(Tabla112[[#This Row],[Código_Actividad]],[1]!Tabla2[Código],[1]!Tabla2[Actividades Programables Presupuestables],"",0))</f>
        <v/>
      </c>
      <c r="I714" s="695" t="str">
        <f>IFERROR(VLOOKUP('Formulario PPGR3 '!$G714,'[1]Formulario PPGR2'!$H$9:$V$272,15,FALSE),"")</f>
        <v/>
      </c>
      <c r="J714" s="742"/>
      <c r="K714" s="696" t="str">
        <f>IF(Tabla112[[#This Row],[Insumos]]="","",_xlfn.XLOOKUP(Tabla112[[#This Row],[Insumos]],[1]!Tabla10[Insumo],[1]!Tabla10[InsumoAbrev],"",0))</f>
        <v/>
      </c>
      <c r="L714" s="697"/>
      <c r="M714" s="698" t="str">
        <f>IF(Tabla112[[#This Row],[Descripción]]="","",_xlfn.XLOOKUP(Tabla112[[#This Row],[Descripción]],[1]!Tabla10[Descripción],[1]!Tabla10[Unidad de Medida],"",0))</f>
        <v/>
      </c>
      <c r="N714" s="699"/>
      <c r="O714" s="700" t="str">
        <f>IF(Tabla112[[#This Row],[Descripción]]="","",_xlfn.XLOOKUP(Tabla112[[#This Row],[Descripción]],[1]!Tabla10[Descripción],[1]!Tabla10[Precio Unitario],0))</f>
        <v/>
      </c>
      <c r="P714" s="700" t="str">
        <f>IF(Tabla112[[#This Row],[Cantidad de Insumos]]="","",Tabla112[[#This Row],[Precio Unitario]]*Tabla112[[#This Row],[Cantidad de Insumos]])</f>
        <v/>
      </c>
      <c r="Q714" s="700" t="str">
        <f>IF(Tabla112[[#This Row],[Descripción]]="","",_xlfn.XLOOKUP(Tabla112[[#This Row],[Descripción]],[1]!Tabla10[Descripción],[1]!Tabla10[CODIGO PRESUPUESTARIO],0))</f>
        <v/>
      </c>
      <c r="R714" s="696"/>
      <c r="S714" s="696"/>
    </row>
    <row r="715" spans="2:19" s="701" customFormat="1" x14ac:dyDescent="0.3">
      <c r="B715" s="692" t="str">
        <f>IF('Formulario PPGR3 '!$G715="","",CONCATENATE('Formulario PPGR3 '!$C715,".",'Formulario PPGR3 '!$D715,".",'Formulario PPGR3 '!$E715,".",'Formulario PPGR3 '!$F715))</f>
        <v/>
      </c>
      <c r="C715" s="692" t="str">
        <f>IF('Formulario PPGR3 '!$G715="","",'[1]Formulario PPGR1'!#REF!)</f>
        <v/>
      </c>
      <c r="D715" s="692" t="str">
        <f>IF('Formulario PPGR3 '!$G715="","",'[1]Formulario PPGR1'!#REF!)</f>
        <v/>
      </c>
      <c r="E715" s="692" t="str">
        <f>IF('Formulario PPGR3 '!$G715="","",'[1]Formulario PPGR1'!#REF!)</f>
        <v/>
      </c>
      <c r="F715" s="692" t="str">
        <f>IF('Formulario PPGR3 '!$G715="","",'[1]Formulario PPGR1'!#REF!)</f>
        <v/>
      </c>
      <c r="G715" s="693"/>
      <c r="H715" s="694" t="str">
        <f>IF(Tabla112[[#This Row],[Código_Actividad]]="","",_xlfn.XLOOKUP(Tabla112[[#This Row],[Código_Actividad]],[1]!Tabla2[Código],[1]!Tabla2[Actividades Programables Presupuestables],"",0))</f>
        <v/>
      </c>
      <c r="I715" s="695" t="str">
        <f>IFERROR(VLOOKUP('Formulario PPGR3 '!$G715,'[1]Formulario PPGR2'!$H$9:$V$272,15,FALSE),"")</f>
        <v/>
      </c>
      <c r="J715" s="742"/>
      <c r="K715" s="696" t="str">
        <f>IF(Tabla112[[#This Row],[Insumos]]="","",_xlfn.XLOOKUP(Tabla112[[#This Row],[Insumos]],[1]!Tabla10[Insumo],[1]!Tabla10[InsumoAbrev],"",0))</f>
        <v/>
      </c>
      <c r="L715" s="697"/>
      <c r="M715" s="698" t="str">
        <f>IF(Tabla112[[#This Row],[Descripción]]="","",_xlfn.XLOOKUP(Tabla112[[#This Row],[Descripción]],[1]!Tabla10[Descripción],[1]!Tabla10[Unidad de Medida],"",0))</f>
        <v/>
      </c>
      <c r="N715" s="699"/>
      <c r="O715" s="700" t="str">
        <f>IF(Tabla112[[#This Row],[Descripción]]="","",_xlfn.XLOOKUP(Tabla112[[#This Row],[Descripción]],[1]!Tabla10[Descripción],[1]!Tabla10[Precio Unitario],0))</f>
        <v/>
      </c>
      <c r="P715" s="700" t="str">
        <f>IF(Tabla112[[#This Row],[Cantidad de Insumos]]="","",Tabla112[[#This Row],[Precio Unitario]]*Tabla112[[#This Row],[Cantidad de Insumos]])</f>
        <v/>
      </c>
      <c r="Q715" s="700" t="str">
        <f>IF(Tabla112[[#This Row],[Descripción]]="","",_xlfn.XLOOKUP(Tabla112[[#This Row],[Descripción]],[1]!Tabla10[Descripción],[1]!Tabla10[CODIGO PRESUPUESTARIO],0))</f>
        <v/>
      </c>
      <c r="R715" s="696"/>
      <c r="S715" s="696"/>
    </row>
    <row r="716" spans="2:19" s="701" customFormat="1" x14ac:dyDescent="0.3">
      <c r="B716" s="692" t="str">
        <f>IF('Formulario PPGR3 '!$G716="","",CONCATENATE('Formulario PPGR3 '!$C716,".",'Formulario PPGR3 '!$D716,".",'Formulario PPGR3 '!$E716,".",'Formulario PPGR3 '!$F716))</f>
        <v/>
      </c>
      <c r="C716" s="692" t="str">
        <f>IF('Formulario PPGR3 '!$G716="","",'[1]Formulario PPGR1'!#REF!)</f>
        <v/>
      </c>
      <c r="D716" s="692" t="str">
        <f>IF('Formulario PPGR3 '!$G716="","",'[1]Formulario PPGR1'!#REF!)</f>
        <v/>
      </c>
      <c r="E716" s="692" t="str">
        <f>IF('Formulario PPGR3 '!$G716="","",'[1]Formulario PPGR1'!#REF!)</f>
        <v/>
      </c>
      <c r="F716" s="692" t="str">
        <f>IF('Formulario PPGR3 '!$G716="","",'[1]Formulario PPGR1'!#REF!)</f>
        <v/>
      </c>
      <c r="G716" s="693"/>
      <c r="H716" s="694" t="str">
        <f>IF(Tabla112[[#This Row],[Código_Actividad]]="","",_xlfn.XLOOKUP(Tabla112[[#This Row],[Código_Actividad]],[1]!Tabla2[Código],[1]!Tabla2[Actividades Programables Presupuestables],"",0))</f>
        <v/>
      </c>
      <c r="I716" s="695" t="str">
        <f>IFERROR(VLOOKUP('Formulario PPGR3 '!$G716,'[1]Formulario PPGR2'!$H$9:$V$272,15,FALSE),"")</f>
        <v/>
      </c>
      <c r="J716" s="742"/>
      <c r="K716" s="696" t="str">
        <f>IF(Tabla112[[#This Row],[Insumos]]="","",_xlfn.XLOOKUP(Tabla112[[#This Row],[Insumos]],[1]!Tabla10[Insumo],[1]!Tabla10[InsumoAbrev],"",0))</f>
        <v/>
      </c>
      <c r="L716" s="697"/>
      <c r="M716" s="698" t="str">
        <f>IF(Tabla112[[#This Row],[Descripción]]="","",_xlfn.XLOOKUP(Tabla112[[#This Row],[Descripción]],[1]!Tabla10[Descripción],[1]!Tabla10[Unidad de Medida],"",0))</f>
        <v/>
      </c>
      <c r="N716" s="699"/>
      <c r="O716" s="700" t="str">
        <f>IF(Tabla112[[#This Row],[Descripción]]="","",_xlfn.XLOOKUP(Tabla112[[#This Row],[Descripción]],[1]!Tabla10[Descripción],[1]!Tabla10[Precio Unitario],0))</f>
        <v/>
      </c>
      <c r="P716" s="700" t="str">
        <f>IF(Tabla112[[#This Row],[Cantidad de Insumos]]="","",Tabla112[[#This Row],[Precio Unitario]]*Tabla112[[#This Row],[Cantidad de Insumos]])</f>
        <v/>
      </c>
      <c r="Q716" s="700" t="str">
        <f>IF(Tabla112[[#This Row],[Descripción]]="","",_xlfn.XLOOKUP(Tabla112[[#This Row],[Descripción]],[1]!Tabla10[Descripción],[1]!Tabla10[CODIGO PRESUPUESTARIO],0))</f>
        <v/>
      </c>
      <c r="R716" s="696"/>
      <c r="S716" s="696"/>
    </row>
    <row r="717" spans="2:19" s="701" customFormat="1" x14ac:dyDescent="0.3">
      <c r="B717" s="692" t="str">
        <f>IF('Formulario PPGR3 '!$G717="","",CONCATENATE('Formulario PPGR3 '!$C717,".",'Formulario PPGR3 '!$D717,".",'Formulario PPGR3 '!$E717,".",'Formulario PPGR3 '!$F717))</f>
        <v/>
      </c>
      <c r="C717" s="692" t="str">
        <f>IF('Formulario PPGR3 '!$G717="","",'[1]Formulario PPGR1'!#REF!)</f>
        <v/>
      </c>
      <c r="D717" s="692" t="str">
        <f>IF('Formulario PPGR3 '!$G717="","",'[1]Formulario PPGR1'!#REF!)</f>
        <v/>
      </c>
      <c r="E717" s="692" t="str">
        <f>IF('Formulario PPGR3 '!$G717="","",'[1]Formulario PPGR1'!#REF!)</f>
        <v/>
      </c>
      <c r="F717" s="692" t="str">
        <f>IF('Formulario PPGR3 '!$G717="","",'[1]Formulario PPGR1'!#REF!)</f>
        <v/>
      </c>
      <c r="G717" s="693"/>
      <c r="H717" s="694" t="str">
        <f>IF(Tabla112[[#This Row],[Código_Actividad]]="","",_xlfn.XLOOKUP(Tabla112[[#This Row],[Código_Actividad]],[1]!Tabla2[Código],[1]!Tabla2[Actividades Programables Presupuestables],"",0))</f>
        <v/>
      </c>
      <c r="I717" s="695" t="str">
        <f>IFERROR(VLOOKUP('Formulario PPGR3 '!$G717,'[1]Formulario PPGR2'!$H$9:$V$272,15,FALSE),"")</f>
        <v/>
      </c>
      <c r="J717" s="742"/>
      <c r="K717" s="696" t="str">
        <f>IF(Tabla112[[#This Row],[Insumos]]="","",_xlfn.XLOOKUP(Tabla112[[#This Row],[Insumos]],[1]!Tabla10[Insumo],[1]!Tabla10[InsumoAbrev],"",0))</f>
        <v/>
      </c>
      <c r="L717" s="697"/>
      <c r="M717" s="698" t="str">
        <f>IF(Tabla112[[#This Row],[Descripción]]="","",_xlfn.XLOOKUP(Tabla112[[#This Row],[Descripción]],[1]!Tabla10[Descripción],[1]!Tabla10[Unidad de Medida],"",0))</f>
        <v/>
      </c>
      <c r="N717" s="699"/>
      <c r="O717" s="700" t="str">
        <f>IF(Tabla112[[#This Row],[Descripción]]="","",_xlfn.XLOOKUP(Tabla112[[#This Row],[Descripción]],[1]!Tabla10[Descripción],[1]!Tabla10[Precio Unitario],0))</f>
        <v/>
      </c>
      <c r="P717" s="700" t="str">
        <f>IF(Tabla112[[#This Row],[Cantidad de Insumos]]="","",Tabla112[[#This Row],[Precio Unitario]]*Tabla112[[#This Row],[Cantidad de Insumos]])</f>
        <v/>
      </c>
      <c r="Q717" s="700" t="str">
        <f>IF(Tabla112[[#This Row],[Descripción]]="","",_xlfn.XLOOKUP(Tabla112[[#This Row],[Descripción]],[1]!Tabla10[Descripción],[1]!Tabla10[CODIGO PRESUPUESTARIO],0))</f>
        <v/>
      </c>
      <c r="R717" s="696"/>
      <c r="S717" s="696"/>
    </row>
    <row r="718" spans="2:19" s="701" customFormat="1" x14ac:dyDescent="0.3">
      <c r="B718" s="692" t="str">
        <f>IF('Formulario PPGR3 '!$G718="","",CONCATENATE('Formulario PPGR3 '!$C718,".",'Formulario PPGR3 '!$D718,".",'Formulario PPGR3 '!$E718,".",'Formulario PPGR3 '!$F718))</f>
        <v/>
      </c>
      <c r="C718" s="692" t="str">
        <f>IF('Formulario PPGR3 '!$G718="","",'[1]Formulario PPGR1'!#REF!)</f>
        <v/>
      </c>
      <c r="D718" s="692" t="str">
        <f>IF('Formulario PPGR3 '!$G718="","",'[1]Formulario PPGR1'!#REF!)</f>
        <v/>
      </c>
      <c r="E718" s="692" t="str">
        <f>IF('Formulario PPGR3 '!$G718="","",'[1]Formulario PPGR1'!#REF!)</f>
        <v/>
      </c>
      <c r="F718" s="692" t="str">
        <f>IF('Formulario PPGR3 '!$G718="","",'[1]Formulario PPGR1'!#REF!)</f>
        <v/>
      </c>
      <c r="G718" s="693"/>
      <c r="H718" s="694" t="str">
        <f>IF(Tabla112[[#This Row],[Código_Actividad]]="","",_xlfn.XLOOKUP(Tabla112[[#This Row],[Código_Actividad]],[1]!Tabla2[Código],[1]!Tabla2[Actividades Programables Presupuestables],"",0))</f>
        <v/>
      </c>
      <c r="I718" s="695" t="str">
        <f>IFERROR(VLOOKUP('Formulario PPGR3 '!$G718,'[1]Formulario PPGR2'!$H$9:$V$272,15,FALSE),"")</f>
        <v/>
      </c>
      <c r="J718" s="706"/>
      <c r="K718" s="696" t="str">
        <f>IF(Tabla112[[#This Row],[Insumos]]="","",_xlfn.XLOOKUP(Tabla112[[#This Row],[Insumos]],[1]!Tabla10[Insumo],[1]!Tabla10[InsumoAbrev],"",0))</f>
        <v/>
      </c>
      <c r="L718" s="697"/>
      <c r="M718" s="698" t="str">
        <f>IF(Tabla112[[#This Row],[Descripción]]="","",_xlfn.XLOOKUP(Tabla112[[#This Row],[Descripción]],[1]!Tabla10[Descripción],[1]!Tabla10[Unidad de Medida],"",0))</f>
        <v/>
      </c>
      <c r="N718" s="699"/>
      <c r="O718" s="700" t="str">
        <f>IF(Tabla112[[#This Row],[Descripción]]="","",_xlfn.XLOOKUP(Tabla112[[#This Row],[Descripción]],[1]!Tabla10[Descripción],[1]!Tabla10[Precio Unitario],0))</f>
        <v/>
      </c>
      <c r="P718" s="700" t="str">
        <f>IF(Tabla112[[#This Row],[Cantidad de Insumos]]="","",Tabla112[[#This Row],[Precio Unitario]]*Tabla112[[#This Row],[Cantidad de Insumos]])</f>
        <v/>
      </c>
      <c r="Q718" s="700" t="str">
        <f>IF(Tabla112[[#This Row],[Descripción]]="","",_xlfn.XLOOKUP(Tabla112[[#This Row],[Descripción]],[1]!Tabla10[Descripción],[1]!Tabla10[CODIGO PRESUPUESTARIO],0))</f>
        <v/>
      </c>
      <c r="R718" s="696"/>
      <c r="S718" s="696"/>
    </row>
    <row r="719" spans="2:19" s="701" customFormat="1" x14ac:dyDescent="0.3">
      <c r="B719" s="692" t="str">
        <f>IF('Formulario PPGR3 '!$G719="","",CONCATENATE('Formulario PPGR3 '!$C719,".",'Formulario PPGR3 '!$D719,".",'Formulario PPGR3 '!$E719,".",'Formulario PPGR3 '!$F719))</f>
        <v/>
      </c>
      <c r="C719" s="692" t="str">
        <f>IF('Formulario PPGR3 '!$G719="","",'[1]Formulario PPGR1'!#REF!)</f>
        <v/>
      </c>
      <c r="D719" s="692" t="str">
        <f>IF('Formulario PPGR3 '!$G719="","",'[1]Formulario PPGR1'!#REF!)</f>
        <v/>
      </c>
      <c r="E719" s="692" t="str">
        <f>IF('Formulario PPGR3 '!$G719="","",'[1]Formulario PPGR1'!#REF!)</f>
        <v/>
      </c>
      <c r="F719" s="692" t="str">
        <f>IF('Formulario PPGR3 '!$G719="","",'[1]Formulario PPGR1'!#REF!)</f>
        <v/>
      </c>
      <c r="G719" s="693"/>
      <c r="H719" s="694" t="str">
        <f>IF(Tabla112[[#This Row],[Código_Actividad]]="","",_xlfn.XLOOKUP(Tabla112[[#This Row],[Código_Actividad]],[1]!Tabla2[Código],[1]!Tabla2[Actividades Programables Presupuestables],"",0))</f>
        <v/>
      </c>
      <c r="I719" s="695" t="str">
        <f>IFERROR(VLOOKUP('Formulario PPGR3 '!$G719,'[1]Formulario PPGR2'!$H$9:$V$272,15,FALSE),"")</f>
        <v/>
      </c>
      <c r="J719" s="706"/>
      <c r="K719" s="696" t="str">
        <f>IF(Tabla112[[#This Row],[Insumos]]="","",_xlfn.XLOOKUP(Tabla112[[#This Row],[Insumos]],[1]!Tabla10[Insumo],[1]!Tabla10[InsumoAbrev],"",0))</f>
        <v/>
      </c>
      <c r="L719" s="697"/>
      <c r="M719" s="698" t="str">
        <f>IF(Tabla112[[#This Row],[Descripción]]="","",_xlfn.XLOOKUP(Tabla112[[#This Row],[Descripción]],[1]!Tabla10[Descripción],[1]!Tabla10[Unidad de Medida],"",0))</f>
        <v/>
      </c>
      <c r="N719" s="699"/>
      <c r="O719" s="700" t="str">
        <f>IF(Tabla112[[#This Row],[Descripción]]="","",_xlfn.XLOOKUP(Tabla112[[#This Row],[Descripción]],[1]!Tabla10[Descripción],[1]!Tabla10[Precio Unitario],0))</f>
        <v/>
      </c>
      <c r="P719" s="700" t="str">
        <f>IF(Tabla112[[#This Row],[Cantidad de Insumos]]="","",Tabla112[[#This Row],[Precio Unitario]]*Tabla112[[#This Row],[Cantidad de Insumos]])</f>
        <v/>
      </c>
      <c r="Q719" s="700" t="str">
        <f>IF(Tabla112[[#This Row],[Descripción]]="","",_xlfn.XLOOKUP(Tabla112[[#This Row],[Descripción]],[1]!Tabla10[Descripción],[1]!Tabla10[CODIGO PRESUPUESTARIO],0))</f>
        <v/>
      </c>
      <c r="R719" s="696"/>
      <c r="S719" s="696"/>
    </row>
    <row r="720" spans="2:19" s="701" customFormat="1" x14ac:dyDescent="0.3">
      <c r="B720" s="692" t="str">
        <f>IF('Formulario PPGR3 '!$G720="","",CONCATENATE('Formulario PPGR3 '!$C720,".",'Formulario PPGR3 '!$D720,".",'Formulario PPGR3 '!$E720,".",'Formulario PPGR3 '!$F720))</f>
        <v/>
      </c>
      <c r="C720" s="692" t="str">
        <f>IF('Formulario PPGR3 '!$G720="","",'[1]Formulario PPGR1'!#REF!)</f>
        <v/>
      </c>
      <c r="D720" s="692" t="str">
        <f>IF('Formulario PPGR3 '!$G720="","",'[1]Formulario PPGR1'!#REF!)</f>
        <v/>
      </c>
      <c r="E720" s="692" t="str">
        <f>IF('Formulario PPGR3 '!$G720="","",'[1]Formulario PPGR1'!#REF!)</f>
        <v/>
      </c>
      <c r="F720" s="692" t="str">
        <f>IF('Formulario PPGR3 '!$G720="","",'[1]Formulario PPGR1'!#REF!)</f>
        <v/>
      </c>
      <c r="G720" s="693"/>
      <c r="H720" s="694" t="str">
        <f>IF(Tabla112[[#This Row],[Código_Actividad]]="","",_xlfn.XLOOKUP(Tabla112[[#This Row],[Código_Actividad]],[1]!Tabla2[Código],[1]!Tabla2[Actividades Programables Presupuestables],"",0))</f>
        <v/>
      </c>
      <c r="I720" s="695" t="str">
        <f>IFERROR(VLOOKUP('Formulario PPGR3 '!$G720,'[1]Formulario PPGR2'!$H$9:$V$272,15,FALSE),"")</f>
        <v/>
      </c>
      <c r="J720" s="742"/>
      <c r="K720" s="696" t="str">
        <f>IF(Tabla112[[#This Row],[Insumos]]="","",_xlfn.XLOOKUP(Tabla112[[#This Row],[Insumos]],[1]!Tabla10[Insumo],[1]!Tabla10[InsumoAbrev],"",0))</f>
        <v/>
      </c>
      <c r="L720" s="697"/>
      <c r="M720" s="698" t="str">
        <f>IF(Tabla112[[#This Row],[Descripción]]="","",_xlfn.XLOOKUP(Tabla112[[#This Row],[Descripción]],[1]!Tabla10[Descripción],[1]!Tabla10[Unidad de Medida],"",0))</f>
        <v/>
      </c>
      <c r="N720" s="699"/>
      <c r="O720" s="700" t="str">
        <f>IF(Tabla112[[#This Row],[Descripción]]="","",_xlfn.XLOOKUP(Tabla112[[#This Row],[Descripción]],[1]!Tabla10[Descripción],[1]!Tabla10[Precio Unitario],0))</f>
        <v/>
      </c>
      <c r="P720" s="700" t="str">
        <f>IF(Tabla112[[#This Row],[Cantidad de Insumos]]="","",Tabla112[[#This Row],[Precio Unitario]]*Tabla112[[#This Row],[Cantidad de Insumos]])</f>
        <v/>
      </c>
      <c r="Q720" s="700" t="str">
        <f>IF(Tabla112[[#This Row],[Descripción]]="","",_xlfn.XLOOKUP(Tabla112[[#This Row],[Descripción]],[1]!Tabla10[Descripción],[1]!Tabla10[CODIGO PRESUPUESTARIO],0))</f>
        <v/>
      </c>
      <c r="R720" s="696"/>
      <c r="S720" s="696"/>
    </row>
    <row r="721" spans="2:19" s="701" customFormat="1" x14ac:dyDescent="0.3">
      <c r="B721" s="692" t="str">
        <f>IF('Formulario PPGR3 '!$G721="","",CONCATENATE('Formulario PPGR3 '!$C721,".",'Formulario PPGR3 '!$D721,".",'Formulario PPGR3 '!$E721,".",'Formulario PPGR3 '!$F721))</f>
        <v/>
      </c>
      <c r="C721" s="692" t="str">
        <f>IF('Formulario PPGR3 '!$G721="","",'[1]Formulario PPGR1'!#REF!)</f>
        <v/>
      </c>
      <c r="D721" s="692" t="str">
        <f>IF('Formulario PPGR3 '!$G721="","",'[1]Formulario PPGR1'!#REF!)</f>
        <v/>
      </c>
      <c r="E721" s="692" t="str">
        <f>IF('Formulario PPGR3 '!$G721="","",'[1]Formulario PPGR1'!#REF!)</f>
        <v/>
      </c>
      <c r="F721" s="692" t="str">
        <f>IF('Formulario PPGR3 '!$G721="","",'[1]Formulario PPGR1'!#REF!)</f>
        <v/>
      </c>
      <c r="G721" s="693"/>
      <c r="H721" s="694" t="str">
        <f>IF(Tabla112[[#This Row],[Código_Actividad]]="","",_xlfn.XLOOKUP(Tabla112[[#This Row],[Código_Actividad]],[1]!Tabla2[Código],[1]!Tabla2[Actividades Programables Presupuestables],"",0))</f>
        <v/>
      </c>
      <c r="I721" s="695" t="str">
        <f>IFERROR(VLOOKUP('Formulario PPGR3 '!$G721,'[1]Formulario PPGR2'!$H$9:$V$272,15,FALSE),"")</f>
        <v/>
      </c>
      <c r="J721" s="742"/>
      <c r="K721" s="696" t="str">
        <f>IF(Tabla112[[#This Row],[Insumos]]="","",_xlfn.XLOOKUP(Tabla112[[#This Row],[Insumos]],[1]!Tabla10[Insumo],[1]!Tabla10[InsumoAbrev],"",0))</f>
        <v/>
      </c>
      <c r="L721" s="697"/>
      <c r="M721" s="698" t="str">
        <f>IF(Tabla112[[#This Row],[Descripción]]="","",_xlfn.XLOOKUP(Tabla112[[#This Row],[Descripción]],[1]!Tabla10[Descripción],[1]!Tabla10[Unidad de Medida],"",0))</f>
        <v/>
      </c>
      <c r="N721" s="699"/>
      <c r="O721" s="700" t="str">
        <f>IF(Tabla112[[#This Row],[Descripción]]="","",_xlfn.XLOOKUP(Tabla112[[#This Row],[Descripción]],[1]!Tabla10[Descripción],[1]!Tabla10[Precio Unitario],0))</f>
        <v/>
      </c>
      <c r="P721" s="700" t="str">
        <f>IF(Tabla112[[#This Row],[Cantidad de Insumos]]="","",Tabla112[[#This Row],[Precio Unitario]]*Tabla112[[#This Row],[Cantidad de Insumos]])</f>
        <v/>
      </c>
      <c r="Q721" s="700" t="str">
        <f>IF(Tabla112[[#This Row],[Descripción]]="","",_xlfn.XLOOKUP(Tabla112[[#This Row],[Descripción]],[1]!Tabla10[Descripción],[1]!Tabla10[CODIGO PRESUPUESTARIO],0))</f>
        <v/>
      </c>
      <c r="R721" s="696"/>
      <c r="S721" s="696"/>
    </row>
    <row r="722" spans="2:19" s="701" customFormat="1" x14ac:dyDescent="0.3">
      <c r="B722" s="692" t="str">
        <f>IF('Formulario PPGR3 '!$G722="","",CONCATENATE('Formulario PPGR3 '!$C722,".",'Formulario PPGR3 '!$D722,".",'Formulario PPGR3 '!$E722,".",'Formulario PPGR3 '!$F722))</f>
        <v/>
      </c>
      <c r="C722" s="692" t="str">
        <f>IF('Formulario PPGR3 '!$G722="","",'[1]Formulario PPGR1'!#REF!)</f>
        <v/>
      </c>
      <c r="D722" s="692" t="str">
        <f>IF('Formulario PPGR3 '!$G722="","",'[1]Formulario PPGR1'!#REF!)</f>
        <v/>
      </c>
      <c r="E722" s="692" t="str">
        <f>IF('Formulario PPGR3 '!$G722="","",'[1]Formulario PPGR1'!#REF!)</f>
        <v/>
      </c>
      <c r="F722" s="692" t="str">
        <f>IF('Formulario PPGR3 '!$G722="","",'[1]Formulario PPGR1'!#REF!)</f>
        <v/>
      </c>
      <c r="G722" s="693"/>
      <c r="H722" s="694" t="str">
        <f>IF(Tabla112[[#This Row],[Código_Actividad]]="","",_xlfn.XLOOKUP(Tabla112[[#This Row],[Código_Actividad]],[1]!Tabla2[Código],[1]!Tabla2[Actividades Programables Presupuestables],"",0))</f>
        <v/>
      </c>
      <c r="I722" s="695" t="str">
        <f>IFERROR(VLOOKUP('Formulario PPGR3 '!$G722,'[1]Formulario PPGR2'!$H$9:$V$272,15,FALSE),"")</f>
        <v/>
      </c>
      <c r="J722" s="706"/>
      <c r="K722" s="696" t="str">
        <f>IF(Tabla112[[#This Row],[Insumos]]="","",_xlfn.XLOOKUP(Tabla112[[#This Row],[Insumos]],[1]!Tabla10[Insumo],[1]!Tabla10[InsumoAbrev],"",0))</f>
        <v/>
      </c>
      <c r="L722" s="697"/>
      <c r="M722" s="698" t="str">
        <f>IF(Tabla112[[#This Row],[Descripción]]="","",_xlfn.XLOOKUP(Tabla112[[#This Row],[Descripción]],[1]!Tabla10[Descripción],[1]!Tabla10[Unidad de Medida],"",0))</f>
        <v/>
      </c>
      <c r="N722" s="699"/>
      <c r="O722" s="700" t="str">
        <f>IF(Tabla112[[#This Row],[Descripción]]="","",_xlfn.XLOOKUP(Tabla112[[#This Row],[Descripción]],[1]!Tabla10[Descripción],[1]!Tabla10[Precio Unitario],0))</f>
        <v/>
      </c>
      <c r="P722" s="700" t="str">
        <f>IF(Tabla112[[#This Row],[Cantidad de Insumos]]="","",Tabla112[[#This Row],[Precio Unitario]]*Tabla112[[#This Row],[Cantidad de Insumos]])</f>
        <v/>
      </c>
      <c r="Q722" s="700" t="str">
        <f>IF(Tabla112[[#This Row],[Descripción]]="","",_xlfn.XLOOKUP(Tabla112[[#This Row],[Descripción]],[1]!Tabla10[Descripción],[1]!Tabla10[CODIGO PRESUPUESTARIO],0))</f>
        <v/>
      </c>
      <c r="R722" s="696"/>
      <c r="S722" s="696"/>
    </row>
    <row r="723" spans="2:19" s="701" customFormat="1" x14ac:dyDescent="0.3">
      <c r="B723" s="692" t="str">
        <f>IF('Formulario PPGR3 '!$G723="","",CONCATENATE('Formulario PPGR3 '!$C723,".",'Formulario PPGR3 '!$D723,".",'Formulario PPGR3 '!$E723,".",'Formulario PPGR3 '!$F723))</f>
        <v/>
      </c>
      <c r="C723" s="692" t="str">
        <f>IF('Formulario PPGR3 '!$G723="","",'[1]Formulario PPGR1'!#REF!)</f>
        <v/>
      </c>
      <c r="D723" s="692" t="str">
        <f>IF('Formulario PPGR3 '!$G723="","",'[1]Formulario PPGR1'!#REF!)</f>
        <v/>
      </c>
      <c r="E723" s="692" t="str">
        <f>IF('Formulario PPGR3 '!$G723="","",'[1]Formulario PPGR1'!#REF!)</f>
        <v/>
      </c>
      <c r="F723" s="692" t="str">
        <f>IF('Formulario PPGR3 '!$G723="","",'[1]Formulario PPGR1'!#REF!)</f>
        <v/>
      </c>
      <c r="G723" s="693"/>
      <c r="H723" s="694" t="str">
        <f>IF(Tabla112[[#This Row],[Código_Actividad]]="","",_xlfn.XLOOKUP(Tabla112[[#This Row],[Código_Actividad]],[1]!Tabla2[Código],[1]!Tabla2[Actividades Programables Presupuestables],"",0))</f>
        <v/>
      </c>
      <c r="I723" s="695" t="str">
        <f>IFERROR(VLOOKUP('Formulario PPGR3 '!$G723,'[1]Formulario PPGR2'!$H$9:$V$272,15,FALSE),"")</f>
        <v/>
      </c>
      <c r="J723" s="706"/>
      <c r="K723" s="696" t="str">
        <f>IF(Tabla112[[#This Row],[Insumos]]="","",_xlfn.XLOOKUP(Tabla112[[#This Row],[Insumos]],[1]!Tabla10[Insumo],[1]!Tabla10[InsumoAbrev],"",0))</f>
        <v/>
      </c>
      <c r="L723" s="697"/>
      <c r="M723" s="698" t="str">
        <f>IF(Tabla112[[#This Row],[Descripción]]="","",_xlfn.XLOOKUP(Tabla112[[#This Row],[Descripción]],[1]!Tabla10[Descripción],[1]!Tabla10[Unidad de Medida],"",0))</f>
        <v/>
      </c>
      <c r="N723" s="699"/>
      <c r="O723" s="700" t="str">
        <f>IF(Tabla112[[#This Row],[Descripción]]="","",_xlfn.XLOOKUP(Tabla112[[#This Row],[Descripción]],[1]!Tabla10[Descripción],[1]!Tabla10[Precio Unitario],0))</f>
        <v/>
      </c>
      <c r="P723" s="700" t="str">
        <f>IF(Tabla112[[#This Row],[Cantidad de Insumos]]="","",Tabla112[[#This Row],[Precio Unitario]]*Tabla112[[#This Row],[Cantidad de Insumos]])</f>
        <v/>
      </c>
      <c r="Q723" s="700" t="str">
        <f>IF(Tabla112[[#This Row],[Descripción]]="","",_xlfn.XLOOKUP(Tabla112[[#This Row],[Descripción]],[1]!Tabla10[Descripción],[1]!Tabla10[CODIGO PRESUPUESTARIO],0))</f>
        <v/>
      </c>
      <c r="R723" s="696"/>
      <c r="S723" s="696"/>
    </row>
    <row r="724" spans="2:19" s="701" customFormat="1" x14ac:dyDescent="0.3">
      <c r="B724" s="692" t="str">
        <f>IF('Formulario PPGR3 '!$G724="","",CONCATENATE('Formulario PPGR3 '!$C724,".",'Formulario PPGR3 '!$D724,".",'Formulario PPGR3 '!$E724,".",'Formulario PPGR3 '!$F724))</f>
        <v/>
      </c>
      <c r="C724" s="692" t="str">
        <f>IF('Formulario PPGR3 '!$G724="","",'[1]Formulario PPGR1'!#REF!)</f>
        <v/>
      </c>
      <c r="D724" s="692" t="str">
        <f>IF('Formulario PPGR3 '!$G724="","",'[1]Formulario PPGR1'!#REF!)</f>
        <v/>
      </c>
      <c r="E724" s="692" t="str">
        <f>IF('Formulario PPGR3 '!$G724="","",'[1]Formulario PPGR1'!#REF!)</f>
        <v/>
      </c>
      <c r="F724" s="692" t="str">
        <f>IF('Formulario PPGR3 '!$G724="","",'[1]Formulario PPGR1'!#REF!)</f>
        <v/>
      </c>
      <c r="G724" s="693"/>
      <c r="H724" s="694" t="str">
        <f>IF(Tabla112[[#This Row],[Código_Actividad]]="","",_xlfn.XLOOKUP(Tabla112[[#This Row],[Código_Actividad]],[1]!Tabla2[Código],[1]!Tabla2[Actividades Programables Presupuestables],"",0))</f>
        <v/>
      </c>
      <c r="I724" s="695" t="str">
        <f>IFERROR(VLOOKUP('Formulario PPGR3 '!$G724,'[1]Formulario PPGR2'!$H$9:$V$272,15,FALSE),"")</f>
        <v/>
      </c>
      <c r="J724" s="706"/>
      <c r="K724" s="696" t="str">
        <f>IF(Tabla112[[#This Row],[Insumos]]="","",_xlfn.XLOOKUP(Tabla112[[#This Row],[Insumos]],[1]!Tabla10[Insumo],[1]!Tabla10[InsumoAbrev],"",0))</f>
        <v/>
      </c>
      <c r="L724" s="697"/>
      <c r="M724" s="698" t="str">
        <f>IF(Tabla112[[#This Row],[Descripción]]="","",_xlfn.XLOOKUP(Tabla112[[#This Row],[Descripción]],[1]!Tabla10[Descripción],[1]!Tabla10[Unidad de Medida],"",0))</f>
        <v/>
      </c>
      <c r="N724" s="699"/>
      <c r="O724" s="700" t="str">
        <f>IF(Tabla112[[#This Row],[Descripción]]="","",_xlfn.XLOOKUP(Tabla112[[#This Row],[Descripción]],[1]!Tabla10[Descripción],[1]!Tabla10[Precio Unitario],0))</f>
        <v/>
      </c>
      <c r="P724" s="700" t="str">
        <f>IF(Tabla112[[#This Row],[Cantidad de Insumos]]="","",Tabla112[[#This Row],[Precio Unitario]]*Tabla112[[#This Row],[Cantidad de Insumos]])</f>
        <v/>
      </c>
      <c r="Q724" s="700" t="str">
        <f>IF(Tabla112[[#This Row],[Descripción]]="","",_xlfn.XLOOKUP(Tabla112[[#This Row],[Descripción]],[1]!Tabla10[Descripción],[1]!Tabla10[CODIGO PRESUPUESTARIO],0))</f>
        <v/>
      </c>
      <c r="R724" s="696"/>
      <c r="S724" s="696"/>
    </row>
    <row r="725" spans="2:19" s="701" customFormat="1" x14ac:dyDescent="0.3">
      <c r="B725" s="692" t="str">
        <f>IF('Formulario PPGR3 '!$G725="","",CONCATENATE('Formulario PPGR3 '!$C725,".",'Formulario PPGR3 '!$D725,".",'Formulario PPGR3 '!$E725,".",'Formulario PPGR3 '!$F725))</f>
        <v/>
      </c>
      <c r="C725" s="692" t="str">
        <f>IF('Formulario PPGR3 '!$G725="","",'[1]Formulario PPGR1'!#REF!)</f>
        <v/>
      </c>
      <c r="D725" s="692" t="str">
        <f>IF('Formulario PPGR3 '!$G725="","",'[1]Formulario PPGR1'!#REF!)</f>
        <v/>
      </c>
      <c r="E725" s="692" t="str">
        <f>IF('Formulario PPGR3 '!$G725="","",'[1]Formulario PPGR1'!#REF!)</f>
        <v/>
      </c>
      <c r="F725" s="692" t="str">
        <f>IF('Formulario PPGR3 '!$G725="","",'[1]Formulario PPGR1'!#REF!)</f>
        <v/>
      </c>
      <c r="G725" s="693"/>
      <c r="H725" s="694" t="str">
        <f>IF(Tabla112[[#This Row],[Código_Actividad]]="","",_xlfn.XLOOKUP(Tabla112[[#This Row],[Código_Actividad]],[1]!Tabla2[Código],[1]!Tabla2[Actividades Programables Presupuestables],"",0))</f>
        <v/>
      </c>
      <c r="I725" s="695" t="str">
        <f>IFERROR(VLOOKUP('Formulario PPGR3 '!$G725,'[1]Formulario PPGR2'!$H$9:$V$272,15,FALSE),"")</f>
        <v/>
      </c>
      <c r="J725" s="706"/>
      <c r="K725" s="696" t="str">
        <f>IF(Tabla112[[#This Row],[Insumos]]="","",_xlfn.XLOOKUP(Tabla112[[#This Row],[Insumos]],[1]!Tabla10[Insumo],[1]!Tabla10[InsumoAbrev],"",0))</f>
        <v/>
      </c>
      <c r="L725" s="697"/>
      <c r="M725" s="698" t="str">
        <f>IF(Tabla112[[#This Row],[Descripción]]="","",_xlfn.XLOOKUP(Tabla112[[#This Row],[Descripción]],[1]!Tabla10[Descripción],[1]!Tabla10[Unidad de Medida],"",0))</f>
        <v/>
      </c>
      <c r="N725" s="699"/>
      <c r="O725" s="700" t="str">
        <f>IF(Tabla112[[#This Row],[Descripción]]="","",_xlfn.XLOOKUP(Tabla112[[#This Row],[Descripción]],[1]!Tabla10[Descripción],[1]!Tabla10[Precio Unitario],0))</f>
        <v/>
      </c>
      <c r="P725" s="700" t="str">
        <f>IF(Tabla112[[#This Row],[Cantidad de Insumos]]="","",Tabla112[[#This Row],[Precio Unitario]]*Tabla112[[#This Row],[Cantidad de Insumos]])</f>
        <v/>
      </c>
      <c r="Q725" s="700" t="str">
        <f>IF(Tabla112[[#This Row],[Descripción]]="","",_xlfn.XLOOKUP(Tabla112[[#This Row],[Descripción]],[1]!Tabla10[Descripción],[1]!Tabla10[CODIGO PRESUPUESTARIO],0))</f>
        <v/>
      </c>
      <c r="R725" s="696"/>
      <c r="S725" s="696"/>
    </row>
    <row r="726" spans="2:19" s="701" customFormat="1" x14ac:dyDescent="0.3">
      <c r="B726" s="692" t="str">
        <f>IF('Formulario PPGR3 '!$G726="","",CONCATENATE('Formulario PPGR3 '!$C726,".",'Formulario PPGR3 '!$D726,".",'Formulario PPGR3 '!$E726,".",'Formulario PPGR3 '!$F726))</f>
        <v/>
      </c>
      <c r="C726" s="692" t="str">
        <f>IF('Formulario PPGR3 '!$G726="","",'[1]Formulario PPGR1'!#REF!)</f>
        <v/>
      </c>
      <c r="D726" s="692" t="str">
        <f>IF('Formulario PPGR3 '!$G726="","",'[1]Formulario PPGR1'!#REF!)</f>
        <v/>
      </c>
      <c r="E726" s="692" t="str">
        <f>IF('Formulario PPGR3 '!$G726="","",'[1]Formulario PPGR1'!#REF!)</f>
        <v/>
      </c>
      <c r="F726" s="692" t="str">
        <f>IF('Formulario PPGR3 '!$G726="","",'[1]Formulario PPGR1'!#REF!)</f>
        <v/>
      </c>
      <c r="G726" s="693"/>
      <c r="H726" s="694" t="str">
        <f>IF(Tabla112[[#This Row],[Código_Actividad]]="","",_xlfn.XLOOKUP(Tabla112[[#This Row],[Código_Actividad]],[1]!Tabla2[Código],[1]!Tabla2[Actividades Programables Presupuestables],"",0))</f>
        <v/>
      </c>
      <c r="I726" s="695" t="str">
        <f>IFERROR(VLOOKUP('Formulario PPGR3 '!$G726,'[1]Formulario PPGR2'!$H$9:$V$272,15,FALSE),"")</f>
        <v/>
      </c>
      <c r="J726" s="706"/>
      <c r="K726" s="696" t="str">
        <f>IF(Tabla112[[#This Row],[Insumos]]="","",_xlfn.XLOOKUP(Tabla112[[#This Row],[Insumos]],[1]!Tabla10[Insumo],[1]!Tabla10[InsumoAbrev],"",0))</f>
        <v/>
      </c>
      <c r="L726" s="697"/>
      <c r="M726" s="698" t="str">
        <f>IF(Tabla112[[#This Row],[Descripción]]="","",_xlfn.XLOOKUP(Tabla112[[#This Row],[Descripción]],[1]!Tabla10[Descripción],[1]!Tabla10[Unidad de Medida],"",0))</f>
        <v/>
      </c>
      <c r="N726" s="699"/>
      <c r="O726" s="700" t="str">
        <f>IF(Tabla112[[#This Row],[Descripción]]="","",_xlfn.XLOOKUP(Tabla112[[#This Row],[Descripción]],[1]!Tabla10[Descripción],[1]!Tabla10[Precio Unitario],0))</f>
        <v/>
      </c>
      <c r="P726" s="700" t="str">
        <f>IF(Tabla112[[#This Row],[Cantidad de Insumos]]="","",Tabla112[[#This Row],[Precio Unitario]]*Tabla112[[#This Row],[Cantidad de Insumos]])</f>
        <v/>
      </c>
      <c r="Q726" s="700" t="str">
        <f>IF(Tabla112[[#This Row],[Descripción]]="","",_xlfn.XLOOKUP(Tabla112[[#This Row],[Descripción]],[1]!Tabla10[Descripción],[1]!Tabla10[CODIGO PRESUPUESTARIO],0))</f>
        <v/>
      </c>
      <c r="R726" s="696"/>
      <c r="S726" s="696"/>
    </row>
    <row r="727" spans="2:19" s="701" customFormat="1" x14ac:dyDescent="0.3">
      <c r="B727" s="692" t="str">
        <f>IF('Formulario PPGR3 '!$G727="","",CONCATENATE('Formulario PPGR3 '!$C727,".",'Formulario PPGR3 '!$D727,".",'Formulario PPGR3 '!$E727,".",'Formulario PPGR3 '!$F727))</f>
        <v/>
      </c>
      <c r="C727" s="692" t="str">
        <f>IF('Formulario PPGR3 '!$G727="","",'[1]Formulario PPGR1'!#REF!)</f>
        <v/>
      </c>
      <c r="D727" s="692" t="str">
        <f>IF('Formulario PPGR3 '!$G727="","",'[1]Formulario PPGR1'!#REF!)</f>
        <v/>
      </c>
      <c r="E727" s="692" t="str">
        <f>IF('Formulario PPGR3 '!$G727="","",'[1]Formulario PPGR1'!#REF!)</f>
        <v/>
      </c>
      <c r="F727" s="692" t="str">
        <f>IF('Formulario PPGR3 '!$G727="","",'[1]Formulario PPGR1'!#REF!)</f>
        <v/>
      </c>
      <c r="G727" s="693"/>
      <c r="H727" s="694" t="str">
        <f>IF(Tabla112[[#This Row],[Código_Actividad]]="","",_xlfn.XLOOKUP(Tabla112[[#This Row],[Código_Actividad]],[1]!Tabla2[Código],[1]!Tabla2[Actividades Programables Presupuestables],"",0))</f>
        <v/>
      </c>
      <c r="I727" s="695" t="str">
        <f>IFERROR(VLOOKUP('Formulario PPGR3 '!$G727,'[1]Formulario PPGR2'!$H$9:$V$272,15,FALSE),"")</f>
        <v/>
      </c>
      <c r="J727" s="742"/>
      <c r="K727" s="696" t="str">
        <f>IF(Tabla112[[#This Row],[Insumos]]="","",_xlfn.XLOOKUP(Tabla112[[#This Row],[Insumos]],[1]!Tabla10[Insumo],[1]!Tabla10[InsumoAbrev],"",0))</f>
        <v/>
      </c>
      <c r="L727" s="697"/>
      <c r="M727" s="698" t="str">
        <f>IF(Tabla112[[#This Row],[Descripción]]="","",_xlfn.XLOOKUP(Tabla112[[#This Row],[Descripción]],[1]!Tabla10[Descripción],[1]!Tabla10[Unidad de Medida],"",0))</f>
        <v/>
      </c>
      <c r="N727" s="699"/>
      <c r="O727" s="700" t="str">
        <f>IF(Tabla112[[#This Row],[Descripción]]="","",_xlfn.XLOOKUP(Tabla112[[#This Row],[Descripción]],[1]!Tabla10[Descripción],[1]!Tabla10[Precio Unitario],0))</f>
        <v/>
      </c>
      <c r="P727" s="700" t="str">
        <f>IF(Tabla112[[#This Row],[Cantidad de Insumos]]="","",Tabla112[[#This Row],[Precio Unitario]]*Tabla112[[#This Row],[Cantidad de Insumos]])</f>
        <v/>
      </c>
      <c r="Q727" s="700" t="str">
        <f>IF(Tabla112[[#This Row],[Descripción]]="","",_xlfn.XLOOKUP(Tabla112[[#This Row],[Descripción]],[1]!Tabla10[Descripción],[1]!Tabla10[CODIGO PRESUPUESTARIO],0))</f>
        <v/>
      </c>
      <c r="R727" s="696"/>
      <c r="S727" s="696"/>
    </row>
    <row r="728" spans="2:19" s="701" customFormat="1" x14ac:dyDescent="0.3">
      <c r="B728" s="692" t="str">
        <f>IF('Formulario PPGR3 '!$G728="","",CONCATENATE('Formulario PPGR3 '!$C728,".",'Formulario PPGR3 '!$D728,".",'Formulario PPGR3 '!$E728,".",'Formulario PPGR3 '!$F728))</f>
        <v/>
      </c>
      <c r="C728" s="692" t="str">
        <f>IF('Formulario PPGR3 '!$G728="","",'[1]Formulario PPGR1'!#REF!)</f>
        <v/>
      </c>
      <c r="D728" s="692" t="str">
        <f>IF('Formulario PPGR3 '!$G728="","",'[1]Formulario PPGR1'!#REF!)</f>
        <v/>
      </c>
      <c r="E728" s="692" t="str">
        <f>IF('Formulario PPGR3 '!$G728="","",'[1]Formulario PPGR1'!#REF!)</f>
        <v/>
      </c>
      <c r="F728" s="692" t="str">
        <f>IF('Formulario PPGR3 '!$G728="","",'[1]Formulario PPGR1'!#REF!)</f>
        <v/>
      </c>
      <c r="G728" s="693"/>
      <c r="H728" s="694" t="str">
        <f>IF(Tabla112[[#This Row],[Código_Actividad]]="","",_xlfn.XLOOKUP(Tabla112[[#This Row],[Código_Actividad]],[1]!Tabla2[Código],[1]!Tabla2[Actividades Programables Presupuestables],"",0))</f>
        <v/>
      </c>
      <c r="I728" s="695" t="str">
        <f>IFERROR(VLOOKUP('Formulario PPGR3 '!$G728,'[1]Formulario PPGR2'!$H$9:$V$272,15,FALSE),"")</f>
        <v/>
      </c>
      <c r="J728" s="742"/>
      <c r="K728" s="696" t="str">
        <f>IF(Tabla112[[#This Row],[Insumos]]="","",_xlfn.XLOOKUP(Tabla112[[#This Row],[Insumos]],[1]!Tabla10[Insumo],[1]!Tabla10[InsumoAbrev],"",0))</f>
        <v/>
      </c>
      <c r="L728" s="697"/>
      <c r="M728" s="698" t="str">
        <f>IF(Tabla112[[#This Row],[Descripción]]="","",_xlfn.XLOOKUP(Tabla112[[#This Row],[Descripción]],[1]!Tabla10[Descripción],[1]!Tabla10[Unidad de Medida],"",0))</f>
        <v/>
      </c>
      <c r="N728" s="699"/>
      <c r="O728" s="700" t="str">
        <f>IF(Tabla112[[#This Row],[Descripción]]="","",_xlfn.XLOOKUP(Tabla112[[#This Row],[Descripción]],[1]!Tabla10[Descripción],[1]!Tabla10[Precio Unitario],0))</f>
        <v/>
      </c>
      <c r="P728" s="700" t="str">
        <f>IF(Tabla112[[#This Row],[Cantidad de Insumos]]="","",Tabla112[[#This Row],[Precio Unitario]]*Tabla112[[#This Row],[Cantidad de Insumos]])</f>
        <v/>
      </c>
      <c r="Q728" s="700" t="str">
        <f>IF(Tabla112[[#This Row],[Descripción]]="","",_xlfn.XLOOKUP(Tabla112[[#This Row],[Descripción]],[1]!Tabla10[Descripción],[1]!Tabla10[CODIGO PRESUPUESTARIO],0))</f>
        <v/>
      </c>
      <c r="R728" s="696"/>
      <c r="S728" s="696"/>
    </row>
    <row r="729" spans="2:19" s="701" customFormat="1" x14ac:dyDescent="0.3">
      <c r="B729" s="692" t="str">
        <f>IF('Formulario PPGR3 '!$G729="","",CONCATENATE('Formulario PPGR3 '!$C729,".",'Formulario PPGR3 '!$D729,".",'Formulario PPGR3 '!$E729,".",'Formulario PPGR3 '!$F729))</f>
        <v/>
      </c>
      <c r="C729" s="692" t="str">
        <f>IF('Formulario PPGR3 '!$G729="","",'[1]Formulario PPGR1'!#REF!)</f>
        <v/>
      </c>
      <c r="D729" s="692" t="str">
        <f>IF('Formulario PPGR3 '!$G729="","",'[1]Formulario PPGR1'!#REF!)</f>
        <v/>
      </c>
      <c r="E729" s="692" t="str">
        <f>IF('Formulario PPGR3 '!$G729="","",'[1]Formulario PPGR1'!#REF!)</f>
        <v/>
      </c>
      <c r="F729" s="692" t="str">
        <f>IF('Formulario PPGR3 '!$G729="","",'[1]Formulario PPGR1'!#REF!)</f>
        <v/>
      </c>
      <c r="G729" s="693"/>
      <c r="H729" s="694" t="str">
        <f>IF(Tabla112[[#This Row],[Código_Actividad]]="","",_xlfn.XLOOKUP(Tabla112[[#This Row],[Código_Actividad]],[1]!Tabla2[Código],[1]!Tabla2[Actividades Programables Presupuestables],"",0))</f>
        <v/>
      </c>
      <c r="I729" s="695" t="str">
        <f>IFERROR(VLOOKUP('Formulario PPGR3 '!$G729,'[1]Formulario PPGR2'!$H$9:$V$272,15,FALSE),"")</f>
        <v/>
      </c>
      <c r="J729" s="706"/>
      <c r="K729" s="696" t="str">
        <f>IF(Tabla112[[#This Row],[Insumos]]="","",_xlfn.XLOOKUP(Tabla112[[#This Row],[Insumos]],[1]!Tabla10[Insumo],[1]!Tabla10[InsumoAbrev],"",0))</f>
        <v/>
      </c>
      <c r="L729" s="697"/>
      <c r="M729" s="698" t="str">
        <f>IF(Tabla112[[#This Row],[Descripción]]="","",_xlfn.XLOOKUP(Tabla112[[#This Row],[Descripción]],[1]!Tabla10[Descripción],[1]!Tabla10[Unidad de Medida],"",0))</f>
        <v/>
      </c>
      <c r="N729" s="699"/>
      <c r="O729" s="700" t="str">
        <f>IF(Tabla112[[#This Row],[Descripción]]="","",_xlfn.XLOOKUP(Tabla112[[#This Row],[Descripción]],[1]!Tabla10[Descripción],[1]!Tabla10[Precio Unitario],0))</f>
        <v/>
      </c>
      <c r="P729" s="700" t="str">
        <f>IF(Tabla112[[#This Row],[Cantidad de Insumos]]="","",Tabla112[[#This Row],[Precio Unitario]]*Tabla112[[#This Row],[Cantidad de Insumos]])</f>
        <v/>
      </c>
      <c r="Q729" s="700" t="str">
        <f>IF(Tabla112[[#This Row],[Descripción]]="","",_xlfn.XLOOKUP(Tabla112[[#This Row],[Descripción]],[1]!Tabla10[Descripción],[1]!Tabla10[CODIGO PRESUPUESTARIO],0))</f>
        <v/>
      </c>
      <c r="R729" s="696"/>
      <c r="S729" s="696"/>
    </row>
    <row r="730" spans="2:19" s="701" customFormat="1" x14ac:dyDescent="0.3">
      <c r="B730" s="692" t="str">
        <f>IF('Formulario PPGR3 '!$G730="","",CONCATENATE('Formulario PPGR3 '!$C730,".",'Formulario PPGR3 '!$D730,".",'Formulario PPGR3 '!$E730,".",'Formulario PPGR3 '!$F730))</f>
        <v/>
      </c>
      <c r="C730" s="692" t="str">
        <f>IF('Formulario PPGR3 '!$G730="","",'[1]Formulario PPGR1'!#REF!)</f>
        <v/>
      </c>
      <c r="D730" s="692" t="str">
        <f>IF('Formulario PPGR3 '!$G730="","",'[1]Formulario PPGR1'!#REF!)</f>
        <v/>
      </c>
      <c r="E730" s="692" t="str">
        <f>IF('Formulario PPGR3 '!$G730="","",'[1]Formulario PPGR1'!#REF!)</f>
        <v/>
      </c>
      <c r="F730" s="692" t="str">
        <f>IF('Formulario PPGR3 '!$G730="","",'[1]Formulario PPGR1'!#REF!)</f>
        <v/>
      </c>
      <c r="G730" s="693"/>
      <c r="H730" s="694" t="str">
        <f>IF(Tabla112[[#This Row],[Código_Actividad]]="","",_xlfn.XLOOKUP(Tabla112[[#This Row],[Código_Actividad]],[1]!Tabla2[Código],[1]!Tabla2[Actividades Programables Presupuestables],"",0))</f>
        <v/>
      </c>
      <c r="I730" s="695" t="str">
        <f>IFERROR(VLOOKUP('Formulario PPGR3 '!$G730,'[1]Formulario PPGR2'!$H$9:$V$272,15,FALSE),"")</f>
        <v/>
      </c>
      <c r="J730" s="706"/>
      <c r="K730" s="696" t="str">
        <f>IF(Tabla112[[#This Row],[Insumos]]="","",_xlfn.XLOOKUP(Tabla112[[#This Row],[Insumos]],[1]!Tabla10[Insumo],[1]!Tabla10[InsumoAbrev],"",0))</f>
        <v/>
      </c>
      <c r="L730" s="697"/>
      <c r="M730" s="698" t="str">
        <f>IF(Tabla112[[#This Row],[Descripción]]="","",_xlfn.XLOOKUP(Tabla112[[#This Row],[Descripción]],[1]!Tabla10[Descripción],[1]!Tabla10[Unidad de Medida],"",0))</f>
        <v/>
      </c>
      <c r="N730" s="699"/>
      <c r="O730" s="700" t="str">
        <f>IF(Tabla112[[#This Row],[Descripción]]="","",_xlfn.XLOOKUP(Tabla112[[#This Row],[Descripción]],[1]!Tabla10[Descripción],[1]!Tabla10[Precio Unitario],0))</f>
        <v/>
      </c>
      <c r="P730" s="700" t="str">
        <f>IF(Tabla112[[#This Row],[Cantidad de Insumos]]="","",Tabla112[[#This Row],[Precio Unitario]]*Tabla112[[#This Row],[Cantidad de Insumos]])</f>
        <v/>
      </c>
      <c r="Q730" s="700" t="str">
        <f>IF(Tabla112[[#This Row],[Descripción]]="","",_xlfn.XLOOKUP(Tabla112[[#This Row],[Descripción]],[1]!Tabla10[Descripción],[1]!Tabla10[CODIGO PRESUPUESTARIO],0))</f>
        <v/>
      </c>
      <c r="R730" s="696"/>
      <c r="S730" s="696"/>
    </row>
    <row r="731" spans="2:19" s="701" customFormat="1" x14ac:dyDescent="0.3">
      <c r="B731" s="692" t="str">
        <f>IF('Formulario PPGR3 '!$G731="","",CONCATENATE('Formulario PPGR3 '!$C731,".",'Formulario PPGR3 '!$D731,".",'Formulario PPGR3 '!$E731,".",'Formulario PPGR3 '!$F731))</f>
        <v/>
      </c>
      <c r="C731" s="692" t="str">
        <f>IF('Formulario PPGR3 '!$G731="","",'[1]Formulario PPGR1'!#REF!)</f>
        <v/>
      </c>
      <c r="D731" s="692" t="str">
        <f>IF('Formulario PPGR3 '!$G731="","",'[1]Formulario PPGR1'!#REF!)</f>
        <v/>
      </c>
      <c r="E731" s="692" t="str">
        <f>IF('Formulario PPGR3 '!$G731="","",'[1]Formulario PPGR1'!#REF!)</f>
        <v/>
      </c>
      <c r="F731" s="692" t="str">
        <f>IF('Formulario PPGR3 '!$G731="","",'[1]Formulario PPGR1'!#REF!)</f>
        <v/>
      </c>
      <c r="G731" s="693"/>
      <c r="H731" s="694" t="str">
        <f>IF(Tabla112[[#This Row],[Código_Actividad]]="","",_xlfn.XLOOKUP(Tabla112[[#This Row],[Código_Actividad]],[1]!Tabla2[Código],[1]!Tabla2[Actividades Programables Presupuestables],"",0))</f>
        <v/>
      </c>
      <c r="I731" s="695" t="str">
        <f>IFERROR(VLOOKUP('Formulario PPGR3 '!$G731,'[1]Formulario PPGR2'!$H$9:$V$272,15,FALSE),"")</f>
        <v/>
      </c>
      <c r="J731" s="706"/>
      <c r="K731" s="696" t="str">
        <f>IF(Tabla112[[#This Row],[Insumos]]="","",_xlfn.XLOOKUP(Tabla112[[#This Row],[Insumos]],[1]!Tabla10[Insumo],[1]!Tabla10[InsumoAbrev],"",0))</f>
        <v/>
      </c>
      <c r="L731" s="697"/>
      <c r="M731" s="698" t="str">
        <f>IF(Tabla112[[#This Row],[Descripción]]="","",_xlfn.XLOOKUP(Tabla112[[#This Row],[Descripción]],[1]!Tabla10[Descripción],[1]!Tabla10[Unidad de Medida],"",0))</f>
        <v/>
      </c>
      <c r="N731" s="699"/>
      <c r="O731" s="700" t="str">
        <f>IF(Tabla112[[#This Row],[Descripción]]="","",_xlfn.XLOOKUP(Tabla112[[#This Row],[Descripción]],[1]!Tabla10[Descripción],[1]!Tabla10[Precio Unitario],0))</f>
        <v/>
      </c>
      <c r="P731" s="700" t="str">
        <f>IF(Tabla112[[#This Row],[Cantidad de Insumos]]="","",Tabla112[[#This Row],[Precio Unitario]]*Tabla112[[#This Row],[Cantidad de Insumos]])</f>
        <v/>
      </c>
      <c r="Q731" s="700" t="str">
        <f>IF(Tabla112[[#This Row],[Descripción]]="","",_xlfn.XLOOKUP(Tabla112[[#This Row],[Descripción]],[1]!Tabla10[Descripción],[1]!Tabla10[CODIGO PRESUPUESTARIO],0))</f>
        <v/>
      </c>
      <c r="R731" s="696"/>
      <c r="S731" s="696"/>
    </row>
    <row r="732" spans="2:19" s="701" customFormat="1" x14ac:dyDescent="0.3">
      <c r="B732" s="692" t="str">
        <f>IF('Formulario PPGR3 '!$G732="","",CONCATENATE('Formulario PPGR3 '!$C732,".",'Formulario PPGR3 '!$D732,".",'Formulario PPGR3 '!$E732,".",'Formulario PPGR3 '!$F732))</f>
        <v/>
      </c>
      <c r="C732" s="692" t="str">
        <f>IF('Formulario PPGR3 '!$G732="","",'[1]Formulario PPGR1'!#REF!)</f>
        <v/>
      </c>
      <c r="D732" s="692" t="str">
        <f>IF('Formulario PPGR3 '!$G732="","",'[1]Formulario PPGR1'!#REF!)</f>
        <v/>
      </c>
      <c r="E732" s="692" t="str">
        <f>IF('Formulario PPGR3 '!$G732="","",'[1]Formulario PPGR1'!#REF!)</f>
        <v/>
      </c>
      <c r="F732" s="692" t="str">
        <f>IF('Formulario PPGR3 '!$G732="","",'[1]Formulario PPGR1'!#REF!)</f>
        <v/>
      </c>
      <c r="G732" s="693"/>
      <c r="H732" s="694" t="str">
        <f>IF(Tabla112[[#This Row],[Código_Actividad]]="","",_xlfn.XLOOKUP(Tabla112[[#This Row],[Código_Actividad]],[1]!Tabla2[Código],[1]!Tabla2[Actividades Programables Presupuestables],"",0))</f>
        <v/>
      </c>
      <c r="I732" s="695" t="str">
        <f>IFERROR(VLOOKUP('Formulario PPGR3 '!$G732,'[1]Formulario PPGR2'!$H$9:$V$272,15,FALSE),"")</f>
        <v/>
      </c>
      <c r="J732" s="706"/>
      <c r="K732" s="696" t="str">
        <f>IF(Tabla112[[#This Row],[Insumos]]="","",_xlfn.XLOOKUP(Tabla112[[#This Row],[Insumos]],[1]!Tabla10[Insumo],[1]!Tabla10[InsumoAbrev],"",0))</f>
        <v/>
      </c>
      <c r="L732" s="697"/>
      <c r="M732" s="698" t="str">
        <f>IF(Tabla112[[#This Row],[Descripción]]="","",_xlfn.XLOOKUP(Tabla112[[#This Row],[Descripción]],[1]!Tabla10[Descripción],[1]!Tabla10[Unidad de Medida],"",0))</f>
        <v/>
      </c>
      <c r="N732" s="699"/>
      <c r="O732" s="700" t="str">
        <f>IF(Tabla112[[#This Row],[Descripción]]="","",_xlfn.XLOOKUP(Tabla112[[#This Row],[Descripción]],[1]!Tabla10[Descripción],[1]!Tabla10[Precio Unitario],0))</f>
        <v/>
      </c>
      <c r="P732" s="700" t="str">
        <f>IF(Tabla112[[#This Row],[Cantidad de Insumos]]="","",Tabla112[[#This Row],[Precio Unitario]]*Tabla112[[#This Row],[Cantidad de Insumos]])</f>
        <v/>
      </c>
      <c r="Q732" s="700" t="str">
        <f>IF(Tabla112[[#This Row],[Descripción]]="","",_xlfn.XLOOKUP(Tabla112[[#This Row],[Descripción]],[1]!Tabla10[Descripción],[1]!Tabla10[CODIGO PRESUPUESTARIO],0))</f>
        <v/>
      </c>
      <c r="R732" s="696"/>
      <c r="S732" s="696"/>
    </row>
    <row r="733" spans="2:19" s="701" customFormat="1" x14ac:dyDescent="0.3">
      <c r="B733" s="692" t="str">
        <f>IF('Formulario PPGR3 '!$G733="","",CONCATENATE('Formulario PPGR3 '!$C733,".",'Formulario PPGR3 '!$D733,".",'Formulario PPGR3 '!$E733,".",'Formulario PPGR3 '!$F733))</f>
        <v/>
      </c>
      <c r="C733" s="692" t="str">
        <f>IF('Formulario PPGR3 '!$G733="","",'[1]Formulario PPGR1'!#REF!)</f>
        <v/>
      </c>
      <c r="D733" s="692" t="str">
        <f>IF('Formulario PPGR3 '!$G733="","",'[1]Formulario PPGR1'!#REF!)</f>
        <v/>
      </c>
      <c r="E733" s="692" t="str">
        <f>IF('Formulario PPGR3 '!$G733="","",'[1]Formulario PPGR1'!#REF!)</f>
        <v/>
      </c>
      <c r="F733" s="692" t="str">
        <f>IF('Formulario PPGR3 '!$G733="","",'[1]Formulario PPGR1'!#REF!)</f>
        <v/>
      </c>
      <c r="G733" s="693"/>
      <c r="H733" s="694" t="str">
        <f>IF(Tabla112[[#This Row],[Código_Actividad]]="","",_xlfn.XLOOKUP(Tabla112[[#This Row],[Código_Actividad]],[1]!Tabla2[Código],[1]!Tabla2[Actividades Programables Presupuestables],"",0))</f>
        <v/>
      </c>
      <c r="I733" s="695" t="str">
        <f>IFERROR(VLOOKUP('Formulario PPGR3 '!$G733,'[1]Formulario PPGR2'!$H$9:$V$272,15,FALSE),"")</f>
        <v/>
      </c>
      <c r="J733" s="706"/>
      <c r="K733" s="696" t="str">
        <f>IF(Tabla112[[#This Row],[Insumos]]="","",_xlfn.XLOOKUP(Tabla112[[#This Row],[Insumos]],[1]!Tabla10[Insumo],[1]!Tabla10[InsumoAbrev],"",0))</f>
        <v/>
      </c>
      <c r="L733" s="697"/>
      <c r="M733" s="698" t="str">
        <f>IF(Tabla112[[#This Row],[Descripción]]="","",_xlfn.XLOOKUP(Tabla112[[#This Row],[Descripción]],[1]!Tabla10[Descripción],[1]!Tabla10[Unidad de Medida],"",0))</f>
        <v/>
      </c>
      <c r="N733" s="699"/>
      <c r="O733" s="700" t="str">
        <f>IF(Tabla112[[#This Row],[Descripción]]="","",_xlfn.XLOOKUP(Tabla112[[#This Row],[Descripción]],[1]!Tabla10[Descripción],[1]!Tabla10[Precio Unitario],0))</f>
        <v/>
      </c>
      <c r="P733" s="700" t="str">
        <f>IF(Tabla112[[#This Row],[Cantidad de Insumos]]="","",Tabla112[[#This Row],[Precio Unitario]]*Tabla112[[#This Row],[Cantidad de Insumos]])</f>
        <v/>
      </c>
      <c r="Q733" s="700" t="str">
        <f>IF(Tabla112[[#This Row],[Descripción]]="","",_xlfn.XLOOKUP(Tabla112[[#This Row],[Descripción]],[1]!Tabla10[Descripción],[1]!Tabla10[CODIGO PRESUPUESTARIO],0))</f>
        <v/>
      </c>
      <c r="R733" s="696"/>
      <c r="S733" s="696"/>
    </row>
    <row r="734" spans="2:19" s="701" customFormat="1" x14ac:dyDescent="0.3">
      <c r="B734" s="692" t="str">
        <f>IF('Formulario PPGR3 '!$G734="","",CONCATENATE('Formulario PPGR3 '!$C734,".",'Formulario PPGR3 '!$D734,".",'Formulario PPGR3 '!$E734,".",'Formulario PPGR3 '!$F734))</f>
        <v/>
      </c>
      <c r="C734" s="692" t="str">
        <f>IF('Formulario PPGR3 '!$G734="","",'[1]Formulario PPGR1'!#REF!)</f>
        <v/>
      </c>
      <c r="D734" s="692" t="str">
        <f>IF('Formulario PPGR3 '!$G734="","",'[1]Formulario PPGR1'!#REF!)</f>
        <v/>
      </c>
      <c r="E734" s="692" t="str">
        <f>IF('Formulario PPGR3 '!$G734="","",'[1]Formulario PPGR1'!#REF!)</f>
        <v/>
      </c>
      <c r="F734" s="692" t="str">
        <f>IF('Formulario PPGR3 '!$G734="","",'[1]Formulario PPGR1'!#REF!)</f>
        <v/>
      </c>
      <c r="G734" s="693"/>
      <c r="H734" s="694" t="str">
        <f>IF(Tabla112[[#This Row],[Código_Actividad]]="","",_xlfn.XLOOKUP(Tabla112[[#This Row],[Código_Actividad]],[1]!Tabla2[Código],[1]!Tabla2[Actividades Programables Presupuestables],"",0))</f>
        <v/>
      </c>
      <c r="I734" s="695" t="str">
        <f>IFERROR(VLOOKUP('Formulario PPGR3 '!$G734,'[1]Formulario PPGR2'!$H$9:$V$272,15,FALSE),"")</f>
        <v/>
      </c>
      <c r="J734" s="706"/>
      <c r="K734" s="696" t="str">
        <f>IF(Tabla112[[#This Row],[Insumos]]="","",_xlfn.XLOOKUP(Tabla112[[#This Row],[Insumos]],[1]!Tabla10[Insumo],[1]!Tabla10[InsumoAbrev],"",0))</f>
        <v/>
      </c>
      <c r="L734" s="697"/>
      <c r="M734" s="698" t="str">
        <f>IF(Tabla112[[#This Row],[Descripción]]="","",_xlfn.XLOOKUP(Tabla112[[#This Row],[Descripción]],[1]!Tabla10[Descripción],[1]!Tabla10[Unidad de Medida],"",0))</f>
        <v/>
      </c>
      <c r="N734" s="699"/>
      <c r="O734" s="700" t="str">
        <f>IF(Tabla112[[#This Row],[Descripción]]="","",_xlfn.XLOOKUP(Tabla112[[#This Row],[Descripción]],[1]!Tabla10[Descripción],[1]!Tabla10[Precio Unitario],0))</f>
        <v/>
      </c>
      <c r="P734" s="700" t="str">
        <f>IF(Tabla112[[#This Row],[Cantidad de Insumos]]="","",Tabla112[[#This Row],[Precio Unitario]]*Tabla112[[#This Row],[Cantidad de Insumos]])</f>
        <v/>
      </c>
      <c r="Q734" s="700" t="str">
        <f>IF(Tabla112[[#This Row],[Descripción]]="","",_xlfn.XLOOKUP(Tabla112[[#This Row],[Descripción]],[1]!Tabla10[Descripción],[1]!Tabla10[CODIGO PRESUPUESTARIO],0))</f>
        <v/>
      </c>
      <c r="R734" s="696"/>
      <c r="S734" s="696"/>
    </row>
    <row r="735" spans="2:19" s="701" customFormat="1" x14ac:dyDescent="0.3">
      <c r="B735" s="692" t="str">
        <f>IF('Formulario PPGR3 '!$G735="","",CONCATENATE('Formulario PPGR3 '!$C735,".",'Formulario PPGR3 '!$D735,".",'Formulario PPGR3 '!$E735,".",'Formulario PPGR3 '!$F735))</f>
        <v/>
      </c>
      <c r="C735" s="692" t="str">
        <f>IF('Formulario PPGR3 '!$G735="","",'[1]Formulario PPGR1'!#REF!)</f>
        <v/>
      </c>
      <c r="D735" s="692" t="str">
        <f>IF('Formulario PPGR3 '!$G735="","",'[1]Formulario PPGR1'!#REF!)</f>
        <v/>
      </c>
      <c r="E735" s="692" t="str">
        <f>IF('Formulario PPGR3 '!$G735="","",'[1]Formulario PPGR1'!#REF!)</f>
        <v/>
      </c>
      <c r="F735" s="692" t="str">
        <f>IF('Formulario PPGR3 '!$G735="","",'[1]Formulario PPGR1'!#REF!)</f>
        <v/>
      </c>
      <c r="G735" s="693"/>
      <c r="H735" s="694" t="str">
        <f>IF(Tabla112[[#This Row],[Código_Actividad]]="","",_xlfn.XLOOKUP(Tabla112[[#This Row],[Código_Actividad]],[1]!Tabla2[Código],[1]!Tabla2[Actividades Programables Presupuestables],"",0))</f>
        <v/>
      </c>
      <c r="I735" s="695" t="str">
        <f>IFERROR(VLOOKUP('Formulario PPGR3 '!$G735,'[1]Formulario PPGR2'!$H$9:$V$272,15,FALSE),"")</f>
        <v/>
      </c>
      <c r="J735" s="706"/>
      <c r="K735" s="696" t="str">
        <f>IF(Tabla112[[#This Row],[Insumos]]="","",_xlfn.XLOOKUP(Tabla112[[#This Row],[Insumos]],[1]!Tabla10[Insumo],[1]!Tabla10[InsumoAbrev],"",0))</f>
        <v/>
      </c>
      <c r="L735" s="697"/>
      <c r="M735" s="698" t="str">
        <f>IF(Tabla112[[#This Row],[Descripción]]="","",_xlfn.XLOOKUP(Tabla112[[#This Row],[Descripción]],[1]!Tabla10[Descripción],[1]!Tabla10[Unidad de Medida],"",0))</f>
        <v/>
      </c>
      <c r="N735" s="699"/>
      <c r="O735" s="700" t="str">
        <f>IF(Tabla112[[#This Row],[Descripción]]="","",_xlfn.XLOOKUP(Tabla112[[#This Row],[Descripción]],[1]!Tabla10[Descripción],[1]!Tabla10[Precio Unitario],0))</f>
        <v/>
      </c>
      <c r="P735" s="700" t="str">
        <f>IF(Tabla112[[#This Row],[Cantidad de Insumos]]="","",Tabla112[[#This Row],[Precio Unitario]]*Tabla112[[#This Row],[Cantidad de Insumos]])</f>
        <v/>
      </c>
      <c r="Q735" s="700" t="str">
        <f>IF(Tabla112[[#This Row],[Descripción]]="","",_xlfn.XLOOKUP(Tabla112[[#This Row],[Descripción]],[1]!Tabla10[Descripción],[1]!Tabla10[CODIGO PRESUPUESTARIO],0))</f>
        <v/>
      </c>
      <c r="R735" s="696"/>
      <c r="S735" s="696"/>
    </row>
    <row r="736" spans="2:19" s="701" customFormat="1" x14ac:dyDescent="0.3">
      <c r="B736" s="692" t="str">
        <f>IF('Formulario PPGR3 '!$G736="","",CONCATENATE('Formulario PPGR3 '!$C736,".",'Formulario PPGR3 '!$D736,".",'Formulario PPGR3 '!$E736,".",'Formulario PPGR3 '!$F736))</f>
        <v/>
      </c>
      <c r="C736" s="692" t="str">
        <f>IF('Formulario PPGR3 '!$G736="","",'[1]Formulario PPGR1'!#REF!)</f>
        <v/>
      </c>
      <c r="D736" s="692" t="str">
        <f>IF('Formulario PPGR3 '!$G736="","",'[1]Formulario PPGR1'!#REF!)</f>
        <v/>
      </c>
      <c r="E736" s="692" t="str">
        <f>IF('Formulario PPGR3 '!$G736="","",'[1]Formulario PPGR1'!#REF!)</f>
        <v/>
      </c>
      <c r="F736" s="692" t="str">
        <f>IF('Formulario PPGR3 '!$G736="","",'[1]Formulario PPGR1'!#REF!)</f>
        <v/>
      </c>
      <c r="G736" s="693"/>
      <c r="H736" s="694" t="str">
        <f>IF(Tabla112[[#This Row],[Código_Actividad]]="","",_xlfn.XLOOKUP(Tabla112[[#This Row],[Código_Actividad]],[1]!Tabla2[Código],[1]!Tabla2[Actividades Programables Presupuestables],"",0))</f>
        <v/>
      </c>
      <c r="I736" s="695" t="str">
        <f>IFERROR(VLOOKUP('Formulario PPGR3 '!$G736,'[1]Formulario PPGR2'!$H$9:$V$272,15,FALSE),"")</f>
        <v/>
      </c>
      <c r="J736" s="706"/>
      <c r="K736" s="696" t="str">
        <f>IF(Tabla112[[#This Row],[Insumos]]="","",_xlfn.XLOOKUP(Tabla112[[#This Row],[Insumos]],[1]!Tabla10[Insumo],[1]!Tabla10[InsumoAbrev],"",0))</f>
        <v/>
      </c>
      <c r="L736" s="697"/>
      <c r="M736" s="698" t="str">
        <f>IF(Tabla112[[#This Row],[Descripción]]="","",_xlfn.XLOOKUP(Tabla112[[#This Row],[Descripción]],[1]!Tabla10[Descripción],[1]!Tabla10[Unidad de Medida],"",0))</f>
        <v/>
      </c>
      <c r="N736" s="699"/>
      <c r="O736" s="700" t="str">
        <f>IF(Tabla112[[#This Row],[Descripción]]="","",_xlfn.XLOOKUP(Tabla112[[#This Row],[Descripción]],[1]!Tabla10[Descripción],[1]!Tabla10[Precio Unitario],0))</f>
        <v/>
      </c>
      <c r="P736" s="700" t="str">
        <f>IF(Tabla112[[#This Row],[Cantidad de Insumos]]="","",Tabla112[[#This Row],[Precio Unitario]]*Tabla112[[#This Row],[Cantidad de Insumos]])</f>
        <v/>
      </c>
      <c r="Q736" s="700" t="str">
        <f>IF(Tabla112[[#This Row],[Descripción]]="","",_xlfn.XLOOKUP(Tabla112[[#This Row],[Descripción]],[1]!Tabla10[Descripción],[1]!Tabla10[CODIGO PRESUPUESTARIO],0))</f>
        <v/>
      </c>
      <c r="R736" s="696"/>
      <c r="S736" s="696"/>
    </row>
    <row r="737" spans="2:19" s="701" customFormat="1" x14ac:dyDescent="0.3">
      <c r="B737" s="692" t="str">
        <f>IF('Formulario PPGR3 '!$G737="","",CONCATENATE('Formulario PPGR3 '!$C737,".",'Formulario PPGR3 '!$D737,".",'Formulario PPGR3 '!$E737,".",'Formulario PPGR3 '!$F737))</f>
        <v/>
      </c>
      <c r="C737" s="692" t="str">
        <f>IF('Formulario PPGR3 '!$G737="","",'[1]Formulario PPGR1'!#REF!)</f>
        <v/>
      </c>
      <c r="D737" s="692" t="str">
        <f>IF('Formulario PPGR3 '!$G737="","",'[1]Formulario PPGR1'!#REF!)</f>
        <v/>
      </c>
      <c r="E737" s="692" t="str">
        <f>IF('Formulario PPGR3 '!$G737="","",'[1]Formulario PPGR1'!#REF!)</f>
        <v/>
      </c>
      <c r="F737" s="692" t="str">
        <f>IF('Formulario PPGR3 '!$G737="","",'[1]Formulario PPGR1'!#REF!)</f>
        <v/>
      </c>
      <c r="G737" s="693"/>
      <c r="H737" s="694" t="str">
        <f>IF(Tabla112[[#This Row],[Código_Actividad]]="","",_xlfn.XLOOKUP(Tabla112[[#This Row],[Código_Actividad]],[1]!Tabla2[Código],[1]!Tabla2[Actividades Programables Presupuestables],"",0))</f>
        <v/>
      </c>
      <c r="I737" s="695" t="str">
        <f>IFERROR(VLOOKUP('Formulario PPGR3 '!$G737,'[1]Formulario PPGR2'!$H$9:$V$272,15,FALSE),"")</f>
        <v/>
      </c>
      <c r="J737" s="706"/>
      <c r="K737" s="696" t="str">
        <f>IF(Tabla112[[#This Row],[Insumos]]="","",_xlfn.XLOOKUP(Tabla112[[#This Row],[Insumos]],[1]!Tabla10[Insumo],[1]!Tabla10[InsumoAbrev],"",0))</f>
        <v/>
      </c>
      <c r="L737" s="697"/>
      <c r="M737" s="698" t="str">
        <f>IF(Tabla112[[#This Row],[Descripción]]="","",_xlfn.XLOOKUP(Tabla112[[#This Row],[Descripción]],[1]!Tabla10[Descripción],[1]!Tabla10[Unidad de Medida],"",0))</f>
        <v/>
      </c>
      <c r="N737" s="699"/>
      <c r="O737" s="700" t="str">
        <f>IF(Tabla112[[#This Row],[Descripción]]="","",_xlfn.XLOOKUP(Tabla112[[#This Row],[Descripción]],[1]!Tabla10[Descripción],[1]!Tabla10[Precio Unitario],0))</f>
        <v/>
      </c>
      <c r="P737" s="700" t="str">
        <f>IF(Tabla112[[#This Row],[Cantidad de Insumos]]="","",Tabla112[[#This Row],[Precio Unitario]]*Tabla112[[#This Row],[Cantidad de Insumos]])</f>
        <v/>
      </c>
      <c r="Q737" s="700" t="str">
        <f>IF(Tabla112[[#This Row],[Descripción]]="","",_xlfn.XLOOKUP(Tabla112[[#This Row],[Descripción]],[1]!Tabla10[Descripción],[1]!Tabla10[CODIGO PRESUPUESTARIO],0))</f>
        <v/>
      </c>
      <c r="R737" s="696"/>
      <c r="S737" s="696"/>
    </row>
    <row r="738" spans="2:19" s="701" customFormat="1" x14ac:dyDescent="0.3">
      <c r="B738" s="692" t="str">
        <f>IF('Formulario PPGR3 '!$G738="","",CONCATENATE('Formulario PPGR3 '!$C738,".",'Formulario PPGR3 '!$D738,".",'Formulario PPGR3 '!$E738,".",'Formulario PPGR3 '!$F738))</f>
        <v/>
      </c>
      <c r="C738" s="692" t="str">
        <f>IF('Formulario PPGR3 '!$G738="","",'[1]Formulario PPGR1'!#REF!)</f>
        <v/>
      </c>
      <c r="D738" s="692" t="str">
        <f>IF('Formulario PPGR3 '!$G738="","",'[1]Formulario PPGR1'!#REF!)</f>
        <v/>
      </c>
      <c r="E738" s="692" t="str">
        <f>IF('Formulario PPGR3 '!$G738="","",'[1]Formulario PPGR1'!#REF!)</f>
        <v/>
      </c>
      <c r="F738" s="692" t="str">
        <f>IF('Formulario PPGR3 '!$G738="","",'[1]Formulario PPGR1'!#REF!)</f>
        <v/>
      </c>
      <c r="G738" s="693"/>
      <c r="H738" s="694" t="str">
        <f>IF(Tabla112[[#This Row],[Código_Actividad]]="","",_xlfn.XLOOKUP(Tabla112[[#This Row],[Código_Actividad]],[1]!Tabla2[Código],[1]!Tabla2[Actividades Programables Presupuestables],"",0))</f>
        <v/>
      </c>
      <c r="I738" s="695" t="str">
        <f>IFERROR(VLOOKUP('Formulario PPGR3 '!$G738,'[1]Formulario PPGR2'!$H$9:$V$272,15,FALSE),"")</f>
        <v/>
      </c>
      <c r="J738" s="742"/>
      <c r="K738" s="696" t="str">
        <f>IF(Tabla112[[#This Row],[Insumos]]="","",_xlfn.XLOOKUP(Tabla112[[#This Row],[Insumos]],[1]!Tabla10[Insumo],[1]!Tabla10[InsumoAbrev],"",0))</f>
        <v/>
      </c>
      <c r="L738" s="697"/>
      <c r="M738" s="698" t="str">
        <f>IF(Tabla112[[#This Row],[Descripción]]="","",_xlfn.XLOOKUP(Tabla112[[#This Row],[Descripción]],[1]!Tabla10[Descripción],[1]!Tabla10[Unidad de Medida],"",0))</f>
        <v/>
      </c>
      <c r="N738" s="699"/>
      <c r="O738" s="700" t="str">
        <f>IF(Tabla112[[#This Row],[Descripción]]="","",_xlfn.XLOOKUP(Tabla112[[#This Row],[Descripción]],[1]!Tabla10[Descripción],[1]!Tabla10[Precio Unitario],0))</f>
        <v/>
      </c>
      <c r="P738" s="700" t="str">
        <f>IF(Tabla112[[#This Row],[Cantidad de Insumos]]="","",Tabla112[[#This Row],[Precio Unitario]]*Tabla112[[#This Row],[Cantidad de Insumos]])</f>
        <v/>
      </c>
      <c r="Q738" s="700" t="str">
        <f>IF(Tabla112[[#This Row],[Descripción]]="","",_xlfn.XLOOKUP(Tabla112[[#This Row],[Descripción]],[1]!Tabla10[Descripción],[1]!Tabla10[CODIGO PRESUPUESTARIO],0))</f>
        <v/>
      </c>
      <c r="R738" s="696"/>
      <c r="S738" s="696"/>
    </row>
    <row r="739" spans="2:19" s="701" customFormat="1" x14ac:dyDescent="0.3">
      <c r="B739" s="692" t="str">
        <f>IF('Formulario PPGR3 '!$G739="","",CONCATENATE('Formulario PPGR3 '!$C739,".",'Formulario PPGR3 '!$D739,".",'Formulario PPGR3 '!$E739,".",'Formulario PPGR3 '!$F739))</f>
        <v/>
      </c>
      <c r="C739" s="692" t="str">
        <f>IF('Formulario PPGR3 '!$G739="","",'[1]Formulario PPGR1'!#REF!)</f>
        <v/>
      </c>
      <c r="D739" s="692" t="str">
        <f>IF('Formulario PPGR3 '!$G739="","",'[1]Formulario PPGR1'!#REF!)</f>
        <v/>
      </c>
      <c r="E739" s="692" t="str">
        <f>IF('Formulario PPGR3 '!$G739="","",'[1]Formulario PPGR1'!#REF!)</f>
        <v/>
      </c>
      <c r="F739" s="692" t="str">
        <f>IF('Formulario PPGR3 '!$G739="","",'[1]Formulario PPGR1'!#REF!)</f>
        <v/>
      </c>
      <c r="G739" s="693"/>
      <c r="H739" s="694" t="str">
        <f>IF(Tabla112[[#This Row],[Código_Actividad]]="","",_xlfn.XLOOKUP(Tabla112[[#This Row],[Código_Actividad]],[1]!Tabla2[Código],[1]!Tabla2[Actividades Programables Presupuestables],"",0))</f>
        <v/>
      </c>
      <c r="I739" s="695" t="str">
        <f>IFERROR(VLOOKUP('Formulario PPGR3 '!$G739,'[1]Formulario PPGR2'!$H$9:$V$272,15,FALSE),"")</f>
        <v/>
      </c>
      <c r="J739" s="706"/>
      <c r="K739" s="696" t="str">
        <f>IF(Tabla112[[#This Row],[Insumos]]="","",_xlfn.XLOOKUP(Tabla112[[#This Row],[Insumos]],[1]!Tabla10[Insumo],[1]!Tabla10[InsumoAbrev],"",0))</f>
        <v/>
      </c>
      <c r="L739" s="697"/>
      <c r="M739" s="698" t="str">
        <f>IF(Tabla112[[#This Row],[Descripción]]="","",_xlfn.XLOOKUP(Tabla112[[#This Row],[Descripción]],[1]!Tabla10[Descripción],[1]!Tabla10[Unidad de Medida],"",0))</f>
        <v/>
      </c>
      <c r="N739" s="699"/>
      <c r="O739" s="700" t="str">
        <f>IF(Tabla112[[#This Row],[Descripción]]="","",_xlfn.XLOOKUP(Tabla112[[#This Row],[Descripción]],[1]!Tabla10[Descripción],[1]!Tabla10[Precio Unitario],0))</f>
        <v/>
      </c>
      <c r="P739" s="700" t="str">
        <f>IF(Tabla112[[#This Row],[Cantidad de Insumos]]="","",Tabla112[[#This Row],[Precio Unitario]]*Tabla112[[#This Row],[Cantidad de Insumos]])</f>
        <v/>
      </c>
      <c r="Q739" s="700" t="str">
        <f>IF(Tabla112[[#This Row],[Descripción]]="","",_xlfn.XLOOKUP(Tabla112[[#This Row],[Descripción]],[1]!Tabla10[Descripción],[1]!Tabla10[CODIGO PRESUPUESTARIO],0))</f>
        <v/>
      </c>
      <c r="R739" s="696"/>
      <c r="S739" s="696"/>
    </row>
    <row r="740" spans="2:19" s="701" customFormat="1" x14ac:dyDescent="0.3">
      <c r="B740" s="692" t="str">
        <f>IF('Formulario PPGR3 '!$G740="","",CONCATENATE('Formulario PPGR3 '!$C740,".",'Formulario PPGR3 '!$D740,".",'Formulario PPGR3 '!$E740,".",'Formulario PPGR3 '!$F740))</f>
        <v/>
      </c>
      <c r="C740" s="692" t="str">
        <f>IF('Formulario PPGR3 '!$G740="","",'[1]Formulario PPGR1'!#REF!)</f>
        <v/>
      </c>
      <c r="D740" s="692" t="str">
        <f>IF('Formulario PPGR3 '!$G740="","",'[1]Formulario PPGR1'!#REF!)</f>
        <v/>
      </c>
      <c r="E740" s="692" t="str">
        <f>IF('Formulario PPGR3 '!$G740="","",'[1]Formulario PPGR1'!#REF!)</f>
        <v/>
      </c>
      <c r="F740" s="692" t="str">
        <f>IF('Formulario PPGR3 '!$G740="","",'[1]Formulario PPGR1'!#REF!)</f>
        <v/>
      </c>
      <c r="G740" s="693"/>
      <c r="H740" s="694" t="str">
        <f>IF(Tabla112[[#This Row],[Código_Actividad]]="","",_xlfn.XLOOKUP(Tabla112[[#This Row],[Código_Actividad]],[1]!Tabla2[Código],[1]!Tabla2[Actividades Programables Presupuestables],"",0))</f>
        <v/>
      </c>
      <c r="I740" s="695" t="str">
        <f>IFERROR(VLOOKUP('Formulario PPGR3 '!$G740,'[1]Formulario PPGR2'!$H$9:$V$272,15,FALSE),"")</f>
        <v/>
      </c>
      <c r="J740" s="706"/>
      <c r="K740" s="696" t="str">
        <f>IF(Tabla112[[#This Row],[Insumos]]="","",_xlfn.XLOOKUP(Tabla112[[#This Row],[Insumos]],[1]!Tabla10[Insumo],[1]!Tabla10[InsumoAbrev],"",0))</f>
        <v/>
      </c>
      <c r="L740" s="697"/>
      <c r="M740" s="698" t="str">
        <f>IF(Tabla112[[#This Row],[Descripción]]="","",_xlfn.XLOOKUP(Tabla112[[#This Row],[Descripción]],[1]!Tabla10[Descripción],[1]!Tabla10[Unidad de Medida],"",0))</f>
        <v/>
      </c>
      <c r="N740" s="699"/>
      <c r="O740" s="700" t="str">
        <f>IF(Tabla112[[#This Row],[Descripción]]="","",_xlfn.XLOOKUP(Tabla112[[#This Row],[Descripción]],[1]!Tabla10[Descripción],[1]!Tabla10[Precio Unitario],0))</f>
        <v/>
      </c>
      <c r="P740" s="700" t="str">
        <f>IF(Tabla112[[#This Row],[Cantidad de Insumos]]="","",Tabla112[[#This Row],[Precio Unitario]]*Tabla112[[#This Row],[Cantidad de Insumos]])</f>
        <v/>
      </c>
      <c r="Q740" s="700" t="str">
        <f>IF(Tabla112[[#This Row],[Descripción]]="","",_xlfn.XLOOKUP(Tabla112[[#This Row],[Descripción]],[1]!Tabla10[Descripción],[1]!Tabla10[CODIGO PRESUPUESTARIO],0))</f>
        <v/>
      </c>
      <c r="R740" s="696"/>
      <c r="S740" s="696"/>
    </row>
    <row r="741" spans="2:19" s="701" customFormat="1" x14ac:dyDescent="0.3">
      <c r="B741" s="692" t="str">
        <f>IF('Formulario PPGR3 '!$G741="","",CONCATENATE('Formulario PPGR3 '!$C741,".",'Formulario PPGR3 '!$D741,".",'Formulario PPGR3 '!$E741,".",'Formulario PPGR3 '!$F741))</f>
        <v/>
      </c>
      <c r="C741" s="692" t="str">
        <f>IF('Formulario PPGR3 '!$G741="","",'[1]Formulario PPGR1'!#REF!)</f>
        <v/>
      </c>
      <c r="D741" s="692" t="str">
        <f>IF('Formulario PPGR3 '!$G741="","",'[1]Formulario PPGR1'!#REF!)</f>
        <v/>
      </c>
      <c r="E741" s="692" t="str">
        <f>IF('Formulario PPGR3 '!$G741="","",'[1]Formulario PPGR1'!#REF!)</f>
        <v/>
      </c>
      <c r="F741" s="692" t="str">
        <f>IF('Formulario PPGR3 '!$G741="","",'[1]Formulario PPGR1'!#REF!)</f>
        <v/>
      </c>
      <c r="G741" s="693"/>
      <c r="H741" s="694" t="str">
        <f>IF(Tabla112[[#This Row],[Código_Actividad]]="","",_xlfn.XLOOKUP(Tabla112[[#This Row],[Código_Actividad]],[1]!Tabla2[Código],[1]!Tabla2[Actividades Programables Presupuestables],"",0))</f>
        <v/>
      </c>
      <c r="I741" s="695" t="str">
        <f>IFERROR(VLOOKUP('Formulario PPGR3 '!$G741,'[1]Formulario PPGR2'!$H$9:$V$272,15,FALSE),"")</f>
        <v/>
      </c>
      <c r="J741" s="706"/>
      <c r="K741" s="696" t="str">
        <f>IF(Tabla112[[#This Row],[Insumos]]="","",_xlfn.XLOOKUP(Tabla112[[#This Row],[Insumos]],[1]!Tabla10[Insumo],[1]!Tabla10[InsumoAbrev],"",0))</f>
        <v/>
      </c>
      <c r="L741" s="697"/>
      <c r="M741" s="698" t="str">
        <f>IF(Tabla112[[#This Row],[Descripción]]="","",_xlfn.XLOOKUP(Tabla112[[#This Row],[Descripción]],[1]!Tabla10[Descripción],[1]!Tabla10[Unidad de Medida],"",0))</f>
        <v/>
      </c>
      <c r="N741" s="699"/>
      <c r="O741" s="700" t="str">
        <f>IF(Tabla112[[#This Row],[Descripción]]="","",_xlfn.XLOOKUP(Tabla112[[#This Row],[Descripción]],[1]!Tabla10[Descripción],[1]!Tabla10[Precio Unitario],0))</f>
        <v/>
      </c>
      <c r="P741" s="700" t="str">
        <f>IF(Tabla112[[#This Row],[Cantidad de Insumos]]="","",Tabla112[[#This Row],[Precio Unitario]]*Tabla112[[#This Row],[Cantidad de Insumos]])</f>
        <v/>
      </c>
      <c r="Q741" s="700" t="str">
        <f>IF(Tabla112[[#This Row],[Descripción]]="","",_xlfn.XLOOKUP(Tabla112[[#This Row],[Descripción]],[1]!Tabla10[Descripción],[1]!Tabla10[CODIGO PRESUPUESTARIO],0))</f>
        <v/>
      </c>
      <c r="R741" s="696"/>
      <c r="S741" s="696"/>
    </row>
    <row r="742" spans="2:19" s="701" customFormat="1" x14ac:dyDescent="0.3">
      <c r="B742" s="692" t="str">
        <f>IF('Formulario PPGR3 '!$G742="","",CONCATENATE('Formulario PPGR3 '!$C742,".",'Formulario PPGR3 '!$D742,".",'Formulario PPGR3 '!$E742,".",'Formulario PPGR3 '!$F742))</f>
        <v/>
      </c>
      <c r="C742" s="692" t="str">
        <f>IF('Formulario PPGR3 '!$G742="","",'[1]Formulario PPGR1'!#REF!)</f>
        <v/>
      </c>
      <c r="D742" s="692" t="str">
        <f>IF('Formulario PPGR3 '!$G742="","",'[1]Formulario PPGR1'!#REF!)</f>
        <v/>
      </c>
      <c r="E742" s="692" t="str">
        <f>IF('Formulario PPGR3 '!$G742="","",'[1]Formulario PPGR1'!#REF!)</f>
        <v/>
      </c>
      <c r="F742" s="692" t="str">
        <f>IF('Formulario PPGR3 '!$G742="","",'[1]Formulario PPGR1'!#REF!)</f>
        <v/>
      </c>
      <c r="G742" s="693"/>
      <c r="H742" s="694" t="str">
        <f>IF(Tabla112[[#This Row],[Código_Actividad]]="","",_xlfn.XLOOKUP(Tabla112[[#This Row],[Código_Actividad]],[1]!Tabla2[Código],[1]!Tabla2[Actividades Programables Presupuestables],"",0))</f>
        <v/>
      </c>
      <c r="I742" s="695" t="str">
        <f>IFERROR(VLOOKUP('Formulario PPGR3 '!$G742,'[1]Formulario PPGR2'!$H$9:$V$272,15,FALSE),"")</f>
        <v/>
      </c>
      <c r="J742" s="742"/>
      <c r="K742" s="696" t="str">
        <f>IF(Tabla112[[#This Row],[Insumos]]="","",_xlfn.XLOOKUP(Tabla112[[#This Row],[Insumos]],[1]!Tabla10[Insumo],[1]!Tabla10[InsumoAbrev],"",0))</f>
        <v/>
      </c>
      <c r="L742" s="697"/>
      <c r="M742" s="698" t="str">
        <f>IF(Tabla112[[#This Row],[Descripción]]="","",_xlfn.XLOOKUP(Tabla112[[#This Row],[Descripción]],[1]!Tabla10[Descripción],[1]!Tabla10[Unidad de Medida],"",0))</f>
        <v/>
      </c>
      <c r="N742" s="699"/>
      <c r="O742" s="700" t="str">
        <f>IF(Tabla112[[#This Row],[Descripción]]="","",_xlfn.XLOOKUP(Tabla112[[#This Row],[Descripción]],[1]!Tabla10[Descripción],[1]!Tabla10[Precio Unitario],0))</f>
        <v/>
      </c>
      <c r="P742" s="700" t="str">
        <f>IF(Tabla112[[#This Row],[Cantidad de Insumos]]="","",Tabla112[[#This Row],[Precio Unitario]]*Tabla112[[#This Row],[Cantidad de Insumos]])</f>
        <v/>
      </c>
      <c r="Q742" s="700" t="str">
        <f>IF(Tabla112[[#This Row],[Descripción]]="","",_xlfn.XLOOKUP(Tabla112[[#This Row],[Descripción]],[1]!Tabla10[Descripción],[1]!Tabla10[CODIGO PRESUPUESTARIO],0))</f>
        <v/>
      </c>
      <c r="R742" s="696"/>
      <c r="S742" s="696"/>
    </row>
    <row r="743" spans="2:19" s="701" customFormat="1" x14ac:dyDescent="0.3">
      <c r="B743" s="692" t="str">
        <f>IF('Formulario PPGR3 '!$G743="","",CONCATENATE('Formulario PPGR3 '!$C743,".",'Formulario PPGR3 '!$D743,".",'Formulario PPGR3 '!$E743,".",'Formulario PPGR3 '!$F743))</f>
        <v/>
      </c>
      <c r="C743" s="692" t="str">
        <f>IF('Formulario PPGR3 '!$G743="","",'[1]Formulario PPGR1'!#REF!)</f>
        <v/>
      </c>
      <c r="D743" s="692" t="str">
        <f>IF('Formulario PPGR3 '!$G743="","",'[1]Formulario PPGR1'!#REF!)</f>
        <v/>
      </c>
      <c r="E743" s="692" t="str">
        <f>IF('Formulario PPGR3 '!$G743="","",'[1]Formulario PPGR1'!#REF!)</f>
        <v/>
      </c>
      <c r="F743" s="692" t="str">
        <f>IF('Formulario PPGR3 '!$G743="","",'[1]Formulario PPGR1'!#REF!)</f>
        <v/>
      </c>
      <c r="G743" s="693"/>
      <c r="H743" s="694" t="str">
        <f>IF(Tabla112[[#This Row],[Código_Actividad]]="","",_xlfn.XLOOKUP(Tabla112[[#This Row],[Código_Actividad]],[1]!Tabla2[Código],[1]!Tabla2[Actividades Programables Presupuestables],"",0))</f>
        <v/>
      </c>
      <c r="I743" s="695" t="str">
        <f>IFERROR(VLOOKUP('Formulario PPGR3 '!$G743,'[1]Formulario PPGR2'!$H$9:$V$272,15,FALSE),"")</f>
        <v/>
      </c>
      <c r="J743" s="706"/>
      <c r="K743" s="696" t="str">
        <f>IF(Tabla112[[#This Row],[Insumos]]="","",_xlfn.XLOOKUP(Tabla112[[#This Row],[Insumos]],[1]!Tabla10[Insumo],[1]!Tabla10[InsumoAbrev],"",0))</f>
        <v/>
      </c>
      <c r="L743" s="697"/>
      <c r="M743" s="698" t="str">
        <f>IF(Tabla112[[#This Row],[Descripción]]="","",_xlfn.XLOOKUP(Tabla112[[#This Row],[Descripción]],[1]!Tabla10[Descripción],[1]!Tabla10[Unidad de Medida],"",0))</f>
        <v/>
      </c>
      <c r="N743" s="699"/>
      <c r="O743" s="700" t="str">
        <f>IF(Tabla112[[#This Row],[Descripción]]="","",_xlfn.XLOOKUP(Tabla112[[#This Row],[Descripción]],[1]!Tabla10[Descripción],[1]!Tabla10[Precio Unitario],0))</f>
        <v/>
      </c>
      <c r="P743" s="700" t="str">
        <f>IF(Tabla112[[#This Row],[Cantidad de Insumos]]="","",Tabla112[[#This Row],[Precio Unitario]]*Tabla112[[#This Row],[Cantidad de Insumos]])</f>
        <v/>
      </c>
      <c r="Q743" s="700" t="str">
        <f>IF(Tabla112[[#This Row],[Descripción]]="","",_xlfn.XLOOKUP(Tabla112[[#This Row],[Descripción]],[1]!Tabla10[Descripción],[1]!Tabla10[CODIGO PRESUPUESTARIO],0))</f>
        <v/>
      </c>
      <c r="R743" s="696"/>
      <c r="S743" s="696"/>
    </row>
    <row r="744" spans="2:19" s="701" customFormat="1" x14ac:dyDescent="0.3">
      <c r="B744" s="692" t="str">
        <f>IF('Formulario PPGR3 '!$G744="","",CONCATENATE('Formulario PPGR3 '!$C744,".",'Formulario PPGR3 '!$D744,".",'Formulario PPGR3 '!$E744,".",'Formulario PPGR3 '!$F744))</f>
        <v/>
      </c>
      <c r="C744" s="692" t="str">
        <f>IF('Formulario PPGR3 '!$G744="","",'[1]Formulario PPGR1'!#REF!)</f>
        <v/>
      </c>
      <c r="D744" s="692" t="str">
        <f>IF('Formulario PPGR3 '!$G744="","",'[1]Formulario PPGR1'!#REF!)</f>
        <v/>
      </c>
      <c r="E744" s="692" t="str">
        <f>IF('Formulario PPGR3 '!$G744="","",'[1]Formulario PPGR1'!#REF!)</f>
        <v/>
      </c>
      <c r="F744" s="692" t="str">
        <f>IF('Formulario PPGR3 '!$G744="","",'[1]Formulario PPGR1'!#REF!)</f>
        <v/>
      </c>
      <c r="G744" s="693"/>
      <c r="H744" s="694" t="str">
        <f>IF(Tabla112[[#This Row],[Código_Actividad]]="","",_xlfn.XLOOKUP(Tabla112[[#This Row],[Código_Actividad]],[1]!Tabla2[Código],[1]!Tabla2[Actividades Programables Presupuestables],"",0))</f>
        <v/>
      </c>
      <c r="I744" s="695" t="str">
        <f>IFERROR(VLOOKUP('Formulario PPGR3 '!$G744,'[1]Formulario PPGR2'!$H$9:$V$272,15,FALSE),"")</f>
        <v/>
      </c>
      <c r="J744" s="742"/>
      <c r="K744" s="696" t="str">
        <f>IF(Tabla112[[#This Row],[Insumos]]="","",_xlfn.XLOOKUP(Tabla112[[#This Row],[Insumos]],[1]!Tabla10[Insumo],[1]!Tabla10[InsumoAbrev],"",0))</f>
        <v/>
      </c>
      <c r="L744" s="697"/>
      <c r="M744" s="698" t="str">
        <f>IF(Tabla112[[#This Row],[Descripción]]="","",_xlfn.XLOOKUP(Tabla112[[#This Row],[Descripción]],[1]!Tabla10[Descripción],[1]!Tabla10[Unidad de Medida],"",0))</f>
        <v/>
      </c>
      <c r="N744" s="699"/>
      <c r="O744" s="700" t="str">
        <f>IF(Tabla112[[#This Row],[Descripción]]="","",_xlfn.XLOOKUP(Tabla112[[#This Row],[Descripción]],[1]!Tabla10[Descripción],[1]!Tabla10[Precio Unitario],0))</f>
        <v/>
      </c>
      <c r="P744" s="700" t="str">
        <f>IF(Tabla112[[#This Row],[Cantidad de Insumos]]="","",Tabla112[[#This Row],[Precio Unitario]]*Tabla112[[#This Row],[Cantidad de Insumos]])</f>
        <v/>
      </c>
      <c r="Q744" s="700" t="str">
        <f>IF(Tabla112[[#This Row],[Descripción]]="","",_xlfn.XLOOKUP(Tabla112[[#This Row],[Descripción]],[1]!Tabla10[Descripción],[1]!Tabla10[CODIGO PRESUPUESTARIO],0))</f>
        <v/>
      </c>
      <c r="R744" s="696"/>
      <c r="S744" s="696"/>
    </row>
    <row r="745" spans="2:19" s="701" customFormat="1" x14ac:dyDescent="0.3">
      <c r="B745" s="692" t="str">
        <f>IF('Formulario PPGR3 '!$G745="","",CONCATENATE('Formulario PPGR3 '!$C745,".",'Formulario PPGR3 '!$D745,".",'Formulario PPGR3 '!$E745,".",'Formulario PPGR3 '!$F745))</f>
        <v/>
      </c>
      <c r="C745" s="692" t="str">
        <f>IF('Formulario PPGR3 '!$G745="","",'[1]Formulario PPGR1'!#REF!)</f>
        <v/>
      </c>
      <c r="D745" s="692" t="str">
        <f>IF('Formulario PPGR3 '!$G745="","",'[1]Formulario PPGR1'!#REF!)</f>
        <v/>
      </c>
      <c r="E745" s="692" t="str">
        <f>IF('Formulario PPGR3 '!$G745="","",'[1]Formulario PPGR1'!#REF!)</f>
        <v/>
      </c>
      <c r="F745" s="692" t="str">
        <f>IF('Formulario PPGR3 '!$G745="","",'[1]Formulario PPGR1'!#REF!)</f>
        <v/>
      </c>
      <c r="G745" s="693"/>
      <c r="H745" s="694" t="str">
        <f>IF(Tabla112[[#This Row],[Código_Actividad]]="","",_xlfn.XLOOKUP(Tabla112[[#This Row],[Código_Actividad]],[1]!Tabla2[Código],[1]!Tabla2[Actividades Programables Presupuestables],"",0))</f>
        <v/>
      </c>
      <c r="I745" s="695" t="str">
        <f>IFERROR(VLOOKUP('Formulario PPGR3 '!$G745,'[1]Formulario PPGR2'!$H$9:$V$272,15,FALSE),"")</f>
        <v/>
      </c>
      <c r="J745" s="742"/>
      <c r="K745" s="696" t="str">
        <f>IF(Tabla112[[#This Row],[Insumos]]="","",_xlfn.XLOOKUP(Tabla112[[#This Row],[Insumos]],[1]!Tabla10[Insumo],[1]!Tabla10[InsumoAbrev],"",0))</f>
        <v/>
      </c>
      <c r="L745" s="697"/>
      <c r="M745" s="698" t="str">
        <f>IF(Tabla112[[#This Row],[Descripción]]="","",_xlfn.XLOOKUP(Tabla112[[#This Row],[Descripción]],[1]!Tabla10[Descripción],[1]!Tabla10[Unidad de Medida],"",0))</f>
        <v/>
      </c>
      <c r="N745" s="699"/>
      <c r="O745" s="700" t="str">
        <f>IF(Tabla112[[#This Row],[Descripción]]="","",_xlfn.XLOOKUP(Tabla112[[#This Row],[Descripción]],[1]!Tabla10[Descripción],[1]!Tabla10[Precio Unitario],0))</f>
        <v/>
      </c>
      <c r="P745" s="700" t="str">
        <f>IF(Tabla112[[#This Row],[Cantidad de Insumos]]="","",Tabla112[[#This Row],[Precio Unitario]]*Tabla112[[#This Row],[Cantidad de Insumos]])</f>
        <v/>
      </c>
      <c r="Q745" s="700" t="str">
        <f>IF(Tabla112[[#This Row],[Descripción]]="","",_xlfn.XLOOKUP(Tabla112[[#This Row],[Descripción]],[1]!Tabla10[Descripción],[1]!Tabla10[CODIGO PRESUPUESTARIO],0))</f>
        <v/>
      </c>
      <c r="R745" s="696"/>
      <c r="S745" s="696"/>
    </row>
    <row r="746" spans="2:19" s="701" customFormat="1" x14ac:dyDescent="0.3">
      <c r="B746" s="692" t="str">
        <f>IF('Formulario PPGR3 '!$G746="","",CONCATENATE('Formulario PPGR3 '!$C746,".",'Formulario PPGR3 '!$D746,".",'Formulario PPGR3 '!$E746,".",'Formulario PPGR3 '!$F746))</f>
        <v/>
      </c>
      <c r="C746" s="692" t="str">
        <f>IF('Formulario PPGR3 '!$G746="","",'[1]Formulario PPGR1'!#REF!)</f>
        <v/>
      </c>
      <c r="D746" s="692" t="str">
        <f>IF('Formulario PPGR3 '!$G746="","",'[1]Formulario PPGR1'!#REF!)</f>
        <v/>
      </c>
      <c r="E746" s="692" t="str">
        <f>IF('Formulario PPGR3 '!$G746="","",'[1]Formulario PPGR1'!#REF!)</f>
        <v/>
      </c>
      <c r="F746" s="692" t="str">
        <f>IF('Formulario PPGR3 '!$G746="","",'[1]Formulario PPGR1'!#REF!)</f>
        <v/>
      </c>
      <c r="G746" s="693"/>
      <c r="H746" s="694" t="str">
        <f>IF(Tabla112[[#This Row],[Código_Actividad]]="","",_xlfn.XLOOKUP(Tabla112[[#This Row],[Código_Actividad]],[1]!Tabla2[Código],[1]!Tabla2[Actividades Programables Presupuestables],"",0))</f>
        <v/>
      </c>
      <c r="I746" s="695" t="str">
        <f>IFERROR(VLOOKUP('Formulario PPGR3 '!$G746,'[1]Formulario PPGR2'!$H$9:$V$272,15,FALSE),"")</f>
        <v/>
      </c>
      <c r="J746" s="706"/>
      <c r="K746" s="696" t="str">
        <f>IF(Tabla112[[#This Row],[Insumos]]="","",_xlfn.XLOOKUP(Tabla112[[#This Row],[Insumos]],[1]!Tabla10[Insumo],[1]!Tabla10[InsumoAbrev],"",0))</f>
        <v/>
      </c>
      <c r="L746" s="697"/>
      <c r="M746" s="698" t="str">
        <f>IF(Tabla112[[#This Row],[Descripción]]="","",_xlfn.XLOOKUP(Tabla112[[#This Row],[Descripción]],[1]!Tabla10[Descripción],[1]!Tabla10[Unidad de Medida],"",0))</f>
        <v/>
      </c>
      <c r="N746" s="699"/>
      <c r="O746" s="700" t="str">
        <f>IF(Tabla112[[#This Row],[Descripción]]="","",_xlfn.XLOOKUP(Tabla112[[#This Row],[Descripción]],[1]!Tabla10[Descripción],[1]!Tabla10[Precio Unitario],0))</f>
        <v/>
      </c>
      <c r="P746" s="700" t="str">
        <f>IF(Tabla112[[#This Row],[Cantidad de Insumos]]="","",Tabla112[[#This Row],[Precio Unitario]]*Tabla112[[#This Row],[Cantidad de Insumos]])</f>
        <v/>
      </c>
      <c r="Q746" s="700" t="str">
        <f>IF(Tabla112[[#This Row],[Descripción]]="","",_xlfn.XLOOKUP(Tabla112[[#This Row],[Descripción]],[1]!Tabla10[Descripción],[1]!Tabla10[CODIGO PRESUPUESTARIO],0))</f>
        <v/>
      </c>
      <c r="R746" s="696"/>
      <c r="S746" s="696"/>
    </row>
    <row r="747" spans="2:19" s="701" customFormat="1" x14ac:dyDescent="0.3">
      <c r="B747" s="692" t="str">
        <f>IF('Formulario PPGR3 '!$G747="","",CONCATENATE('Formulario PPGR3 '!$C747,".",'Formulario PPGR3 '!$D747,".",'Formulario PPGR3 '!$E747,".",'Formulario PPGR3 '!$F747))</f>
        <v/>
      </c>
      <c r="C747" s="692" t="str">
        <f>IF('Formulario PPGR3 '!$G747="","",'[1]Formulario PPGR1'!#REF!)</f>
        <v/>
      </c>
      <c r="D747" s="692" t="str">
        <f>IF('Formulario PPGR3 '!$G747="","",'[1]Formulario PPGR1'!#REF!)</f>
        <v/>
      </c>
      <c r="E747" s="692" t="str">
        <f>IF('Formulario PPGR3 '!$G747="","",'[1]Formulario PPGR1'!#REF!)</f>
        <v/>
      </c>
      <c r="F747" s="692" t="str">
        <f>IF('Formulario PPGR3 '!$G747="","",'[1]Formulario PPGR1'!#REF!)</f>
        <v/>
      </c>
      <c r="G747" s="693"/>
      <c r="H747" s="694" t="str">
        <f>IF(Tabla112[[#This Row],[Código_Actividad]]="","",_xlfn.XLOOKUP(Tabla112[[#This Row],[Código_Actividad]],[1]!Tabla2[Código],[1]!Tabla2[Actividades Programables Presupuestables],"",0))</f>
        <v/>
      </c>
      <c r="I747" s="695" t="str">
        <f>IFERROR(VLOOKUP('Formulario PPGR3 '!$G747,'[1]Formulario PPGR2'!$H$9:$V$272,15,FALSE),"")</f>
        <v/>
      </c>
      <c r="J747" s="742"/>
      <c r="K747" s="696" t="str">
        <f>IF(Tabla112[[#This Row],[Insumos]]="","",_xlfn.XLOOKUP(Tabla112[[#This Row],[Insumos]],[1]!Tabla10[Insumo],[1]!Tabla10[InsumoAbrev],"",0))</f>
        <v/>
      </c>
      <c r="L747" s="697"/>
      <c r="M747" s="698" t="str">
        <f>IF(Tabla112[[#This Row],[Descripción]]="","",_xlfn.XLOOKUP(Tabla112[[#This Row],[Descripción]],[1]!Tabla10[Descripción],[1]!Tabla10[Unidad de Medida],"",0))</f>
        <v/>
      </c>
      <c r="N747" s="699"/>
      <c r="O747" s="700" t="str">
        <f>IF(Tabla112[[#This Row],[Descripción]]="","",_xlfn.XLOOKUP(Tabla112[[#This Row],[Descripción]],[1]!Tabla10[Descripción],[1]!Tabla10[Precio Unitario],0))</f>
        <v/>
      </c>
      <c r="P747" s="700" t="str">
        <f>IF(Tabla112[[#This Row],[Cantidad de Insumos]]="","",Tabla112[[#This Row],[Precio Unitario]]*Tabla112[[#This Row],[Cantidad de Insumos]])</f>
        <v/>
      </c>
      <c r="Q747" s="700" t="str">
        <f>IF(Tabla112[[#This Row],[Descripción]]="","",_xlfn.XLOOKUP(Tabla112[[#This Row],[Descripción]],[1]!Tabla10[Descripción],[1]!Tabla10[CODIGO PRESUPUESTARIO],0))</f>
        <v/>
      </c>
      <c r="R747" s="696"/>
      <c r="S747" s="696"/>
    </row>
    <row r="748" spans="2:19" s="701" customFormat="1" x14ac:dyDescent="0.3">
      <c r="B748" s="692" t="str">
        <f>IF('Formulario PPGR3 '!$G748="","",CONCATENATE('Formulario PPGR3 '!$C748,".",'Formulario PPGR3 '!$D748,".",'Formulario PPGR3 '!$E748,".",'Formulario PPGR3 '!$F748))</f>
        <v/>
      </c>
      <c r="C748" s="692" t="str">
        <f>IF('Formulario PPGR3 '!$G748="","",'[1]Formulario PPGR1'!#REF!)</f>
        <v/>
      </c>
      <c r="D748" s="692" t="str">
        <f>IF('Formulario PPGR3 '!$G748="","",'[1]Formulario PPGR1'!#REF!)</f>
        <v/>
      </c>
      <c r="E748" s="692" t="str">
        <f>IF('Formulario PPGR3 '!$G748="","",'[1]Formulario PPGR1'!#REF!)</f>
        <v/>
      </c>
      <c r="F748" s="692" t="str">
        <f>IF('Formulario PPGR3 '!$G748="","",'[1]Formulario PPGR1'!#REF!)</f>
        <v/>
      </c>
      <c r="G748" s="693"/>
      <c r="H748" s="694" t="str">
        <f>IF(Tabla112[[#This Row],[Código_Actividad]]="","",_xlfn.XLOOKUP(Tabla112[[#This Row],[Código_Actividad]],[1]!Tabla2[Código],[1]!Tabla2[Actividades Programables Presupuestables],"",0))</f>
        <v/>
      </c>
      <c r="I748" s="695" t="str">
        <f>IFERROR(VLOOKUP('Formulario PPGR3 '!$G748,'[1]Formulario PPGR2'!$H$9:$V$272,15,FALSE),"")</f>
        <v/>
      </c>
      <c r="J748" s="742"/>
      <c r="K748" s="696" t="str">
        <f>IF(Tabla112[[#This Row],[Insumos]]="","",_xlfn.XLOOKUP(Tabla112[[#This Row],[Insumos]],[1]!Tabla10[Insumo],[1]!Tabla10[InsumoAbrev],"",0))</f>
        <v/>
      </c>
      <c r="L748" s="697"/>
      <c r="M748" s="698" t="str">
        <f>IF(Tabla112[[#This Row],[Descripción]]="","",_xlfn.XLOOKUP(Tabla112[[#This Row],[Descripción]],[1]!Tabla10[Descripción],[1]!Tabla10[Unidad de Medida],"",0))</f>
        <v/>
      </c>
      <c r="N748" s="699"/>
      <c r="O748" s="700" t="str">
        <f>IF(Tabla112[[#This Row],[Descripción]]="","",_xlfn.XLOOKUP(Tabla112[[#This Row],[Descripción]],[1]!Tabla10[Descripción],[1]!Tabla10[Precio Unitario],0))</f>
        <v/>
      </c>
      <c r="P748" s="700" t="str">
        <f>IF(Tabla112[[#This Row],[Cantidad de Insumos]]="","",Tabla112[[#This Row],[Precio Unitario]]*Tabla112[[#This Row],[Cantidad de Insumos]])</f>
        <v/>
      </c>
      <c r="Q748" s="700" t="str">
        <f>IF(Tabla112[[#This Row],[Descripción]]="","",_xlfn.XLOOKUP(Tabla112[[#This Row],[Descripción]],[1]!Tabla10[Descripción],[1]!Tabla10[CODIGO PRESUPUESTARIO],0))</f>
        <v/>
      </c>
      <c r="R748" s="696"/>
      <c r="S748" s="696"/>
    </row>
    <row r="749" spans="2:19" s="701" customFormat="1" x14ac:dyDescent="0.3">
      <c r="B749" s="692" t="str">
        <f>IF('Formulario PPGR3 '!$G749="","",CONCATENATE('Formulario PPGR3 '!$C749,".",'Formulario PPGR3 '!$D749,".",'Formulario PPGR3 '!$E749,".",'Formulario PPGR3 '!$F749))</f>
        <v/>
      </c>
      <c r="C749" s="692" t="str">
        <f>IF('Formulario PPGR3 '!$G749="","",'[1]Formulario PPGR1'!#REF!)</f>
        <v/>
      </c>
      <c r="D749" s="692" t="str">
        <f>IF('Formulario PPGR3 '!$G749="","",'[1]Formulario PPGR1'!#REF!)</f>
        <v/>
      </c>
      <c r="E749" s="692" t="str">
        <f>IF('Formulario PPGR3 '!$G749="","",'[1]Formulario PPGR1'!#REF!)</f>
        <v/>
      </c>
      <c r="F749" s="692" t="str">
        <f>IF('Formulario PPGR3 '!$G749="","",'[1]Formulario PPGR1'!#REF!)</f>
        <v/>
      </c>
      <c r="G749" s="693"/>
      <c r="H749" s="694" t="str">
        <f>IF(Tabla112[[#This Row],[Código_Actividad]]="","",_xlfn.XLOOKUP(Tabla112[[#This Row],[Código_Actividad]],[1]!Tabla2[Código],[1]!Tabla2[Actividades Programables Presupuestables],"",0))</f>
        <v/>
      </c>
      <c r="I749" s="695" t="str">
        <f>IFERROR(VLOOKUP('Formulario PPGR3 '!$G749,'[1]Formulario PPGR2'!$H$9:$V$272,15,FALSE),"")</f>
        <v/>
      </c>
      <c r="J749" s="742"/>
      <c r="K749" s="696" t="str">
        <f>IF(Tabla112[[#This Row],[Insumos]]="","",_xlfn.XLOOKUP(Tabla112[[#This Row],[Insumos]],[1]!Tabla10[Insumo],[1]!Tabla10[InsumoAbrev],"",0))</f>
        <v/>
      </c>
      <c r="L749" s="697"/>
      <c r="M749" s="698" t="str">
        <f>IF(Tabla112[[#This Row],[Descripción]]="","",_xlfn.XLOOKUP(Tabla112[[#This Row],[Descripción]],[1]!Tabla10[Descripción],[1]!Tabla10[Unidad de Medida],"",0))</f>
        <v/>
      </c>
      <c r="N749" s="699"/>
      <c r="O749" s="700" t="str">
        <f>IF(Tabla112[[#This Row],[Descripción]]="","",_xlfn.XLOOKUP(Tabla112[[#This Row],[Descripción]],[1]!Tabla10[Descripción],[1]!Tabla10[Precio Unitario],0))</f>
        <v/>
      </c>
      <c r="P749" s="700" t="str">
        <f>IF(Tabla112[[#This Row],[Cantidad de Insumos]]="","",Tabla112[[#This Row],[Precio Unitario]]*Tabla112[[#This Row],[Cantidad de Insumos]])</f>
        <v/>
      </c>
      <c r="Q749" s="700" t="str">
        <f>IF(Tabla112[[#This Row],[Descripción]]="","",_xlfn.XLOOKUP(Tabla112[[#This Row],[Descripción]],[1]!Tabla10[Descripción],[1]!Tabla10[CODIGO PRESUPUESTARIO],0))</f>
        <v/>
      </c>
      <c r="R749" s="696"/>
      <c r="S749" s="696"/>
    </row>
    <row r="750" spans="2:19" s="701" customFormat="1" x14ac:dyDescent="0.3">
      <c r="B750" s="692" t="str">
        <f>IF('Formulario PPGR3 '!$G750="","",CONCATENATE('Formulario PPGR3 '!$C750,".",'Formulario PPGR3 '!$D750,".",'Formulario PPGR3 '!$E750,".",'Formulario PPGR3 '!$F750))</f>
        <v/>
      </c>
      <c r="C750" s="692" t="str">
        <f>IF('Formulario PPGR3 '!$G750="","",'[1]Formulario PPGR1'!#REF!)</f>
        <v/>
      </c>
      <c r="D750" s="692" t="str">
        <f>IF('Formulario PPGR3 '!$G750="","",'[1]Formulario PPGR1'!#REF!)</f>
        <v/>
      </c>
      <c r="E750" s="692" t="str">
        <f>IF('Formulario PPGR3 '!$G750="","",'[1]Formulario PPGR1'!#REF!)</f>
        <v/>
      </c>
      <c r="F750" s="692" t="str">
        <f>IF('Formulario PPGR3 '!$G750="","",'[1]Formulario PPGR1'!#REF!)</f>
        <v/>
      </c>
      <c r="G750" s="693"/>
      <c r="H750" s="694" t="str">
        <f>IF(Tabla112[[#This Row],[Código_Actividad]]="","",_xlfn.XLOOKUP(Tabla112[[#This Row],[Código_Actividad]],[1]!Tabla2[Código],[1]!Tabla2[Actividades Programables Presupuestables],"",0))</f>
        <v/>
      </c>
      <c r="I750" s="695" t="str">
        <f>IFERROR(VLOOKUP('Formulario PPGR3 '!$G750,'[1]Formulario PPGR2'!$H$9:$V$272,15,FALSE),"")</f>
        <v/>
      </c>
      <c r="J750" s="742"/>
      <c r="K750" s="696" t="str">
        <f>IF(Tabla112[[#This Row],[Insumos]]="","",_xlfn.XLOOKUP(Tabla112[[#This Row],[Insumos]],[1]!Tabla10[Insumo],[1]!Tabla10[InsumoAbrev],"",0))</f>
        <v/>
      </c>
      <c r="L750" s="697"/>
      <c r="M750" s="698" t="str">
        <f>IF(Tabla112[[#This Row],[Descripción]]="","",_xlfn.XLOOKUP(Tabla112[[#This Row],[Descripción]],[1]!Tabla10[Descripción],[1]!Tabla10[Unidad de Medida],"",0))</f>
        <v/>
      </c>
      <c r="N750" s="699"/>
      <c r="O750" s="700" t="str">
        <f>IF(Tabla112[[#This Row],[Descripción]]="","",_xlfn.XLOOKUP(Tabla112[[#This Row],[Descripción]],[1]!Tabla10[Descripción],[1]!Tabla10[Precio Unitario],0))</f>
        <v/>
      </c>
      <c r="P750" s="700" t="str">
        <f>IF(Tabla112[[#This Row],[Cantidad de Insumos]]="","",Tabla112[[#This Row],[Precio Unitario]]*Tabla112[[#This Row],[Cantidad de Insumos]])</f>
        <v/>
      </c>
      <c r="Q750" s="700" t="str">
        <f>IF(Tabla112[[#This Row],[Descripción]]="","",_xlfn.XLOOKUP(Tabla112[[#This Row],[Descripción]],[1]!Tabla10[Descripción],[1]!Tabla10[CODIGO PRESUPUESTARIO],0))</f>
        <v/>
      </c>
      <c r="R750" s="696"/>
      <c r="S750" s="696"/>
    </row>
    <row r="751" spans="2:19" s="701" customFormat="1" x14ac:dyDescent="0.3">
      <c r="B751" s="692" t="str">
        <f>IF('Formulario PPGR3 '!$G751="","",CONCATENATE('Formulario PPGR3 '!$C751,".",'Formulario PPGR3 '!$D751,".",'Formulario PPGR3 '!$E751,".",'Formulario PPGR3 '!$F751))</f>
        <v/>
      </c>
      <c r="C751" s="692" t="str">
        <f>IF('Formulario PPGR3 '!$G751="","",'[1]Formulario PPGR1'!#REF!)</f>
        <v/>
      </c>
      <c r="D751" s="692" t="str">
        <f>IF('Formulario PPGR3 '!$G751="","",'[1]Formulario PPGR1'!#REF!)</f>
        <v/>
      </c>
      <c r="E751" s="692" t="str">
        <f>IF('Formulario PPGR3 '!$G751="","",'[1]Formulario PPGR1'!#REF!)</f>
        <v/>
      </c>
      <c r="F751" s="692" t="str">
        <f>IF('Formulario PPGR3 '!$G751="","",'[1]Formulario PPGR1'!#REF!)</f>
        <v/>
      </c>
      <c r="G751" s="693"/>
      <c r="H751" s="694" t="str">
        <f>IF(Tabla112[[#This Row],[Código_Actividad]]="","",_xlfn.XLOOKUP(Tabla112[[#This Row],[Código_Actividad]],[1]!Tabla2[Código],[1]!Tabla2[Actividades Programables Presupuestables],"",0))</f>
        <v/>
      </c>
      <c r="I751" s="695" t="str">
        <f>IFERROR(VLOOKUP('Formulario PPGR3 '!$G751,'[1]Formulario PPGR2'!$H$9:$V$272,15,FALSE),"")</f>
        <v/>
      </c>
      <c r="J751" s="706"/>
      <c r="K751" s="696" t="str">
        <f>IF(Tabla112[[#This Row],[Insumos]]="","",_xlfn.XLOOKUP(Tabla112[[#This Row],[Insumos]],[1]!Tabla10[Insumo],[1]!Tabla10[InsumoAbrev],"",0))</f>
        <v/>
      </c>
      <c r="L751" s="697"/>
      <c r="M751" s="698" t="str">
        <f>IF(Tabla112[[#This Row],[Descripción]]="","",_xlfn.XLOOKUP(Tabla112[[#This Row],[Descripción]],[1]!Tabla10[Descripción],[1]!Tabla10[Unidad de Medida],"",0))</f>
        <v/>
      </c>
      <c r="N751" s="699"/>
      <c r="O751" s="700" t="str">
        <f>IF(Tabla112[[#This Row],[Descripción]]="","",_xlfn.XLOOKUP(Tabla112[[#This Row],[Descripción]],[1]!Tabla10[Descripción],[1]!Tabla10[Precio Unitario],0))</f>
        <v/>
      </c>
      <c r="P751" s="700" t="str">
        <f>IF(Tabla112[[#This Row],[Cantidad de Insumos]]="","",Tabla112[[#This Row],[Precio Unitario]]*Tabla112[[#This Row],[Cantidad de Insumos]])</f>
        <v/>
      </c>
      <c r="Q751" s="700" t="str">
        <f>IF(Tabla112[[#This Row],[Descripción]]="","",_xlfn.XLOOKUP(Tabla112[[#This Row],[Descripción]],[1]!Tabla10[Descripción],[1]!Tabla10[CODIGO PRESUPUESTARIO],0))</f>
        <v/>
      </c>
      <c r="R751" s="696"/>
      <c r="S751" s="696"/>
    </row>
    <row r="752" spans="2:19" s="701" customFormat="1" x14ac:dyDescent="0.3">
      <c r="B752" s="692" t="str">
        <f>IF('Formulario PPGR3 '!$G752="","",CONCATENATE('Formulario PPGR3 '!$C752,".",'Formulario PPGR3 '!$D752,".",'Formulario PPGR3 '!$E752,".",'Formulario PPGR3 '!$F752))</f>
        <v/>
      </c>
      <c r="C752" s="692" t="str">
        <f>IF('Formulario PPGR3 '!$G752="","",'[1]Formulario PPGR1'!#REF!)</f>
        <v/>
      </c>
      <c r="D752" s="692" t="str">
        <f>IF('Formulario PPGR3 '!$G752="","",'[1]Formulario PPGR1'!#REF!)</f>
        <v/>
      </c>
      <c r="E752" s="692" t="str">
        <f>IF('Formulario PPGR3 '!$G752="","",'[1]Formulario PPGR1'!#REF!)</f>
        <v/>
      </c>
      <c r="F752" s="692" t="str">
        <f>IF('Formulario PPGR3 '!$G752="","",'[1]Formulario PPGR1'!#REF!)</f>
        <v/>
      </c>
      <c r="G752" s="693"/>
      <c r="H752" s="694" t="str">
        <f>IF(Tabla112[[#This Row],[Código_Actividad]]="","",_xlfn.XLOOKUP(Tabla112[[#This Row],[Código_Actividad]],[1]!Tabla2[Código],[1]!Tabla2[Actividades Programables Presupuestables],"",0))</f>
        <v/>
      </c>
      <c r="I752" s="695" t="str">
        <f>IFERROR(VLOOKUP('Formulario PPGR3 '!$G752,'[1]Formulario PPGR2'!$H$9:$V$272,15,FALSE),"")</f>
        <v/>
      </c>
      <c r="J752" s="706"/>
      <c r="K752" s="696" t="str">
        <f>IF(Tabla112[[#This Row],[Insumos]]="","",_xlfn.XLOOKUP(Tabla112[[#This Row],[Insumos]],[1]!Tabla10[Insumo],[1]!Tabla10[InsumoAbrev],"",0))</f>
        <v/>
      </c>
      <c r="L752" s="697"/>
      <c r="M752" s="698" t="str">
        <f>IF(Tabla112[[#This Row],[Descripción]]="","",_xlfn.XLOOKUP(Tabla112[[#This Row],[Descripción]],[1]!Tabla10[Descripción],[1]!Tabla10[Unidad de Medida],"",0))</f>
        <v/>
      </c>
      <c r="N752" s="699"/>
      <c r="O752" s="700" t="str">
        <f>IF(Tabla112[[#This Row],[Descripción]]="","",_xlfn.XLOOKUP(Tabla112[[#This Row],[Descripción]],[1]!Tabla10[Descripción],[1]!Tabla10[Precio Unitario],0))</f>
        <v/>
      </c>
      <c r="P752" s="700" t="str">
        <f>IF(Tabla112[[#This Row],[Cantidad de Insumos]]="","",Tabla112[[#This Row],[Precio Unitario]]*Tabla112[[#This Row],[Cantidad de Insumos]])</f>
        <v/>
      </c>
      <c r="Q752" s="700" t="str">
        <f>IF(Tabla112[[#This Row],[Descripción]]="","",_xlfn.XLOOKUP(Tabla112[[#This Row],[Descripción]],[1]!Tabla10[Descripción],[1]!Tabla10[CODIGO PRESUPUESTARIO],0))</f>
        <v/>
      </c>
      <c r="R752" s="696"/>
      <c r="S752" s="696"/>
    </row>
    <row r="753" spans="2:19" s="701" customFormat="1" x14ac:dyDescent="0.3">
      <c r="B753" s="692" t="str">
        <f>IF('Formulario PPGR3 '!$G753="","",CONCATENATE('Formulario PPGR3 '!$C753,".",'Formulario PPGR3 '!$D753,".",'Formulario PPGR3 '!$E753,".",'Formulario PPGR3 '!$F753))</f>
        <v/>
      </c>
      <c r="C753" s="692" t="str">
        <f>IF('Formulario PPGR3 '!$G753="","",'[1]Formulario PPGR1'!#REF!)</f>
        <v/>
      </c>
      <c r="D753" s="692" t="str">
        <f>IF('Formulario PPGR3 '!$G753="","",'[1]Formulario PPGR1'!#REF!)</f>
        <v/>
      </c>
      <c r="E753" s="692" t="str">
        <f>IF('Formulario PPGR3 '!$G753="","",'[1]Formulario PPGR1'!#REF!)</f>
        <v/>
      </c>
      <c r="F753" s="692" t="str">
        <f>IF('Formulario PPGR3 '!$G753="","",'[1]Formulario PPGR1'!#REF!)</f>
        <v/>
      </c>
      <c r="G753" s="693"/>
      <c r="H753" s="694" t="str">
        <f>IF(Tabla112[[#This Row],[Código_Actividad]]="","",_xlfn.XLOOKUP(Tabla112[[#This Row],[Código_Actividad]],[1]!Tabla2[Código],[1]!Tabla2[Actividades Programables Presupuestables],"",0))</f>
        <v/>
      </c>
      <c r="I753" s="695" t="str">
        <f>IFERROR(VLOOKUP('Formulario PPGR3 '!$G753,'[1]Formulario PPGR2'!$H$9:$V$272,15,FALSE),"")</f>
        <v/>
      </c>
      <c r="J753" s="706"/>
      <c r="K753" s="696" t="str">
        <f>IF(Tabla112[[#This Row],[Insumos]]="","",_xlfn.XLOOKUP(Tabla112[[#This Row],[Insumos]],[1]!Tabla10[Insumo],[1]!Tabla10[InsumoAbrev],"",0))</f>
        <v/>
      </c>
      <c r="L753" s="697"/>
      <c r="M753" s="698" t="str">
        <f>IF(Tabla112[[#This Row],[Descripción]]="","",_xlfn.XLOOKUP(Tabla112[[#This Row],[Descripción]],[1]!Tabla10[Descripción],[1]!Tabla10[Unidad de Medida],"",0))</f>
        <v/>
      </c>
      <c r="N753" s="699"/>
      <c r="O753" s="700" t="str">
        <f>IF(Tabla112[[#This Row],[Descripción]]="","",_xlfn.XLOOKUP(Tabla112[[#This Row],[Descripción]],[1]!Tabla10[Descripción],[1]!Tabla10[Precio Unitario],0))</f>
        <v/>
      </c>
      <c r="P753" s="700" t="str">
        <f>IF(Tabla112[[#This Row],[Cantidad de Insumos]]="","",Tabla112[[#This Row],[Precio Unitario]]*Tabla112[[#This Row],[Cantidad de Insumos]])</f>
        <v/>
      </c>
      <c r="Q753" s="700" t="str">
        <f>IF(Tabla112[[#This Row],[Descripción]]="","",_xlfn.XLOOKUP(Tabla112[[#This Row],[Descripción]],[1]!Tabla10[Descripción],[1]!Tabla10[CODIGO PRESUPUESTARIO],0))</f>
        <v/>
      </c>
      <c r="R753" s="696"/>
      <c r="S753" s="696"/>
    </row>
    <row r="754" spans="2:19" s="701" customFormat="1" x14ac:dyDescent="0.3">
      <c r="B754" s="692" t="str">
        <f>IF('Formulario PPGR3 '!$G754="","",CONCATENATE('Formulario PPGR3 '!$C754,".",'Formulario PPGR3 '!$D754,".",'Formulario PPGR3 '!$E754,".",'Formulario PPGR3 '!$F754))</f>
        <v/>
      </c>
      <c r="C754" s="692" t="str">
        <f>IF('Formulario PPGR3 '!$G754="","",'[1]Formulario PPGR1'!#REF!)</f>
        <v/>
      </c>
      <c r="D754" s="692" t="str">
        <f>IF('Formulario PPGR3 '!$G754="","",'[1]Formulario PPGR1'!#REF!)</f>
        <v/>
      </c>
      <c r="E754" s="692" t="str">
        <f>IF('Formulario PPGR3 '!$G754="","",'[1]Formulario PPGR1'!#REF!)</f>
        <v/>
      </c>
      <c r="F754" s="692" t="str">
        <f>IF('Formulario PPGR3 '!$G754="","",'[1]Formulario PPGR1'!#REF!)</f>
        <v/>
      </c>
      <c r="G754" s="693"/>
      <c r="H754" s="694" t="str">
        <f>IF(Tabla112[[#This Row],[Código_Actividad]]="","",_xlfn.XLOOKUP(Tabla112[[#This Row],[Código_Actividad]],[1]!Tabla2[Código],[1]!Tabla2[Actividades Programables Presupuestables],"",0))</f>
        <v/>
      </c>
      <c r="I754" s="695" t="str">
        <f>IFERROR(VLOOKUP('Formulario PPGR3 '!$G754,'[1]Formulario PPGR2'!$H$9:$V$272,15,FALSE),"")</f>
        <v/>
      </c>
      <c r="J754" s="742"/>
      <c r="K754" s="696" t="str">
        <f>IF(Tabla112[[#This Row],[Insumos]]="","",_xlfn.XLOOKUP(Tabla112[[#This Row],[Insumos]],[1]!Tabla10[Insumo],[1]!Tabla10[InsumoAbrev],"",0))</f>
        <v/>
      </c>
      <c r="L754" s="697"/>
      <c r="M754" s="698" t="str">
        <f>IF(Tabla112[[#This Row],[Descripción]]="","",_xlfn.XLOOKUP(Tabla112[[#This Row],[Descripción]],[1]!Tabla10[Descripción],[1]!Tabla10[Unidad de Medida],"",0))</f>
        <v/>
      </c>
      <c r="N754" s="699"/>
      <c r="O754" s="700" t="str">
        <f>IF(Tabla112[[#This Row],[Descripción]]="","",_xlfn.XLOOKUP(Tabla112[[#This Row],[Descripción]],[1]!Tabla10[Descripción],[1]!Tabla10[Precio Unitario],0))</f>
        <v/>
      </c>
      <c r="P754" s="700" t="str">
        <f>IF(Tabla112[[#This Row],[Cantidad de Insumos]]="","",Tabla112[[#This Row],[Precio Unitario]]*Tabla112[[#This Row],[Cantidad de Insumos]])</f>
        <v/>
      </c>
      <c r="Q754" s="700" t="str">
        <f>IF(Tabla112[[#This Row],[Descripción]]="","",_xlfn.XLOOKUP(Tabla112[[#This Row],[Descripción]],[1]!Tabla10[Descripción],[1]!Tabla10[CODIGO PRESUPUESTARIO],0))</f>
        <v/>
      </c>
      <c r="R754" s="696"/>
      <c r="S754" s="696"/>
    </row>
    <row r="755" spans="2:19" s="701" customFormat="1" x14ac:dyDescent="0.3">
      <c r="B755" s="692" t="str">
        <f>IF('Formulario PPGR3 '!$G755="","",CONCATENATE('Formulario PPGR3 '!$C755,".",'Formulario PPGR3 '!$D755,".",'Formulario PPGR3 '!$E755,".",'Formulario PPGR3 '!$F755))</f>
        <v/>
      </c>
      <c r="C755" s="692" t="str">
        <f>IF('Formulario PPGR3 '!$G755="","",'[1]Formulario PPGR1'!#REF!)</f>
        <v/>
      </c>
      <c r="D755" s="692" t="str">
        <f>IF('Formulario PPGR3 '!$G755="","",'[1]Formulario PPGR1'!#REF!)</f>
        <v/>
      </c>
      <c r="E755" s="692" t="str">
        <f>IF('Formulario PPGR3 '!$G755="","",'[1]Formulario PPGR1'!#REF!)</f>
        <v/>
      </c>
      <c r="F755" s="692" t="str">
        <f>IF('Formulario PPGR3 '!$G755="","",'[1]Formulario PPGR1'!#REF!)</f>
        <v/>
      </c>
      <c r="G755" s="693"/>
      <c r="H755" s="694" t="str">
        <f>IF(Tabla112[[#This Row],[Código_Actividad]]="","",_xlfn.XLOOKUP(Tabla112[[#This Row],[Código_Actividad]],[1]!Tabla2[Código],[1]!Tabla2[Actividades Programables Presupuestables],"",0))</f>
        <v/>
      </c>
      <c r="I755" s="695" t="str">
        <f>IFERROR(VLOOKUP('Formulario PPGR3 '!$G755,'[1]Formulario PPGR2'!$H$9:$V$272,15,FALSE),"")</f>
        <v/>
      </c>
      <c r="J755" s="742"/>
      <c r="K755" s="696" t="str">
        <f>IF(Tabla112[[#This Row],[Insumos]]="","",_xlfn.XLOOKUP(Tabla112[[#This Row],[Insumos]],[1]!Tabla10[Insumo],[1]!Tabla10[InsumoAbrev],"",0))</f>
        <v/>
      </c>
      <c r="L755" s="697"/>
      <c r="M755" s="698" t="str">
        <f>IF(Tabla112[[#This Row],[Descripción]]="","",_xlfn.XLOOKUP(Tabla112[[#This Row],[Descripción]],[1]!Tabla10[Descripción],[1]!Tabla10[Unidad de Medida],"",0))</f>
        <v/>
      </c>
      <c r="N755" s="699"/>
      <c r="O755" s="700" t="str">
        <f>IF(Tabla112[[#This Row],[Descripción]]="","",_xlfn.XLOOKUP(Tabla112[[#This Row],[Descripción]],[1]!Tabla10[Descripción],[1]!Tabla10[Precio Unitario],0))</f>
        <v/>
      </c>
      <c r="P755" s="700" t="str">
        <f>IF(Tabla112[[#This Row],[Cantidad de Insumos]]="","",Tabla112[[#This Row],[Precio Unitario]]*Tabla112[[#This Row],[Cantidad de Insumos]])</f>
        <v/>
      </c>
      <c r="Q755" s="700" t="str">
        <f>IF(Tabla112[[#This Row],[Descripción]]="","",_xlfn.XLOOKUP(Tabla112[[#This Row],[Descripción]],[1]!Tabla10[Descripción],[1]!Tabla10[CODIGO PRESUPUESTARIO],0))</f>
        <v/>
      </c>
      <c r="R755" s="696"/>
      <c r="S755" s="696"/>
    </row>
    <row r="756" spans="2:19" s="701" customFormat="1" x14ac:dyDescent="0.3">
      <c r="B756" s="692" t="str">
        <f>IF('Formulario PPGR3 '!$G756="","",CONCATENATE('Formulario PPGR3 '!$C756,".",'Formulario PPGR3 '!$D756,".",'Formulario PPGR3 '!$E756,".",'Formulario PPGR3 '!$F756))</f>
        <v/>
      </c>
      <c r="C756" s="692" t="str">
        <f>IF('Formulario PPGR3 '!$G756="","",'[1]Formulario PPGR1'!#REF!)</f>
        <v/>
      </c>
      <c r="D756" s="692" t="str">
        <f>IF('Formulario PPGR3 '!$G756="","",'[1]Formulario PPGR1'!#REF!)</f>
        <v/>
      </c>
      <c r="E756" s="692" t="str">
        <f>IF('Formulario PPGR3 '!$G756="","",'[1]Formulario PPGR1'!#REF!)</f>
        <v/>
      </c>
      <c r="F756" s="692" t="str">
        <f>IF('Formulario PPGR3 '!$G756="","",'[1]Formulario PPGR1'!#REF!)</f>
        <v/>
      </c>
      <c r="G756" s="693"/>
      <c r="H756" s="694" t="str">
        <f>IF(Tabla112[[#This Row],[Código_Actividad]]="","",_xlfn.XLOOKUP(Tabla112[[#This Row],[Código_Actividad]],[1]!Tabla2[Código],[1]!Tabla2[Actividades Programables Presupuestables],"",0))</f>
        <v/>
      </c>
      <c r="I756" s="695" t="str">
        <f>IFERROR(VLOOKUP('Formulario PPGR3 '!$G756,'[1]Formulario PPGR2'!$H$9:$V$272,15,FALSE),"")</f>
        <v/>
      </c>
      <c r="J756" s="742"/>
      <c r="K756" s="696" t="str">
        <f>IF(Tabla112[[#This Row],[Insumos]]="","",_xlfn.XLOOKUP(Tabla112[[#This Row],[Insumos]],[1]!Tabla10[Insumo],[1]!Tabla10[InsumoAbrev],"",0))</f>
        <v/>
      </c>
      <c r="L756" s="697"/>
      <c r="M756" s="698" t="str">
        <f>IF(Tabla112[[#This Row],[Descripción]]="","",_xlfn.XLOOKUP(Tabla112[[#This Row],[Descripción]],[1]!Tabla10[Descripción],[1]!Tabla10[Unidad de Medida],"",0))</f>
        <v/>
      </c>
      <c r="N756" s="699"/>
      <c r="O756" s="700" t="str">
        <f>IF(Tabla112[[#This Row],[Descripción]]="","",_xlfn.XLOOKUP(Tabla112[[#This Row],[Descripción]],[1]!Tabla10[Descripción],[1]!Tabla10[Precio Unitario],0))</f>
        <v/>
      </c>
      <c r="P756" s="700" t="str">
        <f>IF(Tabla112[[#This Row],[Cantidad de Insumos]]="","",Tabla112[[#This Row],[Precio Unitario]]*Tabla112[[#This Row],[Cantidad de Insumos]])</f>
        <v/>
      </c>
      <c r="Q756" s="700" t="str">
        <f>IF(Tabla112[[#This Row],[Descripción]]="","",_xlfn.XLOOKUP(Tabla112[[#This Row],[Descripción]],[1]!Tabla10[Descripción],[1]!Tabla10[CODIGO PRESUPUESTARIO],0))</f>
        <v/>
      </c>
      <c r="R756" s="696"/>
      <c r="S756" s="696"/>
    </row>
    <row r="757" spans="2:19" s="701" customFormat="1" x14ac:dyDescent="0.3">
      <c r="B757" s="692" t="str">
        <f>IF('Formulario PPGR3 '!$G757="","",CONCATENATE('Formulario PPGR3 '!$C757,".",'Formulario PPGR3 '!$D757,".",'Formulario PPGR3 '!$E757,".",'Formulario PPGR3 '!$F757))</f>
        <v/>
      </c>
      <c r="C757" s="692" t="str">
        <f>IF('Formulario PPGR3 '!$G757="","",'[1]Formulario PPGR1'!#REF!)</f>
        <v/>
      </c>
      <c r="D757" s="692" t="str">
        <f>IF('Formulario PPGR3 '!$G757="","",'[1]Formulario PPGR1'!#REF!)</f>
        <v/>
      </c>
      <c r="E757" s="692" t="str">
        <f>IF('Formulario PPGR3 '!$G757="","",'[1]Formulario PPGR1'!#REF!)</f>
        <v/>
      </c>
      <c r="F757" s="692" t="str">
        <f>IF('Formulario PPGR3 '!$G757="","",'[1]Formulario PPGR1'!#REF!)</f>
        <v/>
      </c>
      <c r="G757" s="693"/>
      <c r="H757" s="694" t="str">
        <f>IF(Tabla112[[#This Row],[Código_Actividad]]="","",_xlfn.XLOOKUP(Tabla112[[#This Row],[Código_Actividad]],[1]!Tabla2[Código],[1]!Tabla2[Actividades Programables Presupuestables],"",0))</f>
        <v/>
      </c>
      <c r="I757" s="695" t="str">
        <f>IFERROR(VLOOKUP('Formulario PPGR3 '!$G757,'[1]Formulario PPGR2'!$H$9:$V$272,15,FALSE),"")</f>
        <v/>
      </c>
      <c r="J757" s="742"/>
      <c r="K757" s="696" t="str">
        <f>IF(Tabla112[[#This Row],[Insumos]]="","",_xlfn.XLOOKUP(Tabla112[[#This Row],[Insumos]],[1]!Tabla10[Insumo],[1]!Tabla10[InsumoAbrev],"",0))</f>
        <v/>
      </c>
      <c r="L757" s="697"/>
      <c r="M757" s="698" t="str">
        <f>IF(Tabla112[[#This Row],[Descripción]]="","",_xlfn.XLOOKUP(Tabla112[[#This Row],[Descripción]],[1]!Tabla10[Descripción],[1]!Tabla10[Unidad de Medida],"",0))</f>
        <v/>
      </c>
      <c r="N757" s="699"/>
      <c r="O757" s="700" t="str">
        <f>IF(Tabla112[[#This Row],[Descripción]]="","",_xlfn.XLOOKUP(Tabla112[[#This Row],[Descripción]],[1]!Tabla10[Descripción],[1]!Tabla10[Precio Unitario],0))</f>
        <v/>
      </c>
      <c r="P757" s="700" t="str">
        <f>IF(Tabla112[[#This Row],[Cantidad de Insumos]]="","",Tabla112[[#This Row],[Precio Unitario]]*Tabla112[[#This Row],[Cantidad de Insumos]])</f>
        <v/>
      </c>
      <c r="Q757" s="700" t="str">
        <f>IF(Tabla112[[#This Row],[Descripción]]="","",_xlfn.XLOOKUP(Tabla112[[#This Row],[Descripción]],[1]!Tabla10[Descripción],[1]!Tabla10[CODIGO PRESUPUESTARIO],0))</f>
        <v/>
      </c>
      <c r="R757" s="696"/>
      <c r="S757" s="696"/>
    </row>
    <row r="758" spans="2:19" s="701" customFormat="1" x14ac:dyDescent="0.3">
      <c r="B758" s="692" t="str">
        <f>IF('Formulario PPGR3 '!$G758="","",CONCATENATE('Formulario PPGR3 '!$C758,".",'Formulario PPGR3 '!$D758,".",'Formulario PPGR3 '!$E758,".",'Formulario PPGR3 '!$F758))</f>
        <v/>
      </c>
      <c r="C758" s="692" t="str">
        <f>IF('Formulario PPGR3 '!$G758="","",'[1]Formulario PPGR1'!#REF!)</f>
        <v/>
      </c>
      <c r="D758" s="692" t="str">
        <f>IF('Formulario PPGR3 '!$G758="","",'[1]Formulario PPGR1'!#REF!)</f>
        <v/>
      </c>
      <c r="E758" s="692" t="str">
        <f>IF('Formulario PPGR3 '!$G758="","",'[1]Formulario PPGR1'!#REF!)</f>
        <v/>
      </c>
      <c r="F758" s="692" t="str">
        <f>IF('Formulario PPGR3 '!$G758="","",'[1]Formulario PPGR1'!#REF!)</f>
        <v/>
      </c>
      <c r="G758" s="693"/>
      <c r="H758" s="694" t="str">
        <f>IF(Tabla112[[#This Row],[Código_Actividad]]="","",_xlfn.XLOOKUP(Tabla112[[#This Row],[Código_Actividad]],[1]!Tabla2[Código],[1]!Tabla2[Actividades Programables Presupuestables],"",0))</f>
        <v/>
      </c>
      <c r="I758" s="695" t="str">
        <f>IFERROR(VLOOKUP('Formulario PPGR3 '!$G758,'[1]Formulario PPGR2'!$H$9:$V$272,15,FALSE),"")</f>
        <v/>
      </c>
      <c r="J758" s="706"/>
      <c r="K758" s="696" t="str">
        <f>IF(Tabla112[[#This Row],[Insumos]]="","",_xlfn.XLOOKUP(Tabla112[[#This Row],[Insumos]],[1]!Tabla10[Insumo],[1]!Tabla10[InsumoAbrev],"",0))</f>
        <v/>
      </c>
      <c r="L758" s="697"/>
      <c r="M758" s="698" t="str">
        <f>IF(Tabla112[[#This Row],[Descripción]]="","",_xlfn.XLOOKUP(Tabla112[[#This Row],[Descripción]],[1]!Tabla10[Descripción],[1]!Tabla10[Unidad de Medida],"",0))</f>
        <v/>
      </c>
      <c r="N758" s="699"/>
      <c r="O758" s="700" t="str">
        <f>IF(Tabla112[[#This Row],[Descripción]]="","",_xlfn.XLOOKUP(Tabla112[[#This Row],[Descripción]],[1]!Tabla10[Descripción],[1]!Tabla10[Precio Unitario],0))</f>
        <v/>
      </c>
      <c r="P758" s="700" t="str">
        <f>IF(Tabla112[[#This Row],[Cantidad de Insumos]]="","",Tabla112[[#This Row],[Precio Unitario]]*Tabla112[[#This Row],[Cantidad de Insumos]])</f>
        <v/>
      </c>
      <c r="Q758" s="700" t="str">
        <f>IF(Tabla112[[#This Row],[Descripción]]="","",_xlfn.XLOOKUP(Tabla112[[#This Row],[Descripción]],[1]!Tabla10[Descripción],[1]!Tabla10[CODIGO PRESUPUESTARIO],0))</f>
        <v/>
      </c>
      <c r="R758" s="696"/>
      <c r="S758" s="696"/>
    </row>
    <row r="759" spans="2:19" s="701" customFormat="1" x14ac:dyDescent="0.3">
      <c r="B759" s="692" t="str">
        <f>IF('Formulario PPGR3 '!$G759="","",CONCATENATE('Formulario PPGR3 '!$C759,".",'Formulario PPGR3 '!$D759,".",'Formulario PPGR3 '!$E759,".",'Formulario PPGR3 '!$F759))</f>
        <v/>
      </c>
      <c r="C759" s="692" t="str">
        <f>IF('Formulario PPGR3 '!$G759="","",'[1]Formulario PPGR1'!#REF!)</f>
        <v/>
      </c>
      <c r="D759" s="692" t="str">
        <f>IF('Formulario PPGR3 '!$G759="","",'[1]Formulario PPGR1'!#REF!)</f>
        <v/>
      </c>
      <c r="E759" s="692" t="str">
        <f>IF('Formulario PPGR3 '!$G759="","",'[1]Formulario PPGR1'!#REF!)</f>
        <v/>
      </c>
      <c r="F759" s="692" t="str">
        <f>IF('Formulario PPGR3 '!$G759="","",'[1]Formulario PPGR1'!#REF!)</f>
        <v/>
      </c>
      <c r="G759" s="693"/>
      <c r="H759" s="694" t="str">
        <f>IF(Tabla112[[#This Row],[Código_Actividad]]="","",_xlfn.XLOOKUP(Tabla112[[#This Row],[Código_Actividad]],[1]!Tabla2[Código],[1]!Tabla2[Actividades Programables Presupuestables],"",0))</f>
        <v/>
      </c>
      <c r="I759" s="695" t="str">
        <f>IFERROR(VLOOKUP('Formulario PPGR3 '!$G759,'[1]Formulario PPGR2'!$H$9:$V$272,15,FALSE),"")</f>
        <v/>
      </c>
      <c r="J759" s="706"/>
      <c r="K759" s="696" t="str">
        <f>IF(Tabla112[[#This Row],[Insumos]]="","",_xlfn.XLOOKUP(Tabla112[[#This Row],[Insumos]],[1]!Tabla10[Insumo],[1]!Tabla10[InsumoAbrev],"",0))</f>
        <v/>
      </c>
      <c r="L759" s="697"/>
      <c r="M759" s="698" t="str">
        <f>IF(Tabla112[[#This Row],[Descripción]]="","",_xlfn.XLOOKUP(Tabla112[[#This Row],[Descripción]],[1]!Tabla10[Descripción],[1]!Tabla10[Unidad de Medida],"",0))</f>
        <v/>
      </c>
      <c r="N759" s="699"/>
      <c r="O759" s="700" t="str">
        <f>IF(Tabla112[[#This Row],[Descripción]]="","",_xlfn.XLOOKUP(Tabla112[[#This Row],[Descripción]],[1]!Tabla10[Descripción],[1]!Tabla10[Precio Unitario],0))</f>
        <v/>
      </c>
      <c r="P759" s="700" t="str">
        <f>IF(Tabla112[[#This Row],[Cantidad de Insumos]]="","",Tabla112[[#This Row],[Precio Unitario]]*Tabla112[[#This Row],[Cantidad de Insumos]])</f>
        <v/>
      </c>
      <c r="Q759" s="700" t="str">
        <f>IF(Tabla112[[#This Row],[Descripción]]="","",_xlfn.XLOOKUP(Tabla112[[#This Row],[Descripción]],[1]!Tabla10[Descripción],[1]!Tabla10[CODIGO PRESUPUESTARIO],0))</f>
        <v/>
      </c>
      <c r="R759" s="696"/>
      <c r="S759" s="696"/>
    </row>
    <row r="760" spans="2:19" s="701" customFormat="1" x14ac:dyDescent="0.3">
      <c r="B760" s="692" t="str">
        <f>IF('Formulario PPGR3 '!$G760="","",CONCATENATE('Formulario PPGR3 '!$C760,".",'Formulario PPGR3 '!$D760,".",'Formulario PPGR3 '!$E760,".",'Formulario PPGR3 '!$F760))</f>
        <v/>
      </c>
      <c r="C760" s="692" t="str">
        <f>IF('Formulario PPGR3 '!$G760="","",'[1]Formulario PPGR1'!#REF!)</f>
        <v/>
      </c>
      <c r="D760" s="692" t="str">
        <f>IF('Formulario PPGR3 '!$G760="","",'[1]Formulario PPGR1'!#REF!)</f>
        <v/>
      </c>
      <c r="E760" s="692" t="str">
        <f>IF('Formulario PPGR3 '!$G760="","",'[1]Formulario PPGR1'!#REF!)</f>
        <v/>
      </c>
      <c r="F760" s="692" t="str">
        <f>IF('Formulario PPGR3 '!$G760="","",'[1]Formulario PPGR1'!#REF!)</f>
        <v/>
      </c>
      <c r="G760" s="693"/>
      <c r="H760" s="694" t="str">
        <f>IF(Tabla112[[#This Row],[Código_Actividad]]="","",_xlfn.XLOOKUP(Tabla112[[#This Row],[Código_Actividad]],[1]!Tabla2[Código],[1]!Tabla2[Actividades Programables Presupuestables],"",0))</f>
        <v/>
      </c>
      <c r="I760" s="695" t="str">
        <f>IFERROR(VLOOKUP('Formulario PPGR3 '!$G760,'[1]Formulario PPGR2'!$H$9:$V$272,15,FALSE),"")</f>
        <v/>
      </c>
      <c r="J760" s="742"/>
      <c r="K760" s="696" t="str">
        <f>IF(Tabla112[[#This Row],[Insumos]]="","",_xlfn.XLOOKUP(Tabla112[[#This Row],[Insumos]],[1]!Tabla10[Insumo],[1]!Tabla10[InsumoAbrev],"",0))</f>
        <v/>
      </c>
      <c r="L760" s="697"/>
      <c r="M760" s="698" t="str">
        <f>IF(Tabla112[[#This Row],[Descripción]]="","",_xlfn.XLOOKUP(Tabla112[[#This Row],[Descripción]],[1]!Tabla10[Descripción],[1]!Tabla10[Unidad de Medida],"",0))</f>
        <v/>
      </c>
      <c r="N760" s="699"/>
      <c r="O760" s="700" t="str">
        <f>IF(Tabla112[[#This Row],[Descripción]]="","",_xlfn.XLOOKUP(Tabla112[[#This Row],[Descripción]],[1]!Tabla10[Descripción],[1]!Tabla10[Precio Unitario],0))</f>
        <v/>
      </c>
      <c r="P760" s="700" t="str">
        <f>IF(Tabla112[[#This Row],[Cantidad de Insumos]]="","",Tabla112[[#This Row],[Precio Unitario]]*Tabla112[[#This Row],[Cantidad de Insumos]])</f>
        <v/>
      </c>
      <c r="Q760" s="700" t="str">
        <f>IF(Tabla112[[#This Row],[Descripción]]="","",_xlfn.XLOOKUP(Tabla112[[#This Row],[Descripción]],[1]!Tabla10[Descripción],[1]!Tabla10[CODIGO PRESUPUESTARIO],0))</f>
        <v/>
      </c>
      <c r="R760" s="696"/>
      <c r="S760" s="696"/>
    </row>
    <row r="761" spans="2:19" s="701" customFormat="1" x14ac:dyDescent="0.3">
      <c r="B761" s="692" t="str">
        <f>IF('Formulario PPGR3 '!$G761="","",CONCATENATE('Formulario PPGR3 '!$C761,".",'Formulario PPGR3 '!$D761,".",'Formulario PPGR3 '!$E761,".",'Formulario PPGR3 '!$F761))</f>
        <v/>
      </c>
      <c r="C761" s="692" t="str">
        <f>IF('Formulario PPGR3 '!$G761="","",'[1]Formulario PPGR1'!#REF!)</f>
        <v/>
      </c>
      <c r="D761" s="692" t="str">
        <f>IF('Formulario PPGR3 '!$G761="","",'[1]Formulario PPGR1'!#REF!)</f>
        <v/>
      </c>
      <c r="E761" s="692" t="str">
        <f>IF('Formulario PPGR3 '!$G761="","",'[1]Formulario PPGR1'!#REF!)</f>
        <v/>
      </c>
      <c r="F761" s="692" t="str">
        <f>IF('Formulario PPGR3 '!$G761="","",'[1]Formulario PPGR1'!#REF!)</f>
        <v/>
      </c>
      <c r="G761" s="693"/>
      <c r="H761" s="694" t="str">
        <f>IF(Tabla112[[#This Row],[Código_Actividad]]="","",_xlfn.XLOOKUP(Tabla112[[#This Row],[Código_Actividad]],[1]!Tabla2[Código],[1]!Tabla2[Actividades Programables Presupuestables],"",0))</f>
        <v/>
      </c>
      <c r="I761" s="695" t="str">
        <f>IFERROR(VLOOKUP('Formulario PPGR3 '!$G761,'[1]Formulario PPGR2'!$H$9:$V$272,15,FALSE),"")</f>
        <v/>
      </c>
      <c r="J761" s="742"/>
      <c r="K761" s="696" t="str">
        <f>IF(Tabla112[[#This Row],[Insumos]]="","",_xlfn.XLOOKUP(Tabla112[[#This Row],[Insumos]],[1]!Tabla10[Insumo],[1]!Tabla10[InsumoAbrev],"",0))</f>
        <v/>
      </c>
      <c r="L761" s="697"/>
      <c r="M761" s="698" t="str">
        <f>IF(Tabla112[[#This Row],[Descripción]]="","",_xlfn.XLOOKUP(Tabla112[[#This Row],[Descripción]],[1]!Tabla10[Descripción],[1]!Tabla10[Unidad de Medida],"",0))</f>
        <v/>
      </c>
      <c r="N761" s="699"/>
      <c r="O761" s="700" t="str">
        <f>IF(Tabla112[[#This Row],[Descripción]]="","",_xlfn.XLOOKUP(Tabla112[[#This Row],[Descripción]],[1]!Tabla10[Descripción],[1]!Tabla10[Precio Unitario],0))</f>
        <v/>
      </c>
      <c r="P761" s="700" t="str">
        <f>IF(Tabla112[[#This Row],[Cantidad de Insumos]]="","",Tabla112[[#This Row],[Precio Unitario]]*Tabla112[[#This Row],[Cantidad de Insumos]])</f>
        <v/>
      </c>
      <c r="Q761" s="700" t="str">
        <f>IF(Tabla112[[#This Row],[Descripción]]="","",_xlfn.XLOOKUP(Tabla112[[#This Row],[Descripción]],[1]!Tabla10[Descripción],[1]!Tabla10[CODIGO PRESUPUESTARIO],0))</f>
        <v/>
      </c>
      <c r="R761" s="696"/>
      <c r="S761" s="696"/>
    </row>
    <row r="762" spans="2:19" s="701" customFormat="1" x14ac:dyDescent="0.3">
      <c r="B762" s="692" t="str">
        <f>IF('Formulario PPGR3 '!$G762="","",CONCATENATE('Formulario PPGR3 '!$C762,".",'Formulario PPGR3 '!$D762,".",'Formulario PPGR3 '!$E762,".",'Formulario PPGR3 '!$F762))</f>
        <v/>
      </c>
      <c r="C762" s="692" t="str">
        <f>IF('Formulario PPGR3 '!$G762="","",'[1]Formulario PPGR1'!#REF!)</f>
        <v/>
      </c>
      <c r="D762" s="692" t="str">
        <f>IF('Formulario PPGR3 '!$G762="","",'[1]Formulario PPGR1'!#REF!)</f>
        <v/>
      </c>
      <c r="E762" s="692" t="str">
        <f>IF('Formulario PPGR3 '!$G762="","",'[1]Formulario PPGR1'!#REF!)</f>
        <v/>
      </c>
      <c r="F762" s="692" t="str">
        <f>IF('Formulario PPGR3 '!$G762="","",'[1]Formulario PPGR1'!#REF!)</f>
        <v/>
      </c>
      <c r="G762" s="693"/>
      <c r="H762" s="694" t="str">
        <f>IF(Tabla112[[#This Row],[Código_Actividad]]="","",_xlfn.XLOOKUP(Tabla112[[#This Row],[Código_Actividad]],[1]!Tabla2[Código],[1]!Tabla2[Actividades Programables Presupuestables],"",0))</f>
        <v/>
      </c>
      <c r="I762" s="695" t="str">
        <f>IFERROR(VLOOKUP('Formulario PPGR3 '!$G762,'[1]Formulario PPGR2'!$H$9:$V$272,15,FALSE),"")</f>
        <v/>
      </c>
      <c r="J762" s="702"/>
      <c r="K762" s="696" t="str">
        <f>IF(Tabla112[[#This Row],[Insumos]]="","",_xlfn.XLOOKUP(Tabla112[[#This Row],[Insumos]],[1]!Tabla10[Insumo],[1]!Tabla10[InsumoAbrev],"",0))</f>
        <v/>
      </c>
      <c r="L762" s="697"/>
      <c r="M762" s="698" t="str">
        <f>IF(Tabla112[[#This Row],[Descripción]]="","",_xlfn.XLOOKUP(Tabla112[[#This Row],[Descripción]],[1]!Tabla10[Descripción],[1]!Tabla10[Unidad de Medida],"",0))</f>
        <v/>
      </c>
      <c r="N762" s="699"/>
      <c r="O762" s="700" t="str">
        <f>IF(Tabla112[[#This Row],[Descripción]]="","",_xlfn.XLOOKUP(Tabla112[[#This Row],[Descripción]],[1]!Tabla10[Descripción],[1]!Tabla10[Precio Unitario],0))</f>
        <v/>
      </c>
      <c r="P762" s="700" t="str">
        <f>IF(Tabla112[[#This Row],[Cantidad de Insumos]]="","",Tabla112[[#This Row],[Precio Unitario]]*Tabla112[[#This Row],[Cantidad de Insumos]])</f>
        <v/>
      </c>
      <c r="Q762" s="700" t="str">
        <f>IF(Tabla112[[#This Row],[Descripción]]="","",_xlfn.XLOOKUP(Tabla112[[#This Row],[Descripción]],[1]!Tabla10[Descripción],[1]!Tabla10[CODIGO PRESUPUESTARIO],0))</f>
        <v/>
      </c>
      <c r="R762" s="696"/>
      <c r="S762" s="696"/>
    </row>
    <row r="763" spans="2:19" s="701" customFormat="1" x14ac:dyDescent="0.3">
      <c r="B763" s="692" t="str">
        <f>IF('Formulario PPGR3 '!$G763="","",CONCATENATE('Formulario PPGR3 '!$C763,".",'Formulario PPGR3 '!$D763,".",'Formulario PPGR3 '!$E763,".",'Formulario PPGR3 '!$F763))</f>
        <v/>
      </c>
      <c r="C763" s="692" t="str">
        <f>IF('Formulario PPGR3 '!$G763="","",'[1]Formulario PPGR1'!#REF!)</f>
        <v/>
      </c>
      <c r="D763" s="692" t="str">
        <f>IF('Formulario PPGR3 '!$G763="","",'[1]Formulario PPGR1'!#REF!)</f>
        <v/>
      </c>
      <c r="E763" s="692" t="str">
        <f>IF('Formulario PPGR3 '!$G763="","",'[1]Formulario PPGR1'!#REF!)</f>
        <v/>
      </c>
      <c r="F763" s="692" t="str">
        <f>IF('Formulario PPGR3 '!$G763="","",'[1]Formulario PPGR1'!#REF!)</f>
        <v/>
      </c>
      <c r="G763" s="693"/>
      <c r="H763" s="694" t="str">
        <f>IF(Tabla112[[#This Row],[Código_Actividad]]="","",_xlfn.XLOOKUP(Tabla112[[#This Row],[Código_Actividad]],[1]!Tabla2[Código],[1]!Tabla2[Actividades Programables Presupuestables],"",0))</f>
        <v/>
      </c>
      <c r="I763" s="695" t="str">
        <f>IFERROR(VLOOKUP('Formulario PPGR3 '!$G763,'[1]Formulario PPGR2'!$H$9:$V$272,15,FALSE),"")</f>
        <v/>
      </c>
      <c r="J763" s="702"/>
      <c r="K763" s="696" t="str">
        <f>IF(Tabla112[[#This Row],[Insumos]]="","",_xlfn.XLOOKUP(Tabla112[[#This Row],[Insumos]],[1]!Tabla10[Insumo],[1]!Tabla10[InsumoAbrev],"",0))</f>
        <v/>
      </c>
      <c r="L763" s="697"/>
      <c r="M763" s="698" t="str">
        <f>IF(Tabla112[[#This Row],[Descripción]]="","",_xlfn.XLOOKUP(Tabla112[[#This Row],[Descripción]],[1]!Tabla10[Descripción],[1]!Tabla10[Unidad de Medida],"",0))</f>
        <v/>
      </c>
      <c r="N763" s="699"/>
      <c r="O763" s="700" t="str">
        <f>IF(Tabla112[[#This Row],[Descripción]]="","",_xlfn.XLOOKUP(Tabla112[[#This Row],[Descripción]],[1]!Tabla10[Descripción],[1]!Tabla10[Precio Unitario],0))</f>
        <v/>
      </c>
      <c r="P763" s="700" t="str">
        <f>IF(Tabla112[[#This Row],[Cantidad de Insumos]]="","",Tabla112[[#This Row],[Precio Unitario]]*Tabla112[[#This Row],[Cantidad de Insumos]])</f>
        <v/>
      </c>
      <c r="Q763" s="700" t="str">
        <f>IF(Tabla112[[#This Row],[Descripción]]="","",_xlfn.XLOOKUP(Tabla112[[#This Row],[Descripción]],[1]!Tabla10[Descripción],[1]!Tabla10[CODIGO PRESUPUESTARIO],0))</f>
        <v/>
      </c>
      <c r="R763" s="696"/>
      <c r="S763" s="696"/>
    </row>
    <row r="764" spans="2:19" s="701" customFormat="1" x14ac:dyDescent="0.3">
      <c r="B764" s="692" t="str">
        <f>IF('Formulario PPGR3 '!$G764="","",CONCATENATE('Formulario PPGR3 '!$C764,".",'Formulario PPGR3 '!$D764,".",'Formulario PPGR3 '!$E764,".",'Formulario PPGR3 '!$F764))</f>
        <v/>
      </c>
      <c r="C764" s="692" t="str">
        <f>IF('Formulario PPGR3 '!$G764="","",'[1]Formulario PPGR1'!#REF!)</f>
        <v/>
      </c>
      <c r="D764" s="692" t="str">
        <f>IF('Formulario PPGR3 '!$G764="","",'[1]Formulario PPGR1'!#REF!)</f>
        <v/>
      </c>
      <c r="E764" s="692" t="str">
        <f>IF('Formulario PPGR3 '!$G764="","",'[1]Formulario PPGR1'!#REF!)</f>
        <v/>
      </c>
      <c r="F764" s="692" t="str">
        <f>IF('Formulario PPGR3 '!$G764="","",'[1]Formulario PPGR1'!#REF!)</f>
        <v/>
      </c>
      <c r="G764" s="693"/>
      <c r="H764" s="694" t="str">
        <f>IF(Tabla112[[#This Row],[Código_Actividad]]="","",_xlfn.XLOOKUP(Tabla112[[#This Row],[Código_Actividad]],[1]!Tabla2[Código],[1]!Tabla2[Actividades Programables Presupuestables],"",0))</f>
        <v/>
      </c>
      <c r="I764" s="695" t="str">
        <f>IFERROR(VLOOKUP('Formulario PPGR3 '!$G764,'[1]Formulario PPGR2'!$H$9:$V$272,15,FALSE),"")</f>
        <v/>
      </c>
      <c r="J764" s="702"/>
      <c r="K764" s="696" t="str">
        <f>IF(Tabla112[[#This Row],[Insumos]]="","",_xlfn.XLOOKUP(Tabla112[[#This Row],[Insumos]],[1]!Tabla10[Insumo],[1]!Tabla10[InsumoAbrev],"",0))</f>
        <v/>
      </c>
      <c r="L764" s="697"/>
      <c r="M764" s="698" t="str">
        <f>IF(Tabla112[[#This Row],[Descripción]]="","",_xlfn.XLOOKUP(Tabla112[[#This Row],[Descripción]],[1]!Tabla10[Descripción],[1]!Tabla10[Unidad de Medida],"",0))</f>
        <v/>
      </c>
      <c r="N764" s="699"/>
      <c r="O764" s="700" t="str">
        <f>IF(Tabla112[[#This Row],[Descripción]]="","",_xlfn.XLOOKUP(Tabla112[[#This Row],[Descripción]],[1]!Tabla10[Descripción],[1]!Tabla10[Precio Unitario],0))</f>
        <v/>
      </c>
      <c r="P764" s="700" t="str">
        <f>IF(Tabla112[[#This Row],[Cantidad de Insumos]]="","",Tabla112[[#This Row],[Precio Unitario]]*Tabla112[[#This Row],[Cantidad de Insumos]])</f>
        <v/>
      </c>
      <c r="Q764" s="700" t="str">
        <f>IF(Tabla112[[#This Row],[Descripción]]="","",_xlfn.XLOOKUP(Tabla112[[#This Row],[Descripción]],[1]!Tabla10[Descripción],[1]!Tabla10[CODIGO PRESUPUESTARIO],0))</f>
        <v/>
      </c>
      <c r="R764" s="696"/>
      <c r="S764" s="696"/>
    </row>
    <row r="765" spans="2:19" s="701" customFormat="1" x14ac:dyDescent="0.3">
      <c r="B765" s="692" t="str">
        <f>IF('Formulario PPGR3 '!$G765="","",CONCATENATE('Formulario PPGR3 '!$C765,".",'Formulario PPGR3 '!$D765,".",'Formulario PPGR3 '!$E765,".",'Formulario PPGR3 '!$F765))</f>
        <v/>
      </c>
      <c r="C765" s="692" t="str">
        <f>IF('Formulario PPGR3 '!$G765="","",'[1]Formulario PPGR1'!#REF!)</f>
        <v/>
      </c>
      <c r="D765" s="692" t="str">
        <f>IF('Formulario PPGR3 '!$G765="","",'[1]Formulario PPGR1'!#REF!)</f>
        <v/>
      </c>
      <c r="E765" s="692" t="str">
        <f>IF('Formulario PPGR3 '!$G765="","",'[1]Formulario PPGR1'!#REF!)</f>
        <v/>
      </c>
      <c r="F765" s="692" t="str">
        <f>IF('Formulario PPGR3 '!$G765="","",'[1]Formulario PPGR1'!#REF!)</f>
        <v/>
      </c>
      <c r="G765" s="693"/>
      <c r="H765" s="694" t="str">
        <f>IF(Tabla112[[#This Row],[Código_Actividad]]="","",_xlfn.XLOOKUP(Tabla112[[#This Row],[Código_Actividad]],[1]!Tabla2[Código],[1]!Tabla2[Actividades Programables Presupuestables],"",0))</f>
        <v/>
      </c>
      <c r="I765" s="695" t="str">
        <f>IFERROR(VLOOKUP('Formulario PPGR3 '!$G765,'[1]Formulario PPGR2'!$H$9:$V$272,15,FALSE),"")</f>
        <v/>
      </c>
      <c r="J765" s="702"/>
      <c r="K765" s="696" t="str">
        <f>IF(Tabla112[[#This Row],[Insumos]]="","",_xlfn.XLOOKUP(Tabla112[[#This Row],[Insumos]],[1]!Tabla10[Insumo],[1]!Tabla10[InsumoAbrev],"",0))</f>
        <v/>
      </c>
      <c r="L765" s="697"/>
      <c r="M765" s="698" t="str">
        <f>IF(Tabla112[[#This Row],[Descripción]]="","",_xlfn.XLOOKUP(Tabla112[[#This Row],[Descripción]],[1]!Tabla10[Descripción],[1]!Tabla10[Unidad de Medida],"",0))</f>
        <v/>
      </c>
      <c r="N765" s="699"/>
      <c r="O765" s="700" t="str">
        <f>IF(Tabla112[[#This Row],[Descripción]]="","",_xlfn.XLOOKUP(Tabla112[[#This Row],[Descripción]],[1]!Tabla10[Descripción],[1]!Tabla10[Precio Unitario],0))</f>
        <v/>
      </c>
      <c r="P765" s="700" t="str">
        <f>IF(Tabla112[[#This Row],[Cantidad de Insumos]]="","",Tabla112[[#This Row],[Precio Unitario]]*Tabla112[[#This Row],[Cantidad de Insumos]])</f>
        <v/>
      </c>
      <c r="Q765" s="700" t="str">
        <f>IF(Tabla112[[#This Row],[Descripción]]="","",_xlfn.XLOOKUP(Tabla112[[#This Row],[Descripción]],[1]!Tabla10[Descripción],[1]!Tabla10[CODIGO PRESUPUESTARIO],0))</f>
        <v/>
      </c>
      <c r="R765" s="696"/>
      <c r="S765" s="696"/>
    </row>
    <row r="766" spans="2:19" s="701" customFormat="1" x14ac:dyDescent="0.3">
      <c r="B766" s="692" t="str">
        <f>IF('Formulario PPGR3 '!$G766="","",CONCATENATE('Formulario PPGR3 '!$C766,".",'Formulario PPGR3 '!$D766,".",'Formulario PPGR3 '!$E766,".",'Formulario PPGR3 '!$F766))</f>
        <v/>
      </c>
      <c r="C766" s="692" t="str">
        <f>IF('Formulario PPGR3 '!$G766="","",'[1]Formulario PPGR1'!#REF!)</f>
        <v/>
      </c>
      <c r="D766" s="692" t="str">
        <f>IF('Formulario PPGR3 '!$G766="","",'[1]Formulario PPGR1'!#REF!)</f>
        <v/>
      </c>
      <c r="E766" s="692" t="str">
        <f>IF('Formulario PPGR3 '!$G766="","",'[1]Formulario PPGR1'!#REF!)</f>
        <v/>
      </c>
      <c r="F766" s="692" t="str">
        <f>IF('Formulario PPGR3 '!$G766="","",'[1]Formulario PPGR1'!#REF!)</f>
        <v/>
      </c>
      <c r="G766" s="693"/>
      <c r="H766" s="694" t="str">
        <f>IF(Tabla112[[#This Row],[Código_Actividad]]="","",_xlfn.XLOOKUP(Tabla112[[#This Row],[Código_Actividad]],[1]!Tabla2[Código],[1]!Tabla2[Actividades Programables Presupuestables],"",0))</f>
        <v/>
      </c>
      <c r="I766" s="695" t="str">
        <f>IFERROR(VLOOKUP('Formulario PPGR3 '!$G766,'[1]Formulario PPGR2'!$H$9:$V$272,15,FALSE),"")</f>
        <v/>
      </c>
      <c r="J766" s="702"/>
      <c r="K766" s="696" t="str">
        <f>IF(Tabla112[[#This Row],[Insumos]]="","",_xlfn.XLOOKUP(Tabla112[[#This Row],[Insumos]],[1]!Tabla10[Insumo],[1]!Tabla10[InsumoAbrev],"",0))</f>
        <v/>
      </c>
      <c r="L766" s="697"/>
      <c r="M766" s="698" t="str">
        <f>IF(Tabla112[[#This Row],[Descripción]]="","",_xlfn.XLOOKUP(Tabla112[[#This Row],[Descripción]],[1]!Tabla10[Descripción],[1]!Tabla10[Unidad de Medida],"",0))</f>
        <v/>
      </c>
      <c r="N766" s="699"/>
      <c r="O766" s="700" t="str">
        <f>IF(Tabla112[[#This Row],[Descripción]]="","",_xlfn.XLOOKUP(Tabla112[[#This Row],[Descripción]],[1]!Tabla10[Descripción],[1]!Tabla10[Precio Unitario],0))</f>
        <v/>
      </c>
      <c r="P766" s="700" t="str">
        <f>IF(Tabla112[[#This Row],[Cantidad de Insumos]]="","",Tabla112[[#This Row],[Precio Unitario]]*Tabla112[[#This Row],[Cantidad de Insumos]])</f>
        <v/>
      </c>
      <c r="Q766" s="700" t="str">
        <f>IF(Tabla112[[#This Row],[Descripción]]="","",_xlfn.XLOOKUP(Tabla112[[#This Row],[Descripción]],[1]!Tabla10[Descripción],[1]!Tabla10[CODIGO PRESUPUESTARIO],0))</f>
        <v/>
      </c>
      <c r="R766" s="696"/>
      <c r="S766" s="696"/>
    </row>
    <row r="767" spans="2:19" s="701" customFormat="1" x14ac:dyDescent="0.3">
      <c r="B767" s="692" t="str">
        <f>IF('Formulario PPGR3 '!$G767="","",CONCATENATE('Formulario PPGR3 '!$C767,".",'Formulario PPGR3 '!$D767,".",'Formulario PPGR3 '!$E767,".",'Formulario PPGR3 '!$F767))</f>
        <v/>
      </c>
      <c r="C767" s="692" t="str">
        <f>IF('Formulario PPGR3 '!$G767="","",'[1]Formulario PPGR1'!#REF!)</f>
        <v/>
      </c>
      <c r="D767" s="692" t="str">
        <f>IF('Formulario PPGR3 '!$G767="","",'[1]Formulario PPGR1'!#REF!)</f>
        <v/>
      </c>
      <c r="E767" s="692" t="str">
        <f>IF('Formulario PPGR3 '!$G767="","",'[1]Formulario PPGR1'!#REF!)</f>
        <v/>
      </c>
      <c r="F767" s="692" t="str">
        <f>IF('Formulario PPGR3 '!$G767="","",'[1]Formulario PPGR1'!#REF!)</f>
        <v/>
      </c>
      <c r="G767" s="693"/>
      <c r="H767" s="694" t="str">
        <f>IF(Tabla112[[#This Row],[Código_Actividad]]="","",_xlfn.XLOOKUP(Tabla112[[#This Row],[Código_Actividad]],[1]!Tabla2[Código],[1]!Tabla2[Actividades Programables Presupuestables],"",0))</f>
        <v/>
      </c>
      <c r="I767" s="695" t="str">
        <f>IFERROR(VLOOKUP('Formulario PPGR3 '!$G767,'[1]Formulario PPGR2'!$H$9:$V$272,15,FALSE),"")</f>
        <v/>
      </c>
      <c r="J767" s="702"/>
      <c r="K767" s="696" t="str">
        <f>IF(Tabla112[[#This Row],[Insumos]]="","",_xlfn.XLOOKUP(Tabla112[[#This Row],[Insumos]],[1]!Tabla10[Insumo],[1]!Tabla10[InsumoAbrev],"",0))</f>
        <v/>
      </c>
      <c r="L767" s="697"/>
      <c r="M767" s="698" t="str">
        <f>IF(Tabla112[[#This Row],[Descripción]]="","",_xlfn.XLOOKUP(Tabla112[[#This Row],[Descripción]],[1]!Tabla10[Descripción],[1]!Tabla10[Unidad de Medida],"",0))</f>
        <v/>
      </c>
      <c r="N767" s="699"/>
      <c r="O767" s="700" t="str">
        <f>IF(Tabla112[[#This Row],[Descripción]]="","",_xlfn.XLOOKUP(Tabla112[[#This Row],[Descripción]],[1]!Tabla10[Descripción],[1]!Tabla10[Precio Unitario],0))</f>
        <v/>
      </c>
      <c r="P767" s="700" t="str">
        <f>IF(Tabla112[[#This Row],[Cantidad de Insumos]]="","",Tabla112[[#This Row],[Precio Unitario]]*Tabla112[[#This Row],[Cantidad de Insumos]])</f>
        <v/>
      </c>
      <c r="Q767" s="700" t="str">
        <f>IF(Tabla112[[#This Row],[Descripción]]="","",_xlfn.XLOOKUP(Tabla112[[#This Row],[Descripción]],[1]!Tabla10[Descripción],[1]!Tabla10[CODIGO PRESUPUESTARIO],0))</f>
        <v/>
      </c>
      <c r="R767" s="696"/>
      <c r="S767" s="696"/>
    </row>
    <row r="768" spans="2:19" s="701" customFormat="1" x14ac:dyDescent="0.3">
      <c r="B768" s="692" t="str">
        <f>IF('Formulario PPGR3 '!$G768="","",CONCATENATE('Formulario PPGR3 '!$C768,".",'Formulario PPGR3 '!$D768,".",'Formulario PPGR3 '!$E768,".",'Formulario PPGR3 '!$F768))</f>
        <v/>
      </c>
      <c r="C768" s="692" t="str">
        <f>IF('Formulario PPGR3 '!$G768="","",'[1]Formulario PPGR1'!#REF!)</f>
        <v/>
      </c>
      <c r="D768" s="692" t="str">
        <f>IF('Formulario PPGR3 '!$G768="","",'[1]Formulario PPGR1'!#REF!)</f>
        <v/>
      </c>
      <c r="E768" s="692" t="str">
        <f>IF('Formulario PPGR3 '!$G768="","",'[1]Formulario PPGR1'!#REF!)</f>
        <v/>
      </c>
      <c r="F768" s="692" t="str">
        <f>IF('Formulario PPGR3 '!$G768="","",'[1]Formulario PPGR1'!#REF!)</f>
        <v/>
      </c>
      <c r="G768" s="693"/>
      <c r="H768" s="694" t="str">
        <f>IF(Tabla112[[#This Row],[Código_Actividad]]="","",_xlfn.XLOOKUP(Tabla112[[#This Row],[Código_Actividad]],[1]!Tabla2[Código],[1]!Tabla2[Actividades Programables Presupuestables],"",0))</f>
        <v/>
      </c>
      <c r="I768" s="695" t="str">
        <f>IFERROR(VLOOKUP('Formulario PPGR3 '!$G768,'[1]Formulario PPGR2'!$H$9:$V$272,15,FALSE),"")</f>
        <v/>
      </c>
      <c r="J768" s="702"/>
      <c r="K768" s="696" t="str">
        <f>IF(Tabla112[[#This Row],[Insumos]]="","",_xlfn.XLOOKUP(Tabla112[[#This Row],[Insumos]],[1]!Tabla10[Insumo],[1]!Tabla10[InsumoAbrev],"",0))</f>
        <v/>
      </c>
      <c r="L768" s="697"/>
      <c r="M768" s="698" t="str">
        <f>IF(Tabla112[[#This Row],[Descripción]]="","",_xlfn.XLOOKUP(Tabla112[[#This Row],[Descripción]],[1]!Tabla10[Descripción],[1]!Tabla10[Unidad de Medida],"",0))</f>
        <v/>
      </c>
      <c r="N768" s="699"/>
      <c r="O768" s="700" t="str">
        <f>IF(Tabla112[[#This Row],[Descripción]]="","",_xlfn.XLOOKUP(Tabla112[[#This Row],[Descripción]],[1]!Tabla10[Descripción],[1]!Tabla10[Precio Unitario],0))</f>
        <v/>
      </c>
      <c r="P768" s="700" t="str">
        <f>IF(Tabla112[[#This Row],[Cantidad de Insumos]]="","",Tabla112[[#This Row],[Precio Unitario]]*Tabla112[[#This Row],[Cantidad de Insumos]])</f>
        <v/>
      </c>
      <c r="Q768" s="700" t="str">
        <f>IF(Tabla112[[#This Row],[Descripción]]="","",_xlfn.XLOOKUP(Tabla112[[#This Row],[Descripción]],[1]!Tabla10[Descripción],[1]!Tabla10[CODIGO PRESUPUESTARIO],0))</f>
        <v/>
      </c>
      <c r="R768" s="696"/>
      <c r="S768" s="696"/>
    </row>
    <row r="769" spans="2:19" s="701" customFormat="1" x14ac:dyDescent="0.3">
      <c r="B769" s="692" t="str">
        <f>IF('Formulario PPGR3 '!$G769="","",CONCATENATE('Formulario PPGR3 '!$C769,".",'Formulario PPGR3 '!$D769,".",'Formulario PPGR3 '!$E769,".",'Formulario PPGR3 '!$F769))</f>
        <v/>
      </c>
      <c r="C769" s="692" t="str">
        <f>IF('Formulario PPGR3 '!$G769="","",'[1]Formulario PPGR1'!#REF!)</f>
        <v/>
      </c>
      <c r="D769" s="692" t="str">
        <f>IF('Formulario PPGR3 '!$G769="","",'[1]Formulario PPGR1'!#REF!)</f>
        <v/>
      </c>
      <c r="E769" s="692" t="str">
        <f>IF('Formulario PPGR3 '!$G769="","",'[1]Formulario PPGR1'!#REF!)</f>
        <v/>
      </c>
      <c r="F769" s="692" t="str">
        <f>IF('Formulario PPGR3 '!$G769="","",'[1]Formulario PPGR1'!#REF!)</f>
        <v/>
      </c>
      <c r="G769" s="693"/>
      <c r="H769" s="694" t="str">
        <f>IF(Tabla112[[#This Row],[Código_Actividad]]="","",_xlfn.XLOOKUP(Tabla112[[#This Row],[Código_Actividad]],[1]!Tabla2[Código],[1]!Tabla2[Actividades Programables Presupuestables],"",0))</f>
        <v/>
      </c>
      <c r="I769" s="695" t="str">
        <f>IFERROR(VLOOKUP('Formulario PPGR3 '!$G769,'[1]Formulario PPGR2'!$H$9:$V$272,15,FALSE),"")</f>
        <v/>
      </c>
      <c r="J769" s="702"/>
      <c r="K769" s="696" t="str">
        <f>IF(Tabla112[[#This Row],[Insumos]]="","",_xlfn.XLOOKUP(Tabla112[[#This Row],[Insumos]],[1]!Tabla10[Insumo],[1]!Tabla10[InsumoAbrev],"",0))</f>
        <v/>
      </c>
      <c r="L769" s="697"/>
      <c r="M769" s="698" t="str">
        <f>IF(Tabla112[[#This Row],[Descripción]]="","",_xlfn.XLOOKUP(Tabla112[[#This Row],[Descripción]],[1]!Tabla10[Descripción],[1]!Tabla10[Unidad de Medida],"",0))</f>
        <v/>
      </c>
      <c r="N769" s="699"/>
      <c r="O769" s="700" t="str">
        <f>IF(Tabla112[[#This Row],[Descripción]]="","",_xlfn.XLOOKUP(Tabla112[[#This Row],[Descripción]],[1]!Tabla10[Descripción],[1]!Tabla10[Precio Unitario],0))</f>
        <v/>
      </c>
      <c r="P769" s="700" t="str">
        <f>IF(Tabla112[[#This Row],[Cantidad de Insumos]]="","",Tabla112[[#This Row],[Precio Unitario]]*Tabla112[[#This Row],[Cantidad de Insumos]])</f>
        <v/>
      </c>
      <c r="Q769" s="700" t="str">
        <f>IF(Tabla112[[#This Row],[Descripción]]="","",_xlfn.XLOOKUP(Tabla112[[#This Row],[Descripción]],[1]!Tabla10[Descripción],[1]!Tabla10[CODIGO PRESUPUESTARIO],0))</f>
        <v/>
      </c>
      <c r="R769" s="696"/>
      <c r="S769" s="696"/>
    </row>
    <row r="770" spans="2:19" s="701" customFormat="1" x14ac:dyDescent="0.3">
      <c r="B770" s="692" t="str">
        <f>IF('Formulario PPGR3 '!$G770="","",CONCATENATE('Formulario PPGR3 '!$C770,".",'Formulario PPGR3 '!$D770,".",'Formulario PPGR3 '!$E770,".",'Formulario PPGR3 '!$F770))</f>
        <v/>
      </c>
      <c r="C770" s="692" t="str">
        <f>IF('Formulario PPGR3 '!$G770="","",'[1]Formulario PPGR1'!#REF!)</f>
        <v/>
      </c>
      <c r="D770" s="692" t="str">
        <f>IF('Formulario PPGR3 '!$G770="","",'[1]Formulario PPGR1'!#REF!)</f>
        <v/>
      </c>
      <c r="E770" s="692" t="str">
        <f>IF('Formulario PPGR3 '!$G770="","",'[1]Formulario PPGR1'!#REF!)</f>
        <v/>
      </c>
      <c r="F770" s="692" t="str">
        <f>IF('Formulario PPGR3 '!$G770="","",'[1]Formulario PPGR1'!#REF!)</f>
        <v/>
      </c>
      <c r="G770" s="693"/>
      <c r="H770" s="694" t="str">
        <f>IF(Tabla112[[#This Row],[Código_Actividad]]="","",_xlfn.XLOOKUP(Tabla112[[#This Row],[Código_Actividad]],[1]!Tabla2[Código],[1]!Tabla2[Actividades Programables Presupuestables],"",0))</f>
        <v/>
      </c>
      <c r="I770" s="695" t="str">
        <f>IFERROR(VLOOKUP('Formulario PPGR3 '!$G770,'[1]Formulario PPGR2'!$H$9:$V$272,15,FALSE),"")</f>
        <v/>
      </c>
      <c r="J770" s="702"/>
      <c r="K770" s="696" t="str">
        <f>IF(Tabla112[[#This Row],[Insumos]]="","",_xlfn.XLOOKUP(Tabla112[[#This Row],[Insumos]],[1]!Tabla10[Insumo],[1]!Tabla10[InsumoAbrev],"",0))</f>
        <v/>
      </c>
      <c r="L770" s="697"/>
      <c r="M770" s="698" t="str">
        <f>IF(Tabla112[[#This Row],[Descripción]]="","",_xlfn.XLOOKUP(Tabla112[[#This Row],[Descripción]],[1]!Tabla10[Descripción],[1]!Tabla10[Unidad de Medida],"",0))</f>
        <v/>
      </c>
      <c r="N770" s="699"/>
      <c r="O770" s="700" t="str">
        <f>IF(Tabla112[[#This Row],[Descripción]]="","",_xlfn.XLOOKUP(Tabla112[[#This Row],[Descripción]],[1]!Tabla10[Descripción],[1]!Tabla10[Precio Unitario],0))</f>
        <v/>
      </c>
      <c r="P770" s="700" t="str">
        <f>IF(Tabla112[[#This Row],[Cantidad de Insumos]]="","",Tabla112[[#This Row],[Precio Unitario]]*Tabla112[[#This Row],[Cantidad de Insumos]])</f>
        <v/>
      </c>
      <c r="Q770" s="700" t="str">
        <f>IF(Tabla112[[#This Row],[Descripción]]="","",_xlfn.XLOOKUP(Tabla112[[#This Row],[Descripción]],[1]!Tabla10[Descripción],[1]!Tabla10[CODIGO PRESUPUESTARIO],0))</f>
        <v/>
      </c>
      <c r="R770" s="696"/>
      <c r="S770" s="696"/>
    </row>
    <row r="771" spans="2:19" s="701" customFormat="1" x14ac:dyDescent="0.3">
      <c r="B771" s="692" t="str">
        <f>IF('Formulario PPGR3 '!$G771="","",CONCATENATE('Formulario PPGR3 '!$C771,".",'Formulario PPGR3 '!$D771,".",'Formulario PPGR3 '!$E771,".",'Formulario PPGR3 '!$F771))</f>
        <v/>
      </c>
      <c r="C771" s="692" t="str">
        <f>IF('Formulario PPGR3 '!$G771="","",'[1]Formulario PPGR1'!#REF!)</f>
        <v/>
      </c>
      <c r="D771" s="692" t="str">
        <f>IF('Formulario PPGR3 '!$G771="","",'[1]Formulario PPGR1'!#REF!)</f>
        <v/>
      </c>
      <c r="E771" s="692" t="str">
        <f>IF('Formulario PPGR3 '!$G771="","",'[1]Formulario PPGR1'!#REF!)</f>
        <v/>
      </c>
      <c r="F771" s="692" t="str">
        <f>IF('Formulario PPGR3 '!$G771="","",'[1]Formulario PPGR1'!#REF!)</f>
        <v/>
      </c>
      <c r="G771" s="693"/>
      <c r="H771" s="694" t="str">
        <f>IF(Tabla112[[#This Row],[Código_Actividad]]="","",_xlfn.XLOOKUP(Tabla112[[#This Row],[Código_Actividad]],[1]!Tabla2[Código],[1]!Tabla2[Actividades Programables Presupuestables],"",0))</f>
        <v/>
      </c>
      <c r="I771" s="695" t="str">
        <f>IFERROR(VLOOKUP('Formulario PPGR3 '!$G771,'[1]Formulario PPGR2'!$H$9:$V$272,15,FALSE),"")</f>
        <v/>
      </c>
      <c r="J771" s="702"/>
      <c r="K771" s="696" t="str">
        <f>IF(Tabla112[[#This Row],[Insumos]]="","",_xlfn.XLOOKUP(Tabla112[[#This Row],[Insumos]],[1]!Tabla10[Insumo],[1]!Tabla10[InsumoAbrev],"",0))</f>
        <v/>
      </c>
      <c r="L771" s="697"/>
      <c r="M771" s="698" t="str">
        <f>IF(Tabla112[[#This Row],[Descripción]]="","",_xlfn.XLOOKUP(Tabla112[[#This Row],[Descripción]],[1]!Tabla10[Descripción],[1]!Tabla10[Unidad de Medida],"",0))</f>
        <v/>
      </c>
      <c r="N771" s="699"/>
      <c r="O771" s="700" t="str">
        <f>IF(Tabla112[[#This Row],[Descripción]]="","",_xlfn.XLOOKUP(Tabla112[[#This Row],[Descripción]],[1]!Tabla10[Descripción],[1]!Tabla10[Precio Unitario],0))</f>
        <v/>
      </c>
      <c r="P771" s="700" t="str">
        <f>IF(Tabla112[[#This Row],[Cantidad de Insumos]]="","",Tabla112[[#This Row],[Precio Unitario]]*Tabla112[[#This Row],[Cantidad de Insumos]])</f>
        <v/>
      </c>
      <c r="Q771" s="700" t="str">
        <f>IF(Tabla112[[#This Row],[Descripción]]="","",_xlfn.XLOOKUP(Tabla112[[#This Row],[Descripción]],[1]!Tabla10[Descripción],[1]!Tabla10[CODIGO PRESUPUESTARIO],0))</f>
        <v/>
      </c>
      <c r="R771" s="696"/>
      <c r="S771" s="696"/>
    </row>
    <row r="772" spans="2:19" s="701" customFormat="1" x14ac:dyDescent="0.3">
      <c r="B772" s="692" t="str">
        <f>IF('Formulario PPGR3 '!$G772="","",CONCATENATE('Formulario PPGR3 '!$C772,".",'Formulario PPGR3 '!$D772,".",'Formulario PPGR3 '!$E772,".",'Formulario PPGR3 '!$F772))</f>
        <v/>
      </c>
      <c r="C772" s="692" t="str">
        <f>IF('Formulario PPGR3 '!$G772="","",'[1]Formulario PPGR1'!#REF!)</f>
        <v/>
      </c>
      <c r="D772" s="692" t="str">
        <f>IF('Formulario PPGR3 '!$G772="","",'[1]Formulario PPGR1'!#REF!)</f>
        <v/>
      </c>
      <c r="E772" s="692" t="str">
        <f>IF('Formulario PPGR3 '!$G772="","",'[1]Formulario PPGR1'!#REF!)</f>
        <v/>
      </c>
      <c r="F772" s="692" t="str">
        <f>IF('Formulario PPGR3 '!$G772="","",'[1]Formulario PPGR1'!#REF!)</f>
        <v/>
      </c>
      <c r="G772" s="693"/>
      <c r="H772" s="694" t="str">
        <f>IF(Tabla112[[#This Row],[Código_Actividad]]="","",_xlfn.XLOOKUP(Tabla112[[#This Row],[Código_Actividad]],[1]!Tabla2[Código],[1]!Tabla2[Actividades Programables Presupuestables],"",0))</f>
        <v/>
      </c>
      <c r="I772" s="695" t="str">
        <f>IFERROR(VLOOKUP('Formulario PPGR3 '!$G772,'[1]Formulario PPGR2'!$H$9:$V$272,15,FALSE),"")</f>
        <v/>
      </c>
      <c r="J772" s="702"/>
      <c r="K772" s="696" t="str">
        <f>IF(Tabla112[[#This Row],[Insumos]]="","",_xlfn.XLOOKUP(Tabla112[[#This Row],[Insumos]],[1]!Tabla10[Insumo],[1]!Tabla10[InsumoAbrev],"",0))</f>
        <v/>
      </c>
      <c r="L772" s="697"/>
      <c r="M772" s="698" t="str">
        <f>IF(Tabla112[[#This Row],[Descripción]]="","",_xlfn.XLOOKUP(Tabla112[[#This Row],[Descripción]],[1]!Tabla10[Descripción],[1]!Tabla10[Unidad de Medida],"",0))</f>
        <v/>
      </c>
      <c r="N772" s="699"/>
      <c r="O772" s="700" t="str">
        <f>IF(Tabla112[[#This Row],[Descripción]]="","",_xlfn.XLOOKUP(Tabla112[[#This Row],[Descripción]],[1]!Tabla10[Descripción],[1]!Tabla10[Precio Unitario],0))</f>
        <v/>
      </c>
      <c r="P772" s="700" t="str">
        <f>IF(Tabla112[[#This Row],[Cantidad de Insumos]]="","",Tabla112[[#This Row],[Precio Unitario]]*Tabla112[[#This Row],[Cantidad de Insumos]])</f>
        <v/>
      </c>
      <c r="Q772" s="700" t="str">
        <f>IF(Tabla112[[#This Row],[Descripción]]="","",_xlfn.XLOOKUP(Tabla112[[#This Row],[Descripción]],[1]!Tabla10[Descripción],[1]!Tabla10[CODIGO PRESUPUESTARIO],0))</f>
        <v/>
      </c>
      <c r="R772" s="696"/>
      <c r="S772" s="696"/>
    </row>
    <row r="773" spans="2:19" s="701" customFormat="1" x14ac:dyDescent="0.3">
      <c r="B773" s="692" t="str">
        <f>IF('Formulario PPGR3 '!$G773="","",CONCATENATE('Formulario PPGR3 '!$C773,".",'Formulario PPGR3 '!$D773,".",'Formulario PPGR3 '!$E773,".",'Formulario PPGR3 '!$F773))</f>
        <v/>
      </c>
      <c r="C773" s="692" t="str">
        <f>IF('Formulario PPGR3 '!$G773="","",'[1]Formulario PPGR1'!#REF!)</f>
        <v/>
      </c>
      <c r="D773" s="692" t="str">
        <f>IF('Formulario PPGR3 '!$G773="","",'[1]Formulario PPGR1'!#REF!)</f>
        <v/>
      </c>
      <c r="E773" s="692" t="str">
        <f>IF('Formulario PPGR3 '!$G773="","",'[1]Formulario PPGR1'!#REF!)</f>
        <v/>
      </c>
      <c r="F773" s="692" t="str">
        <f>IF('Formulario PPGR3 '!$G773="","",'[1]Formulario PPGR1'!#REF!)</f>
        <v/>
      </c>
      <c r="G773" s="693"/>
      <c r="H773" s="694" t="str">
        <f>IF(Tabla112[[#This Row],[Código_Actividad]]="","",_xlfn.XLOOKUP(Tabla112[[#This Row],[Código_Actividad]],[1]!Tabla2[Código],[1]!Tabla2[Actividades Programables Presupuestables],"",0))</f>
        <v/>
      </c>
      <c r="I773" s="695" t="str">
        <f>IFERROR(VLOOKUP('Formulario PPGR3 '!$G773,'[1]Formulario PPGR2'!$H$9:$V$272,15,FALSE),"")</f>
        <v/>
      </c>
      <c r="J773" s="702"/>
      <c r="K773" s="696" t="str">
        <f>IF(Tabla112[[#This Row],[Insumos]]="","",_xlfn.XLOOKUP(Tabla112[[#This Row],[Insumos]],[1]!Tabla10[Insumo],[1]!Tabla10[InsumoAbrev],"",0))</f>
        <v/>
      </c>
      <c r="L773" s="697"/>
      <c r="M773" s="698" t="str">
        <f>IF(Tabla112[[#This Row],[Descripción]]="","",_xlfn.XLOOKUP(Tabla112[[#This Row],[Descripción]],[1]!Tabla10[Descripción],[1]!Tabla10[Unidad de Medida],"",0))</f>
        <v/>
      </c>
      <c r="N773" s="699"/>
      <c r="O773" s="700" t="str">
        <f>IF(Tabla112[[#This Row],[Descripción]]="","",_xlfn.XLOOKUP(Tabla112[[#This Row],[Descripción]],[1]!Tabla10[Descripción],[1]!Tabla10[Precio Unitario],0))</f>
        <v/>
      </c>
      <c r="P773" s="700" t="str">
        <f>IF(Tabla112[[#This Row],[Cantidad de Insumos]]="","",Tabla112[[#This Row],[Precio Unitario]]*Tabla112[[#This Row],[Cantidad de Insumos]])</f>
        <v/>
      </c>
      <c r="Q773" s="700" t="str">
        <f>IF(Tabla112[[#This Row],[Descripción]]="","",_xlfn.XLOOKUP(Tabla112[[#This Row],[Descripción]],[1]!Tabla10[Descripción],[1]!Tabla10[CODIGO PRESUPUESTARIO],0))</f>
        <v/>
      </c>
      <c r="R773" s="696"/>
      <c r="S773" s="696"/>
    </row>
    <row r="774" spans="2:19" s="701" customFormat="1" x14ac:dyDescent="0.3">
      <c r="B774" s="692" t="str">
        <f>IF('Formulario PPGR3 '!$G774="","",CONCATENATE('Formulario PPGR3 '!$C774,".",'Formulario PPGR3 '!$D774,".",'Formulario PPGR3 '!$E774,".",'Formulario PPGR3 '!$F774))</f>
        <v/>
      </c>
      <c r="C774" s="692" t="str">
        <f>IF('Formulario PPGR3 '!$G774="","",'[1]Formulario PPGR1'!#REF!)</f>
        <v/>
      </c>
      <c r="D774" s="692" t="str">
        <f>IF('Formulario PPGR3 '!$G774="","",'[1]Formulario PPGR1'!#REF!)</f>
        <v/>
      </c>
      <c r="E774" s="692" t="str">
        <f>IF('Formulario PPGR3 '!$G774="","",'[1]Formulario PPGR1'!#REF!)</f>
        <v/>
      </c>
      <c r="F774" s="692" t="str">
        <f>IF('Formulario PPGR3 '!$G774="","",'[1]Formulario PPGR1'!#REF!)</f>
        <v/>
      </c>
      <c r="G774" s="693"/>
      <c r="H774" s="694" t="str">
        <f>IF(Tabla112[[#This Row],[Código_Actividad]]="","",_xlfn.XLOOKUP(Tabla112[[#This Row],[Código_Actividad]],[1]!Tabla2[Código],[1]!Tabla2[Actividades Programables Presupuestables],"",0))</f>
        <v/>
      </c>
      <c r="I774" s="695" t="str">
        <f>IFERROR(VLOOKUP('Formulario PPGR3 '!$G774,'[1]Formulario PPGR2'!$H$9:$V$272,15,FALSE),"")</f>
        <v/>
      </c>
      <c r="J774" s="702"/>
      <c r="K774" s="696" t="str">
        <f>IF(Tabla112[[#This Row],[Insumos]]="","",_xlfn.XLOOKUP(Tabla112[[#This Row],[Insumos]],[1]!Tabla10[Insumo],[1]!Tabla10[InsumoAbrev],"",0))</f>
        <v/>
      </c>
      <c r="L774" s="697"/>
      <c r="M774" s="698" t="str">
        <f>IF(Tabla112[[#This Row],[Descripción]]="","",_xlfn.XLOOKUP(Tabla112[[#This Row],[Descripción]],[1]!Tabla10[Descripción],[1]!Tabla10[Unidad de Medida],"",0))</f>
        <v/>
      </c>
      <c r="N774" s="699"/>
      <c r="O774" s="700" t="str">
        <f>IF(Tabla112[[#This Row],[Descripción]]="","",_xlfn.XLOOKUP(Tabla112[[#This Row],[Descripción]],[1]!Tabla10[Descripción],[1]!Tabla10[Precio Unitario],0))</f>
        <v/>
      </c>
      <c r="P774" s="700" t="str">
        <f>IF(Tabla112[[#This Row],[Cantidad de Insumos]]="","",Tabla112[[#This Row],[Precio Unitario]]*Tabla112[[#This Row],[Cantidad de Insumos]])</f>
        <v/>
      </c>
      <c r="Q774" s="700" t="str">
        <f>IF(Tabla112[[#This Row],[Descripción]]="","",_xlfn.XLOOKUP(Tabla112[[#This Row],[Descripción]],[1]!Tabla10[Descripción],[1]!Tabla10[CODIGO PRESUPUESTARIO],0))</f>
        <v/>
      </c>
      <c r="R774" s="696"/>
      <c r="S774" s="696"/>
    </row>
    <row r="775" spans="2:19" s="701" customFormat="1" x14ac:dyDescent="0.3">
      <c r="B775" s="692" t="str">
        <f>IF('Formulario PPGR3 '!$G775="","",CONCATENATE('Formulario PPGR3 '!$C775,".",'Formulario PPGR3 '!$D775,".",'Formulario PPGR3 '!$E775,".",'Formulario PPGR3 '!$F775))</f>
        <v/>
      </c>
      <c r="C775" s="692" t="str">
        <f>IF('Formulario PPGR3 '!$G775="","",'[1]Formulario PPGR1'!#REF!)</f>
        <v/>
      </c>
      <c r="D775" s="692" t="str">
        <f>IF('Formulario PPGR3 '!$G775="","",'[1]Formulario PPGR1'!#REF!)</f>
        <v/>
      </c>
      <c r="E775" s="692" t="str">
        <f>IF('Formulario PPGR3 '!$G775="","",'[1]Formulario PPGR1'!#REF!)</f>
        <v/>
      </c>
      <c r="F775" s="692" t="str">
        <f>IF('Formulario PPGR3 '!$G775="","",'[1]Formulario PPGR1'!#REF!)</f>
        <v/>
      </c>
      <c r="G775" s="693"/>
      <c r="H775" s="694" t="str">
        <f>IF(Tabla112[[#This Row],[Código_Actividad]]="","",_xlfn.XLOOKUP(Tabla112[[#This Row],[Código_Actividad]],[1]!Tabla2[Código],[1]!Tabla2[Actividades Programables Presupuestables],"",0))</f>
        <v/>
      </c>
      <c r="I775" s="695" t="str">
        <f>IFERROR(VLOOKUP('Formulario PPGR3 '!$G775,'[1]Formulario PPGR2'!$H$9:$V$272,15,FALSE),"")</f>
        <v/>
      </c>
      <c r="J775" s="702"/>
      <c r="K775" s="696" t="str">
        <f>IF(Tabla112[[#This Row],[Insumos]]="","",_xlfn.XLOOKUP(Tabla112[[#This Row],[Insumos]],[1]!Tabla10[Insumo],[1]!Tabla10[InsumoAbrev],"",0))</f>
        <v/>
      </c>
      <c r="L775" s="697"/>
      <c r="M775" s="698" t="str">
        <f>IF(Tabla112[[#This Row],[Descripción]]="","",_xlfn.XLOOKUP(Tabla112[[#This Row],[Descripción]],[1]!Tabla10[Descripción],[1]!Tabla10[Unidad de Medida],"",0))</f>
        <v/>
      </c>
      <c r="N775" s="699"/>
      <c r="O775" s="700" t="str">
        <f>IF(Tabla112[[#This Row],[Descripción]]="","",_xlfn.XLOOKUP(Tabla112[[#This Row],[Descripción]],[1]!Tabla10[Descripción],[1]!Tabla10[Precio Unitario],0))</f>
        <v/>
      </c>
      <c r="P775" s="700" t="str">
        <f>IF(Tabla112[[#This Row],[Cantidad de Insumos]]="","",Tabla112[[#This Row],[Precio Unitario]]*Tabla112[[#This Row],[Cantidad de Insumos]])</f>
        <v/>
      </c>
      <c r="Q775" s="700" t="str">
        <f>IF(Tabla112[[#This Row],[Descripción]]="","",_xlfn.XLOOKUP(Tabla112[[#This Row],[Descripción]],[1]!Tabla10[Descripción],[1]!Tabla10[CODIGO PRESUPUESTARIO],0))</f>
        <v/>
      </c>
      <c r="R775" s="696"/>
      <c r="S775" s="696"/>
    </row>
    <row r="776" spans="2:19" s="701" customFormat="1" x14ac:dyDescent="0.3">
      <c r="B776" s="692" t="str">
        <f>IF('Formulario PPGR3 '!$G776="","",CONCATENATE('Formulario PPGR3 '!$C776,".",'Formulario PPGR3 '!$D776,".",'Formulario PPGR3 '!$E776,".",'Formulario PPGR3 '!$F776))</f>
        <v/>
      </c>
      <c r="C776" s="692" t="str">
        <f>IF('Formulario PPGR3 '!$G776="","",'[1]Formulario PPGR1'!#REF!)</f>
        <v/>
      </c>
      <c r="D776" s="692" t="str">
        <f>IF('Formulario PPGR3 '!$G776="","",'[1]Formulario PPGR1'!#REF!)</f>
        <v/>
      </c>
      <c r="E776" s="692" t="str">
        <f>IF('Formulario PPGR3 '!$G776="","",'[1]Formulario PPGR1'!#REF!)</f>
        <v/>
      </c>
      <c r="F776" s="692" t="str">
        <f>IF('Formulario PPGR3 '!$G776="","",'[1]Formulario PPGR1'!#REF!)</f>
        <v/>
      </c>
      <c r="G776" s="693"/>
      <c r="H776" s="694" t="str">
        <f>IF(Tabla112[[#This Row],[Código_Actividad]]="","",_xlfn.XLOOKUP(Tabla112[[#This Row],[Código_Actividad]],[1]!Tabla2[Código],[1]!Tabla2[Actividades Programables Presupuestables],"",0))</f>
        <v/>
      </c>
      <c r="I776" s="695" t="str">
        <f>IFERROR(VLOOKUP('Formulario PPGR3 '!$G776,'[1]Formulario PPGR2'!$H$9:$V$272,15,FALSE),"")</f>
        <v/>
      </c>
      <c r="J776" s="702"/>
      <c r="K776" s="696" t="str">
        <f>IF(Tabla112[[#This Row],[Insumos]]="","",_xlfn.XLOOKUP(Tabla112[[#This Row],[Insumos]],[1]!Tabla10[Insumo],[1]!Tabla10[InsumoAbrev],"",0))</f>
        <v/>
      </c>
      <c r="L776" s="697"/>
      <c r="M776" s="698" t="str">
        <f>IF(Tabla112[[#This Row],[Descripción]]="","",_xlfn.XLOOKUP(Tabla112[[#This Row],[Descripción]],[1]!Tabla10[Descripción],[1]!Tabla10[Unidad de Medida],"",0))</f>
        <v/>
      </c>
      <c r="N776" s="699"/>
      <c r="O776" s="700" t="str">
        <f>IF(Tabla112[[#This Row],[Descripción]]="","",_xlfn.XLOOKUP(Tabla112[[#This Row],[Descripción]],[1]!Tabla10[Descripción],[1]!Tabla10[Precio Unitario],0))</f>
        <v/>
      </c>
      <c r="P776" s="700" t="str">
        <f>IF(Tabla112[[#This Row],[Cantidad de Insumos]]="","",Tabla112[[#This Row],[Precio Unitario]]*Tabla112[[#This Row],[Cantidad de Insumos]])</f>
        <v/>
      </c>
      <c r="Q776" s="700" t="str">
        <f>IF(Tabla112[[#This Row],[Descripción]]="","",_xlfn.XLOOKUP(Tabla112[[#This Row],[Descripción]],[1]!Tabla10[Descripción],[1]!Tabla10[CODIGO PRESUPUESTARIO],0))</f>
        <v/>
      </c>
      <c r="R776" s="696"/>
      <c r="S776" s="696"/>
    </row>
    <row r="777" spans="2:19" s="701" customFormat="1" x14ac:dyDescent="0.3">
      <c r="B777" s="692" t="str">
        <f>IF('Formulario PPGR3 '!$G777="","",CONCATENATE('Formulario PPGR3 '!$C777,".",'Formulario PPGR3 '!$D777,".",'Formulario PPGR3 '!$E777,".",'Formulario PPGR3 '!$F777))</f>
        <v/>
      </c>
      <c r="C777" s="692" t="str">
        <f>IF('Formulario PPGR3 '!$G777="","",'[1]Formulario PPGR1'!#REF!)</f>
        <v/>
      </c>
      <c r="D777" s="692" t="str">
        <f>IF('Formulario PPGR3 '!$G777="","",'[1]Formulario PPGR1'!#REF!)</f>
        <v/>
      </c>
      <c r="E777" s="692" t="str">
        <f>IF('Formulario PPGR3 '!$G777="","",'[1]Formulario PPGR1'!#REF!)</f>
        <v/>
      </c>
      <c r="F777" s="692" t="str">
        <f>IF('Formulario PPGR3 '!$G777="","",'[1]Formulario PPGR1'!#REF!)</f>
        <v/>
      </c>
      <c r="G777" s="693"/>
      <c r="H777" s="694" t="str">
        <f>IF(Tabla112[[#This Row],[Código_Actividad]]="","",_xlfn.XLOOKUP(Tabla112[[#This Row],[Código_Actividad]],[1]!Tabla2[Código],[1]!Tabla2[Actividades Programables Presupuestables],"",0))</f>
        <v/>
      </c>
      <c r="I777" s="695" t="str">
        <f>IFERROR(VLOOKUP('Formulario PPGR3 '!$G777,'[1]Formulario PPGR2'!$H$9:$V$272,15,FALSE),"")</f>
        <v/>
      </c>
      <c r="J777" s="702"/>
      <c r="K777" s="696" t="str">
        <f>IF(Tabla112[[#This Row],[Insumos]]="","",_xlfn.XLOOKUP(Tabla112[[#This Row],[Insumos]],[1]!Tabla10[Insumo],[1]!Tabla10[InsumoAbrev],"",0))</f>
        <v/>
      </c>
      <c r="L777" s="697"/>
      <c r="M777" s="698" t="str">
        <f>IF(Tabla112[[#This Row],[Descripción]]="","",_xlfn.XLOOKUP(Tabla112[[#This Row],[Descripción]],[1]!Tabla10[Descripción],[1]!Tabla10[Unidad de Medida],"",0))</f>
        <v/>
      </c>
      <c r="N777" s="699"/>
      <c r="O777" s="700" t="str">
        <f>IF(Tabla112[[#This Row],[Descripción]]="","",_xlfn.XLOOKUP(Tabla112[[#This Row],[Descripción]],[1]!Tabla10[Descripción],[1]!Tabla10[Precio Unitario],0))</f>
        <v/>
      </c>
      <c r="P777" s="700" t="str">
        <f>IF(Tabla112[[#This Row],[Cantidad de Insumos]]="","",Tabla112[[#This Row],[Precio Unitario]]*Tabla112[[#This Row],[Cantidad de Insumos]])</f>
        <v/>
      </c>
      <c r="Q777" s="700" t="str">
        <f>IF(Tabla112[[#This Row],[Descripción]]="","",_xlfn.XLOOKUP(Tabla112[[#This Row],[Descripción]],[1]!Tabla10[Descripción],[1]!Tabla10[CODIGO PRESUPUESTARIO],0))</f>
        <v/>
      </c>
      <c r="R777" s="696"/>
      <c r="S777" s="696"/>
    </row>
    <row r="778" spans="2:19" s="701" customFormat="1" x14ac:dyDescent="0.3">
      <c r="B778" s="692" t="str">
        <f>IF('Formulario PPGR3 '!$G778="","",CONCATENATE('Formulario PPGR3 '!$C778,".",'Formulario PPGR3 '!$D778,".",'Formulario PPGR3 '!$E778,".",'Formulario PPGR3 '!$F778))</f>
        <v/>
      </c>
      <c r="C778" s="692" t="str">
        <f>IF('Formulario PPGR3 '!$G778="","",'[1]Formulario PPGR1'!#REF!)</f>
        <v/>
      </c>
      <c r="D778" s="692" t="str">
        <f>IF('Formulario PPGR3 '!$G778="","",'[1]Formulario PPGR1'!#REF!)</f>
        <v/>
      </c>
      <c r="E778" s="692" t="str">
        <f>IF('Formulario PPGR3 '!$G778="","",'[1]Formulario PPGR1'!#REF!)</f>
        <v/>
      </c>
      <c r="F778" s="692" t="str">
        <f>IF('Formulario PPGR3 '!$G778="","",'[1]Formulario PPGR1'!#REF!)</f>
        <v/>
      </c>
      <c r="G778" s="693"/>
      <c r="H778" s="694" t="str">
        <f>IF(Tabla112[[#This Row],[Código_Actividad]]="","",_xlfn.XLOOKUP(Tabla112[[#This Row],[Código_Actividad]],[1]!Tabla2[Código],[1]!Tabla2[Actividades Programables Presupuestables],"",0))</f>
        <v/>
      </c>
      <c r="I778" s="695" t="str">
        <f>IFERROR(VLOOKUP('Formulario PPGR3 '!$G778,'[1]Formulario PPGR2'!$H$9:$V$272,15,FALSE),"")</f>
        <v/>
      </c>
      <c r="J778" s="702"/>
      <c r="K778" s="696" t="str">
        <f>IF(Tabla112[[#This Row],[Insumos]]="","",_xlfn.XLOOKUP(Tabla112[[#This Row],[Insumos]],[1]!Tabla10[Insumo],[1]!Tabla10[InsumoAbrev],"",0))</f>
        <v/>
      </c>
      <c r="L778" s="697"/>
      <c r="M778" s="698" t="str">
        <f>IF(Tabla112[[#This Row],[Descripción]]="","",_xlfn.XLOOKUP(Tabla112[[#This Row],[Descripción]],[1]!Tabla10[Descripción],[1]!Tabla10[Unidad de Medida],"",0))</f>
        <v/>
      </c>
      <c r="N778" s="699"/>
      <c r="O778" s="700" t="str">
        <f>IF(Tabla112[[#This Row],[Descripción]]="","",_xlfn.XLOOKUP(Tabla112[[#This Row],[Descripción]],[1]!Tabla10[Descripción],[1]!Tabla10[Precio Unitario],0))</f>
        <v/>
      </c>
      <c r="P778" s="700" t="str">
        <f>IF(Tabla112[[#This Row],[Cantidad de Insumos]]="","",Tabla112[[#This Row],[Precio Unitario]]*Tabla112[[#This Row],[Cantidad de Insumos]])</f>
        <v/>
      </c>
      <c r="Q778" s="700" t="str">
        <f>IF(Tabla112[[#This Row],[Descripción]]="","",_xlfn.XLOOKUP(Tabla112[[#This Row],[Descripción]],[1]!Tabla10[Descripción],[1]!Tabla10[CODIGO PRESUPUESTARIO],0))</f>
        <v/>
      </c>
      <c r="R778" s="696"/>
      <c r="S778" s="696"/>
    </row>
    <row r="779" spans="2:19" s="701" customFormat="1" x14ac:dyDescent="0.3">
      <c r="B779" s="692" t="str">
        <f>IF('Formulario PPGR3 '!$G779="","",CONCATENATE('Formulario PPGR3 '!$C779,".",'Formulario PPGR3 '!$D779,".",'Formulario PPGR3 '!$E779,".",'Formulario PPGR3 '!$F779))</f>
        <v/>
      </c>
      <c r="C779" s="692" t="str">
        <f>IF('Formulario PPGR3 '!$G779="","",'[1]Formulario PPGR1'!#REF!)</f>
        <v/>
      </c>
      <c r="D779" s="692" t="str">
        <f>IF('Formulario PPGR3 '!$G779="","",'[1]Formulario PPGR1'!#REF!)</f>
        <v/>
      </c>
      <c r="E779" s="692" t="str">
        <f>IF('Formulario PPGR3 '!$G779="","",'[1]Formulario PPGR1'!#REF!)</f>
        <v/>
      </c>
      <c r="F779" s="692" t="str">
        <f>IF('Formulario PPGR3 '!$G779="","",'[1]Formulario PPGR1'!#REF!)</f>
        <v/>
      </c>
      <c r="G779" s="693"/>
      <c r="H779" s="694" t="str">
        <f>IF(Tabla112[[#This Row],[Código_Actividad]]="","",_xlfn.XLOOKUP(Tabla112[[#This Row],[Código_Actividad]],[1]!Tabla2[Código],[1]!Tabla2[Actividades Programables Presupuestables],"",0))</f>
        <v/>
      </c>
      <c r="I779" s="695" t="str">
        <f>IFERROR(VLOOKUP('Formulario PPGR3 '!$G779,'[1]Formulario PPGR2'!$H$9:$V$272,15,FALSE),"")</f>
        <v/>
      </c>
      <c r="J779" s="702"/>
      <c r="K779" s="696" t="str">
        <f>IF(Tabla112[[#This Row],[Insumos]]="","",_xlfn.XLOOKUP(Tabla112[[#This Row],[Insumos]],[1]!Tabla10[Insumo],[1]!Tabla10[InsumoAbrev],"",0))</f>
        <v/>
      </c>
      <c r="L779" s="697"/>
      <c r="M779" s="698" t="str">
        <f>IF(Tabla112[[#This Row],[Descripción]]="","",_xlfn.XLOOKUP(Tabla112[[#This Row],[Descripción]],[1]!Tabla10[Descripción],[1]!Tabla10[Unidad de Medida],"",0))</f>
        <v/>
      </c>
      <c r="N779" s="699"/>
      <c r="O779" s="700" t="str">
        <f>IF(Tabla112[[#This Row],[Descripción]]="","",_xlfn.XLOOKUP(Tabla112[[#This Row],[Descripción]],[1]!Tabla10[Descripción],[1]!Tabla10[Precio Unitario],0))</f>
        <v/>
      </c>
      <c r="P779" s="700" t="str">
        <f>IF(Tabla112[[#This Row],[Cantidad de Insumos]]="","",Tabla112[[#This Row],[Precio Unitario]]*Tabla112[[#This Row],[Cantidad de Insumos]])</f>
        <v/>
      </c>
      <c r="Q779" s="700" t="str">
        <f>IF(Tabla112[[#This Row],[Descripción]]="","",_xlfn.XLOOKUP(Tabla112[[#This Row],[Descripción]],[1]!Tabla10[Descripción],[1]!Tabla10[CODIGO PRESUPUESTARIO],0))</f>
        <v/>
      </c>
      <c r="R779" s="696"/>
      <c r="S779" s="696"/>
    </row>
    <row r="780" spans="2:19" s="701" customFormat="1" x14ac:dyDescent="0.3">
      <c r="B780" s="692" t="str">
        <f>IF('Formulario PPGR3 '!$G780="","",CONCATENATE('Formulario PPGR3 '!$C780,".",'Formulario PPGR3 '!$D780,".",'Formulario PPGR3 '!$E780,".",'Formulario PPGR3 '!$F780))</f>
        <v/>
      </c>
      <c r="C780" s="692" t="str">
        <f>IF('Formulario PPGR3 '!$G780="","",'[1]Formulario PPGR1'!#REF!)</f>
        <v/>
      </c>
      <c r="D780" s="692" t="str">
        <f>IF('Formulario PPGR3 '!$G780="","",'[1]Formulario PPGR1'!#REF!)</f>
        <v/>
      </c>
      <c r="E780" s="692" t="str">
        <f>IF('Formulario PPGR3 '!$G780="","",'[1]Formulario PPGR1'!#REF!)</f>
        <v/>
      </c>
      <c r="F780" s="692" t="str">
        <f>IF('Formulario PPGR3 '!$G780="","",'[1]Formulario PPGR1'!#REF!)</f>
        <v/>
      </c>
      <c r="G780" s="693"/>
      <c r="H780" s="694" t="str">
        <f>IF(Tabla112[[#This Row],[Código_Actividad]]="","",_xlfn.XLOOKUP(Tabla112[[#This Row],[Código_Actividad]],[1]!Tabla2[Código],[1]!Tabla2[Actividades Programables Presupuestables],"",0))</f>
        <v/>
      </c>
      <c r="I780" s="695" t="str">
        <f>IFERROR(VLOOKUP('Formulario PPGR3 '!$G780,'[1]Formulario PPGR2'!$H$9:$V$272,15,FALSE),"")</f>
        <v/>
      </c>
      <c r="J780" s="702"/>
      <c r="K780" s="696" t="str">
        <f>IF(Tabla112[[#This Row],[Insumos]]="","",_xlfn.XLOOKUP(Tabla112[[#This Row],[Insumos]],[1]!Tabla10[Insumo],[1]!Tabla10[InsumoAbrev],"",0))</f>
        <v/>
      </c>
      <c r="L780" s="697"/>
      <c r="M780" s="698" t="str">
        <f>IF(Tabla112[[#This Row],[Descripción]]="","",_xlfn.XLOOKUP(Tabla112[[#This Row],[Descripción]],[1]!Tabla10[Descripción],[1]!Tabla10[Unidad de Medida],"",0))</f>
        <v/>
      </c>
      <c r="N780" s="699"/>
      <c r="O780" s="700" t="str">
        <f>IF(Tabla112[[#This Row],[Descripción]]="","",_xlfn.XLOOKUP(Tabla112[[#This Row],[Descripción]],[1]!Tabla10[Descripción],[1]!Tabla10[Precio Unitario],0))</f>
        <v/>
      </c>
      <c r="P780" s="700" t="str">
        <f>IF(Tabla112[[#This Row],[Cantidad de Insumos]]="","",Tabla112[[#This Row],[Precio Unitario]]*Tabla112[[#This Row],[Cantidad de Insumos]])</f>
        <v/>
      </c>
      <c r="Q780" s="700" t="str">
        <f>IF(Tabla112[[#This Row],[Descripción]]="","",_xlfn.XLOOKUP(Tabla112[[#This Row],[Descripción]],[1]!Tabla10[Descripción],[1]!Tabla10[CODIGO PRESUPUESTARIO],0))</f>
        <v/>
      </c>
      <c r="R780" s="696"/>
      <c r="S780" s="696"/>
    </row>
    <row r="781" spans="2:19" s="701" customFormat="1" x14ac:dyDescent="0.3">
      <c r="B781" s="692" t="str">
        <f>IF('Formulario PPGR3 '!$G781="","",CONCATENATE('Formulario PPGR3 '!$C781,".",'Formulario PPGR3 '!$D781,".",'Formulario PPGR3 '!$E781,".",'Formulario PPGR3 '!$F781))</f>
        <v/>
      </c>
      <c r="C781" s="692" t="str">
        <f>IF('Formulario PPGR3 '!$G781="","",'[1]Formulario PPGR1'!#REF!)</f>
        <v/>
      </c>
      <c r="D781" s="692" t="str">
        <f>IF('Formulario PPGR3 '!$G781="","",'[1]Formulario PPGR1'!#REF!)</f>
        <v/>
      </c>
      <c r="E781" s="692" t="str">
        <f>IF('Formulario PPGR3 '!$G781="","",'[1]Formulario PPGR1'!#REF!)</f>
        <v/>
      </c>
      <c r="F781" s="692" t="str">
        <f>IF('Formulario PPGR3 '!$G781="","",'[1]Formulario PPGR1'!#REF!)</f>
        <v/>
      </c>
      <c r="G781" s="693"/>
      <c r="H781" s="694" t="str">
        <f>IF(Tabla112[[#This Row],[Código_Actividad]]="","",_xlfn.XLOOKUP(Tabla112[[#This Row],[Código_Actividad]],[1]!Tabla2[Código],[1]!Tabla2[Actividades Programables Presupuestables],"",0))</f>
        <v/>
      </c>
      <c r="I781" s="695" t="str">
        <f>IFERROR(VLOOKUP('Formulario PPGR3 '!$G781,'[1]Formulario PPGR2'!$H$9:$V$272,15,FALSE),"")</f>
        <v/>
      </c>
      <c r="J781" s="702"/>
      <c r="K781" s="696" t="str">
        <f>IF(Tabla112[[#This Row],[Insumos]]="","",_xlfn.XLOOKUP(Tabla112[[#This Row],[Insumos]],[1]!Tabla10[Insumo],[1]!Tabla10[InsumoAbrev],"",0))</f>
        <v/>
      </c>
      <c r="L781" s="697"/>
      <c r="M781" s="698" t="str">
        <f>IF(Tabla112[[#This Row],[Descripción]]="","",_xlfn.XLOOKUP(Tabla112[[#This Row],[Descripción]],[1]!Tabla10[Descripción],[1]!Tabla10[Unidad de Medida],"",0))</f>
        <v/>
      </c>
      <c r="N781" s="699"/>
      <c r="O781" s="700" t="str">
        <f>IF(Tabla112[[#This Row],[Descripción]]="","",_xlfn.XLOOKUP(Tabla112[[#This Row],[Descripción]],[1]!Tabla10[Descripción],[1]!Tabla10[Precio Unitario],0))</f>
        <v/>
      </c>
      <c r="P781" s="700" t="str">
        <f>IF(Tabla112[[#This Row],[Cantidad de Insumos]]="","",Tabla112[[#This Row],[Precio Unitario]]*Tabla112[[#This Row],[Cantidad de Insumos]])</f>
        <v/>
      </c>
      <c r="Q781" s="700" t="str">
        <f>IF(Tabla112[[#This Row],[Descripción]]="","",_xlfn.XLOOKUP(Tabla112[[#This Row],[Descripción]],[1]!Tabla10[Descripción],[1]!Tabla10[CODIGO PRESUPUESTARIO],0))</f>
        <v/>
      </c>
      <c r="R781" s="696"/>
      <c r="S781" s="696"/>
    </row>
    <row r="782" spans="2:19" s="701" customFormat="1" x14ac:dyDescent="0.3">
      <c r="B782" s="692" t="str">
        <f>IF('Formulario PPGR3 '!$G782="","",CONCATENATE('Formulario PPGR3 '!$C782,".",'Formulario PPGR3 '!$D782,".",'Formulario PPGR3 '!$E782,".",'Formulario PPGR3 '!$F782))</f>
        <v/>
      </c>
      <c r="C782" s="692" t="str">
        <f>IF('Formulario PPGR3 '!$G782="","",'[1]Formulario PPGR1'!#REF!)</f>
        <v/>
      </c>
      <c r="D782" s="692" t="str">
        <f>IF('Formulario PPGR3 '!$G782="","",'[1]Formulario PPGR1'!#REF!)</f>
        <v/>
      </c>
      <c r="E782" s="692" t="str">
        <f>IF('Formulario PPGR3 '!$G782="","",'[1]Formulario PPGR1'!#REF!)</f>
        <v/>
      </c>
      <c r="F782" s="692" t="str">
        <f>IF('Formulario PPGR3 '!$G782="","",'[1]Formulario PPGR1'!#REF!)</f>
        <v/>
      </c>
      <c r="G782" s="693"/>
      <c r="H782" s="694" t="str">
        <f>IF(Tabla112[[#This Row],[Código_Actividad]]="","",_xlfn.XLOOKUP(Tabla112[[#This Row],[Código_Actividad]],[1]!Tabla2[Código],[1]!Tabla2[Actividades Programables Presupuestables],"",0))</f>
        <v/>
      </c>
      <c r="I782" s="695" t="str">
        <f>IFERROR(VLOOKUP('Formulario PPGR3 '!$G782,'[1]Formulario PPGR2'!$H$9:$V$272,15,FALSE),"")</f>
        <v/>
      </c>
      <c r="J782" s="702"/>
      <c r="K782" s="696" t="str">
        <f>IF(Tabla112[[#This Row],[Insumos]]="","",_xlfn.XLOOKUP(Tabla112[[#This Row],[Insumos]],[1]!Tabla10[Insumo],[1]!Tabla10[InsumoAbrev],"",0))</f>
        <v/>
      </c>
      <c r="L782" s="697"/>
      <c r="M782" s="698" t="str">
        <f>IF(Tabla112[[#This Row],[Descripción]]="","",_xlfn.XLOOKUP(Tabla112[[#This Row],[Descripción]],[1]!Tabla10[Descripción],[1]!Tabla10[Unidad de Medida],"",0))</f>
        <v/>
      </c>
      <c r="N782" s="699"/>
      <c r="O782" s="700" t="str">
        <f>IF(Tabla112[[#This Row],[Descripción]]="","",_xlfn.XLOOKUP(Tabla112[[#This Row],[Descripción]],[1]!Tabla10[Descripción],[1]!Tabla10[Precio Unitario],0))</f>
        <v/>
      </c>
      <c r="P782" s="700" t="str">
        <f>IF(Tabla112[[#This Row],[Cantidad de Insumos]]="","",Tabla112[[#This Row],[Precio Unitario]]*Tabla112[[#This Row],[Cantidad de Insumos]])</f>
        <v/>
      </c>
      <c r="Q782" s="700" t="str">
        <f>IF(Tabla112[[#This Row],[Descripción]]="","",_xlfn.XLOOKUP(Tabla112[[#This Row],[Descripción]],[1]!Tabla10[Descripción],[1]!Tabla10[CODIGO PRESUPUESTARIO],0))</f>
        <v/>
      </c>
      <c r="R782" s="696"/>
      <c r="S782" s="696"/>
    </row>
    <row r="783" spans="2:19" s="701" customFormat="1" x14ac:dyDescent="0.3">
      <c r="B783" s="692" t="str">
        <f>IF('Formulario PPGR3 '!$G783="","",CONCATENATE('Formulario PPGR3 '!$C783,".",'Formulario PPGR3 '!$D783,".",'Formulario PPGR3 '!$E783,".",'Formulario PPGR3 '!$F783))</f>
        <v/>
      </c>
      <c r="C783" s="692" t="str">
        <f>IF('Formulario PPGR3 '!$G783="","",'[1]Formulario PPGR1'!#REF!)</f>
        <v/>
      </c>
      <c r="D783" s="692" t="str">
        <f>IF('Formulario PPGR3 '!$G783="","",'[1]Formulario PPGR1'!#REF!)</f>
        <v/>
      </c>
      <c r="E783" s="692" t="str">
        <f>IF('Formulario PPGR3 '!$G783="","",'[1]Formulario PPGR1'!#REF!)</f>
        <v/>
      </c>
      <c r="F783" s="692" t="str">
        <f>IF('Formulario PPGR3 '!$G783="","",'[1]Formulario PPGR1'!#REF!)</f>
        <v/>
      </c>
      <c r="G783" s="693"/>
      <c r="H783" s="694" t="str">
        <f>IF(Tabla112[[#This Row],[Código_Actividad]]="","",_xlfn.XLOOKUP(Tabla112[[#This Row],[Código_Actividad]],[1]!Tabla2[Código],[1]!Tabla2[Actividades Programables Presupuestables],"",0))</f>
        <v/>
      </c>
      <c r="I783" s="695" t="str">
        <f>IFERROR(VLOOKUP('Formulario PPGR3 '!$G783,'[1]Formulario PPGR2'!$H$9:$V$272,15,FALSE),"")</f>
        <v/>
      </c>
      <c r="J783" s="702"/>
      <c r="K783" s="696" t="str">
        <f>IF(Tabla112[[#This Row],[Insumos]]="","",_xlfn.XLOOKUP(Tabla112[[#This Row],[Insumos]],[1]!Tabla10[Insumo],[1]!Tabla10[InsumoAbrev],"",0))</f>
        <v/>
      </c>
      <c r="L783" s="697"/>
      <c r="M783" s="698" t="str">
        <f>IF(Tabla112[[#This Row],[Descripción]]="","",_xlfn.XLOOKUP(Tabla112[[#This Row],[Descripción]],[1]!Tabla10[Descripción],[1]!Tabla10[Unidad de Medida],"",0))</f>
        <v/>
      </c>
      <c r="N783" s="699"/>
      <c r="O783" s="700" t="str">
        <f>IF(Tabla112[[#This Row],[Descripción]]="","",_xlfn.XLOOKUP(Tabla112[[#This Row],[Descripción]],[1]!Tabla10[Descripción],[1]!Tabla10[Precio Unitario],0))</f>
        <v/>
      </c>
      <c r="P783" s="700" t="str">
        <f>IF(Tabla112[[#This Row],[Cantidad de Insumos]]="","",Tabla112[[#This Row],[Precio Unitario]]*Tabla112[[#This Row],[Cantidad de Insumos]])</f>
        <v/>
      </c>
      <c r="Q783" s="700" t="str">
        <f>IF(Tabla112[[#This Row],[Descripción]]="","",_xlfn.XLOOKUP(Tabla112[[#This Row],[Descripción]],[1]!Tabla10[Descripción],[1]!Tabla10[CODIGO PRESUPUESTARIO],0))</f>
        <v/>
      </c>
      <c r="R783" s="696"/>
      <c r="S783" s="696"/>
    </row>
    <row r="784" spans="2:19" s="701" customFormat="1" x14ac:dyDescent="0.3">
      <c r="B784" s="692" t="str">
        <f>IF('Formulario PPGR3 '!$G784="","",CONCATENATE('Formulario PPGR3 '!$C784,".",'Formulario PPGR3 '!$D784,".",'Formulario PPGR3 '!$E784,".",'Formulario PPGR3 '!$F784))</f>
        <v/>
      </c>
      <c r="C784" s="692" t="str">
        <f>IF('Formulario PPGR3 '!$G784="","",'[1]Formulario PPGR1'!#REF!)</f>
        <v/>
      </c>
      <c r="D784" s="692" t="str">
        <f>IF('Formulario PPGR3 '!$G784="","",'[1]Formulario PPGR1'!#REF!)</f>
        <v/>
      </c>
      <c r="E784" s="692" t="str">
        <f>IF('Formulario PPGR3 '!$G784="","",'[1]Formulario PPGR1'!#REF!)</f>
        <v/>
      </c>
      <c r="F784" s="692" t="str">
        <f>IF('Formulario PPGR3 '!$G784="","",'[1]Formulario PPGR1'!#REF!)</f>
        <v/>
      </c>
      <c r="G784" s="693"/>
      <c r="H784" s="694" t="str">
        <f>IF(Tabla112[[#This Row],[Código_Actividad]]="","",_xlfn.XLOOKUP(Tabla112[[#This Row],[Código_Actividad]],[1]!Tabla2[Código],[1]!Tabla2[Actividades Programables Presupuestables],"",0))</f>
        <v/>
      </c>
      <c r="I784" s="695" t="str">
        <f>IFERROR(VLOOKUP('Formulario PPGR3 '!$G784,'[1]Formulario PPGR2'!$H$9:$V$272,15,FALSE),"")</f>
        <v/>
      </c>
      <c r="J784" s="702"/>
      <c r="K784" s="696" t="str">
        <f>IF(Tabla112[[#This Row],[Insumos]]="","",_xlfn.XLOOKUP(Tabla112[[#This Row],[Insumos]],[1]!Tabla10[Insumo],[1]!Tabla10[InsumoAbrev],"",0))</f>
        <v/>
      </c>
      <c r="L784" s="697"/>
      <c r="M784" s="698" t="str">
        <f>IF(Tabla112[[#This Row],[Descripción]]="","",_xlfn.XLOOKUP(Tabla112[[#This Row],[Descripción]],[1]!Tabla10[Descripción],[1]!Tabla10[Unidad de Medida],"",0))</f>
        <v/>
      </c>
      <c r="N784" s="699"/>
      <c r="O784" s="700" t="str">
        <f>IF(Tabla112[[#This Row],[Descripción]]="","",_xlfn.XLOOKUP(Tabla112[[#This Row],[Descripción]],[1]!Tabla10[Descripción],[1]!Tabla10[Precio Unitario],0))</f>
        <v/>
      </c>
      <c r="P784" s="700" t="str">
        <f>IF(Tabla112[[#This Row],[Cantidad de Insumos]]="","",Tabla112[[#This Row],[Precio Unitario]]*Tabla112[[#This Row],[Cantidad de Insumos]])</f>
        <v/>
      </c>
      <c r="Q784" s="700" t="str">
        <f>IF(Tabla112[[#This Row],[Descripción]]="","",_xlfn.XLOOKUP(Tabla112[[#This Row],[Descripción]],[1]!Tabla10[Descripción],[1]!Tabla10[CODIGO PRESUPUESTARIO],0))</f>
        <v/>
      </c>
      <c r="R784" s="696"/>
      <c r="S784" s="696"/>
    </row>
    <row r="785" spans="2:19" s="701" customFormat="1" x14ac:dyDescent="0.3">
      <c r="B785" s="692" t="str">
        <f>IF('Formulario PPGR3 '!$G785="","",CONCATENATE('Formulario PPGR3 '!$C785,".",'Formulario PPGR3 '!$D785,".",'Formulario PPGR3 '!$E785,".",'Formulario PPGR3 '!$F785))</f>
        <v/>
      </c>
      <c r="C785" s="692" t="str">
        <f>IF('Formulario PPGR3 '!$G785="","",'[1]Formulario PPGR1'!#REF!)</f>
        <v/>
      </c>
      <c r="D785" s="692" t="str">
        <f>IF('Formulario PPGR3 '!$G785="","",'[1]Formulario PPGR1'!#REF!)</f>
        <v/>
      </c>
      <c r="E785" s="692" t="str">
        <f>IF('Formulario PPGR3 '!$G785="","",'[1]Formulario PPGR1'!#REF!)</f>
        <v/>
      </c>
      <c r="F785" s="692" t="str">
        <f>IF('Formulario PPGR3 '!$G785="","",'[1]Formulario PPGR1'!#REF!)</f>
        <v/>
      </c>
      <c r="G785" s="693"/>
      <c r="H785" s="694" t="str">
        <f>IF(Tabla112[[#This Row],[Código_Actividad]]="","",_xlfn.XLOOKUP(Tabla112[[#This Row],[Código_Actividad]],[1]!Tabla2[Código],[1]!Tabla2[Actividades Programables Presupuestables],"",0))</f>
        <v/>
      </c>
      <c r="I785" s="695" t="str">
        <f>IFERROR(VLOOKUP('Formulario PPGR3 '!$G785,'[1]Formulario PPGR2'!$H$9:$V$272,15,FALSE),"")</f>
        <v/>
      </c>
      <c r="J785" s="702"/>
      <c r="K785" s="696" t="str">
        <f>IF(Tabla112[[#This Row],[Insumos]]="","",_xlfn.XLOOKUP(Tabla112[[#This Row],[Insumos]],[1]!Tabla10[Insumo],[1]!Tabla10[InsumoAbrev],"",0))</f>
        <v/>
      </c>
      <c r="L785" s="697"/>
      <c r="M785" s="698" t="str">
        <f>IF(Tabla112[[#This Row],[Descripción]]="","",_xlfn.XLOOKUP(Tabla112[[#This Row],[Descripción]],[1]!Tabla10[Descripción],[1]!Tabla10[Unidad de Medida],"",0))</f>
        <v/>
      </c>
      <c r="N785" s="699"/>
      <c r="O785" s="700" t="str">
        <f>IF(Tabla112[[#This Row],[Descripción]]="","",_xlfn.XLOOKUP(Tabla112[[#This Row],[Descripción]],[1]!Tabla10[Descripción],[1]!Tabla10[Precio Unitario],0))</f>
        <v/>
      </c>
      <c r="P785" s="700" t="str">
        <f>IF(Tabla112[[#This Row],[Cantidad de Insumos]]="","",Tabla112[[#This Row],[Precio Unitario]]*Tabla112[[#This Row],[Cantidad de Insumos]])</f>
        <v/>
      </c>
      <c r="Q785" s="700" t="str">
        <f>IF(Tabla112[[#This Row],[Descripción]]="","",_xlfn.XLOOKUP(Tabla112[[#This Row],[Descripción]],[1]!Tabla10[Descripción],[1]!Tabla10[CODIGO PRESUPUESTARIO],0))</f>
        <v/>
      </c>
      <c r="R785" s="696"/>
      <c r="S785" s="696"/>
    </row>
    <row r="786" spans="2:19" s="701" customFormat="1" x14ac:dyDescent="0.3">
      <c r="B786" s="692" t="str">
        <f>IF('Formulario PPGR3 '!$G786="","",CONCATENATE('Formulario PPGR3 '!$C786,".",'Formulario PPGR3 '!$D786,".",'Formulario PPGR3 '!$E786,".",'Formulario PPGR3 '!$F786))</f>
        <v/>
      </c>
      <c r="C786" s="692" t="str">
        <f>IF('Formulario PPGR3 '!$G786="","",'[1]Formulario PPGR1'!#REF!)</f>
        <v/>
      </c>
      <c r="D786" s="692" t="str">
        <f>IF('Formulario PPGR3 '!$G786="","",'[1]Formulario PPGR1'!#REF!)</f>
        <v/>
      </c>
      <c r="E786" s="692" t="str">
        <f>IF('Formulario PPGR3 '!$G786="","",'[1]Formulario PPGR1'!#REF!)</f>
        <v/>
      </c>
      <c r="F786" s="692" t="str">
        <f>IF('Formulario PPGR3 '!$G786="","",'[1]Formulario PPGR1'!#REF!)</f>
        <v/>
      </c>
      <c r="G786" s="693"/>
      <c r="H786" s="694" t="str">
        <f>IF(Tabla112[[#This Row],[Código_Actividad]]="","",_xlfn.XLOOKUP(Tabla112[[#This Row],[Código_Actividad]],[1]!Tabla2[Código],[1]!Tabla2[Actividades Programables Presupuestables],"",0))</f>
        <v/>
      </c>
      <c r="I786" s="695" t="str">
        <f>IFERROR(VLOOKUP('Formulario PPGR3 '!$G786,'[1]Formulario PPGR2'!$H$9:$V$272,15,FALSE),"")</f>
        <v/>
      </c>
      <c r="J786" s="702"/>
      <c r="K786" s="696" t="str">
        <f>IF(Tabla112[[#This Row],[Insumos]]="","",_xlfn.XLOOKUP(Tabla112[[#This Row],[Insumos]],[1]!Tabla10[Insumo],[1]!Tabla10[InsumoAbrev],"",0))</f>
        <v/>
      </c>
      <c r="L786" s="697"/>
      <c r="M786" s="698" t="str">
        <f>IF(Tabla112[[#This Row],[Descripción]]="","",_xlfn.XLOOKUP(Tabla112[[#This Row],[Descripción]],[1]!Tabla10[Descripción],[1]!Tabla10[Unidad de Medida],"",0))</f>
        <v/>
      </c>
      <c r="N786" s="699"/>
      <c r="O786" s="700" t="str">
        <f>IF(Tabla112[[#This Row],[Descripción]]="","",_xlfn.XLOOKUP(Tabla112[[#This Row],[Descripción]],[1]!Tabla10[Descripción],[1]!Tabla10[Precio Unitario],0))</f>
        <v/>
      </c>
      <c r="P786" s="700" t="str">
        <f>IF(Tabla112[[#This Row],[Cantidad de Insumos]]="","",Tabla112[[#This Row],[Precio Unitario]]*Tabla112[[#This Row],[Cantidad de Insumos]])</f>
        <v/>
      </c>
      <c r="Q786" s="700" t="str">
        <f>IF(Tabla112[[#This Row],[Descripción]]="","",_xlfn.XLOOKUP(Tabla112[[#This Row],[Descripción]],[1]!Tabla10[Descripción],[1]!Tabla10[CODIGO PRESUPUESTARIO],0))</f>
        <v/>
      </c>
      <c r="R786" s="696"/>
      <c r="S786" s="696"/>
    </row>
    <row r="787" spans="2:19" s="701" customFormat="1" x14ac:dyDescent="0.3">
      <c r="B787" s="692" t="str">
        <f>IF('Formulario PPGR3 '!$G787="","",CONCATENATE('Formulario PPGR3 '!$C787,".",'Formulario PPGR3 '!$D787,".",'Formulario PPGR3 '!$E787,".",'Formulario PPGR3 '!$F787))</f>
        <v/>
      </c>
      <c r="C787" s="692" t="str">
        <f>IF('Formulario PPGR3 '!$G787="","",'[1]Formulario PPGR1'!#REF!)</f>
        <v/>
      </c>
      <c r="D787" s="692" t="str">
        <f>IF('Formulario PPGR3 '!$G787="","",'[1]Formulario PPGR1'!#REF!)</f>
        <v/>
      </c>
      <c r="E787" s="692" t="str">
        <f>IF('Formulario PPGR3 '!$G787="","",'[1]Formulario PPGR1'!#REF!)</f>
        <v/>
      </c>
      <c r="F787" s="692" t="str">
        <f>IF('Formulario PPGR3 '!$G787="","",'[1]Formulario PPGR1'!#REF!)</f>
        <v/>
      </c>
      <c r="G787" s="693"/>
      <c r="H787" s="694" t="str">
        <f>IF(Tabla112[[#This Row],[Código_Actividad]]="","",_xlfn.XLOOKUP(Tabla112[[#This Row],[Código_Actividad]],[1]!Tabla2[Código],[1]!Tabla2[Actividades Programables Presupuestables],"",0))</f>
        <v/>
      </c>
      <c r="I787" s="695" t="str">
        <f>IFERROR(VLOOKUP('Formulario PPGR3 '!$G787,'[1]Formulario PPGR2'!$H$9:$V$272,15,FALSE),"")</f>
        <v/>
      </c>
      <c r="J787" s="702"/>
      <c r="K787" s="696" t="str">
        <f>IF(Tabla112[[#This Row],[Insumos]]="","",_xlfn.XLOOKUP(Tabla112[[#This Row],[Insumos]],[1]!Tabla10[Insumo],[1]!Tabla10[InsumoAbrev],"",0))</f>
        <v/>
      </c>
      <c r="L787" s="697"/>
      <c r="M787" s="698" t="str">
        <f>IF(Tabla112[[#This Row],[Descripción]]="","",_xlfn.XLOOKUP(Tabla112[[#This Row],[Descripción]],[1]!Tabla10[Descripción],[1]!Tabla10[Unidad de Medida],"",0))</f>
        <v/>
      </c>
      <c r="N787" s="699"/>
      <c r="O787" s="700" t="str">
        <f>IF(Tabla112[[#This Row],[Descripción]]="","",_xlfn.XLOOKUP(Tabla112[[#This Row],[Descripción]],[1]!Tabla10[Descripción],[1]!Tabla10[Precio Unitario],0))</f>
        <v/>
      </c>
      <c r="P787" s="700" t="str">
        <f>IF(Tabla112[[#This Row],[Cantidad de Insumos]]="","",Tabla112[[#This Row],[Precio Unitario]]*Tabla112[[#This Row],[Cantidad de Insumos]])</f>
        <v/>
      </c>
      <c r="Q787" s="700" t="str">
        <f>IF(Tabla112[[#This Row],[Descripción]]="","",_xlfn.XLOOKUP(Tabla112[[#This Row],[Descripción]],[1]!Tabla10[Descripción],[1]!Tabla10[CODIGO PRESUPUESTARIO],0))</f>
        <v/>
      </c>
      <c r="R787" s="696"/>
      <c r="S787" s="696"/>
    </row>
    <row r="788" spans="2:19" s="701" customFormat="1" x14ac:dyDescent="0.3">
      <c r="B788" s="692" t="str">
        <f>IF('Formulario PPGR3 '!$G788="","",CONCATENATE('Formulario PPGR3 '!$C788,".",'Formulario PPGR3 '!$D788,".",'Formulario PPGR3 '!$E788,".",'Formulario PPGR3 '!$F788))</f>
        <v/>
      </c>
      <c r="C788" s="692" t="str">
        <f>IF('Formulario PPGR3 '!$G788="","",'[1]Formulario PPGR1'!#REF!)</f>
        <v/>
      </c>
      <c r="D788" s="692" t="str">
        <f>IF('Formulario PPGR3 '!$G788="","",'[1]Formulario PPGR1'!#REF!)</f>
        <v/>
      </c>
      <c r="E788" s="692" t="str">
        <f>IF('Formulario PPGR3 '!$G788="","",'[1]Formulario PPGR1'!#REF!)</f>
        <v/>
      </c>
      <c r="F788" s="692" t="str">
        <f>IF('Formulario PPGR3 '!$G788="","",'[1]Formulario PPGR1'!#REF!)</f>
        <v/>
      </c>
      <c r="G788" s="693"/>
      <c r="H788" s="694" t="str">
        <f>IF(Tabla112[[#This Row],[Código_Actividad]]="","",_xlfn.XLOOKUP(Tabla112[[#This Row],[Código_Actividad]],[1]!Tabla2[Código],[1]!Tabla2[Actividades Programables Presupuestables],"",0))</f>
        <v/>
      </c>
      <c r="I788" s="695" t="str">
        <f>IFERROR(VLOOKUP('Formulario PPGR3 '!$G788,'[1]Formulario PPGR2'!$H$9:$V$272,15,FALSE),"")</f>
        <v/>
      </c>
      <c r="J788" s="702"/>
      <c r="K788" s="696" t="str">
        <f>IF(Tabla112[[#This Row],[Insumos]]="","",_xlfn.XLOOKUP(Tabla112[[#This Row],[Insumos]],[1]!Tabla10[Insumo],[1]!Tabla10[InsumoAbrev],"",0))</f>
        <v/>
      </c>
      <c r="L788" s="697"/>
      <c r="M788" s="698" t="str">
        <f>IF(Tabla112[[#This Row],[Descripción]]="","",_xlfn.XLOOKUP(Tabla112[[#This Row],[Descripción]],[1]!Tabla10[Descripción],[1]!Tabla10[Unidad de Medida],"",0))</f>
        <v/>
      </c>
      <c r="N788" s="699"/>
      <c r="O788" s="700" t="str">
        <f>IF(Tabla112[[#This Row],[Descripción]]="","",_xlfn.XLOOKUP(Tabla112[[#This Row],[Descripción]],[1]!Tabla10[Descripción],[1]!Tabla10[Precio Unitario],0))</f>
        <v/>
      </c>
      <c r="P788" s="700" t="str">
        <f>IF(Tabla112[[#This Row],[Cantidad de Insumos]]="","",Tabla112[[#This Row],[Precio Unitario]]*Tabla112[[#This Row],[Cantidad de Insumos]])</f>
        <v/>
      </c>
      <c r="Q788" s="700" t="str">
        <f>IF(Tabla112[[#This Row],[Descripción]]="","",_xlfn.XLOOKUP(Tabla112[[#This Row],[Descripción]],[1]!Tabla10[Descripción],[1]!Tabla10[CODIGO PRESUPUESTARIO],0))</f>
        <v/>
      </c>
      <c r="R788" s="696"/>
      <c r="S788" s="696"/>
    </row>
    <row r="789" spans="2:19" s="701" customFormat="1" x14ac:dyDescent="0.3">
      <c r="B789" s="692" t="str">
        <f>IF('Formulario PPGR3 '!$G789="","",CONCATENATE('Formulario PPGR3 '!$C789,".",'Formulario PPGR3 '!$D789,".",'Formulario PPGR3 '!$E789,".",'Formulario PPGR3 '!$F789))</f>
        <v/>
      </c>
      <c r="C789" s="692" t="str">
        <f>IF('Formulario PPGR3 '!$G789="","",'[1]Formulario PPGR1'!#REF!)</f>
        <v/>
      </c>
      <c r="D789" s="692" t="str">
        <f>IF('Formulario PPGR3 '!$G789="","",'[1]Formulario PPGR1'!#REF!)</f>
        <v/>
      </c>
      <c r="E789" s="692" t="str">
        <f>IF('Formulario PPGR3 '!$G789="","",'[1]Formulario PPGR1'!#REF!)</f>
        <v/>
      </c>
      <c r="F789" s="692" t="str">
        <f>IF('Formulario PPGR3 '!$G789="","",'[1]Formulario PPGR1'!#REF!)</f>
        <v/>
      </c>
      <c r="G789" s="693"/>
      <c r="H789" s="694" t="str">
        <f>IF(Tabla112[[#This Row],[Código_Actividad]]="","",_xlfn.XLOOKUP(Tabla112[[#This Row],[Código_Actividad]],[1]!Tabla2[Código],[1]!Tabla2[Actividades Programables Presupuestables],"",0))</f>
        <v/>
      </c>
      <c r="I789" s="695" t="str">
        <f>IFERROR(VLOOKUP('Formulario PPGR3 '!$G789,'[1]Formulario PPGR2'!$H$9:$V$272,15,FALSE),"")</f>
        <v/>
      </c>
      <c r="J789" s="702"/>
      <c r="K789" s="696" t="str">
        <f>IF(Tabla112[[#This Row],[Insumos]]="","",_xlfn.XLOOKUP(Tabla112[[#This Row],[Insumos]],[1]!Tabla10[Insumo],[1]!Tabla10[InsumoAbrev],"",0))</f>
        <v/>
      </c>
      <c r="L789" s="697"/>
      <c r="M789" s="698" t="str">
        <f>IF(Tabla112[[#This Row],[Descripción]]="","",_xlfn.XLOOKUP(Tabla112[[#This Row],[Descripción]],[1]!Tabla10[Descripción],[1]!Tabla10[Unidad de Medida],"",0))</f>
        <v/>
      </c>
      <c r="N789" s="699"/>
      <c r="O789" s="700" t="str">
        <f>IF(Tabla112[[#This Row],[Descripción]]="","",_xlfn.XLOOKUP(Tabla112[[#This Row],[Descripción]],[1]!Tabla10[Descripción],[1]!Tabla10[Precio Unitario],0))</f>
        <v/>
      </c>
      <c r="P789" s="700" t="str">
        <f>IF(Tabla112[[#This Row],[Cantidad de Insumos]]="","",Tabla112[[#This Row],[Precio Unitario]]*Tabla112[[#This Row],[Cantidad de Insumos]])</f>
        <v/>
      </c>
      <c r="Q789" s="700" t="str">
        <f>IF(Tabla112[[#This Row],[Descripción]]="","",_xlfn.XLOOKUP(Tabla112[[#This Row],[Descripción]],[1]!Tabla10[Descripción],[1]!Tabla10[CODIGO PRESUPUESTARIO],0))</f>
        <v/>
      </c>
      <c r="R789" s="696"/>
      <c r="S789" s="696"/>
    </row>
    <row r="790" spans="2:19" s="701" customFormat="1" x14ac:dyDescent="0.3">
      <c r="B790" s="692" t="str">
        <f>IF('Formulario PPGR3 '!$G790="","",CONCATENATE('Formulario PPGR3 '!$C790,".",'Formulario PPGR3 '!$D790,".",'Formulario PPGR3 '!$E790,".",'Formulario PPGR3 '!$F790))</f>
        <v/>
      </c>
      <c r="C790" s="692" t="str">
        <f>IF('Formulario PPGR3 '!$G790="","",'[1]Formulario PPGR1'!#REF!)</f>
        <v/>
      </c>
      <c r="D790" s="692" t="str">
        <f>IF('Formulario PPGR3 '!$G790="","",'[1]Formulario PPGR1'!#REF!)</f>
        <v/>
      </c>
      <c r="E790" s="692" t="str">
        <f>IF('Formulario PPGR3 '!$G790="","",'[1]Formulario PPGR1'!#REF!)</f>
        <v/>
      </c>
      <c r="F790" s="692" t="str">
        <f>IF('Formulario PPGR3 '!$G790="","",'[1]Formulario PPGR1'!#REF!)</f>
        <v/>
      </c>
      <c r="G790" s="693"/>
      <c r="H790" s="694" t="str">
        <f>IF(Tabla112[[#This Row],[Código_Actividad]]="","",_xlfn.XLOOKUP(Tabla112[[#This Row],[Código_Actividad]],[1]!Tabla2[Código],[1]!Tabla2[Actividades Programables Presupuestables],"",0))</f>
        <v/>
      </c>
      <c r="I790" s="695" t="str">
        <f>IFERROR(VLOOKUP('Formulario PPGR3 '!$G790,'[1]Formulario PPGR2'!$H$9:$V$272,15,FALSE),"")</f>
        <v/>
      </c>
      <c r="J790" s="702"/>
      <c r="K790" s="696" t="str">
        <f>IF(Tabla112[[#This Row],[Insumos]]="","",_xlfn.XLOOKUP(Tabla112[[#This Row],[Insumos]],[1]!Tabla10[Insumo],[1]!Tabla10[InsumoAbrev],"",0))</f>
        <v/>
      </c>
      <c r="L790" s="697"/>
      <c r="M790" s="698" t="str">
        <f>IF(Tabla112[[#This Row],[Descripción]]="","",_xlfn.XLOOKUP(Tabla112[[#This Row],[Descripción]],[1]!Tabla10[Descripción],[1]!Tabla10[Unidad de Medida],"",0))</f>
        <v/>
      </c>
      <c r="N790" s="699"/>
      <c r="O790" s="700" t="str">
        <f>IF(Tabla112[[#This Row],[Descripción]]="","",_xlfn.XLOOKUP(Tabla112[[#This Row],[Descripción]],[1]!Tabla10[Descripción],[1]!Tabla10[Precio Unitario],0))</f>
        <v/>
      </c>
      <c r="P790" s="700" t="str">
        <f>IF(Tabla112[[#This Row],[Cantidad de Insumos]]="","",Tabla112[[#This Row],[Precio Unitario]]*Tabla112[[#This Row],[Cantidad de Insumos]])</f>
        <v/>
      </c>
      <c r="Q790" s="700" t="str">
        <f>IF(Tabla112[[#This Row],[Descripción]]="","",_xlfn.XLOOKUP(Tabla112[[#This Row],[Descripción]],[1]!Tabla10[Descripción],[1]!Tabla10[CODIGO PRESUPUESTARIO],0))</f>
        <v/>
      </c>
      <c r="R790" s="696"/>
      <c r="S790" s="696"/>
    </row>
    <row r="791" spans="2:19" s="701" customFormat="1" x14ac:dyDescent="0.3">
      <c r="B791" s="692" t="str">
        <f>IF('Formulario PPGR3 '!$G791="","",CONCATENATE('Formulario PPGR3 '!$C791,".",'Formulario PPGR3 '!$D791,".",'Formulario PPGR3 '!$E791,".",'Formulario PPGR3 '!$F791))</f>
        <v/>
      </c>
      <c r="C791" s="692" t="str">
        <f>IF('Formulario PPGR3 '!$G791="","",'[1]Formulario PPGR1'!#REF!)</f>
        <v/>
      </c>
      <c r="D791" s="692" t="str">
        <f>IF('Formulario PPGR3 '!$G791="","",'[1]Formulario PPGR1'!#REF!)</f>
        <v/>
      </c>
      <c r="E791" s="692" t="str">
        <f>IF('Formulario PPGR3 '!$G791="","",'[1]Formulario PPGR1'!#REF!)</f>
        <v/>
      </c>
      <c r="F791" s="692" t="str">
        <f>IF('Formulario PPGR3 '!$G791="","",'[1]Formulario PPGR1'!#REF!)</f>
        <v/>
      </c>
      <c r="G791" s="693"/>
      <c r="H791" s="694" t="str">
        <f>IF(Tabla112[[#This Row],[Código_Actividad]]="","",_xlfn.XLOOKUP(Tabla112[[#This Row],[Código_Actividad]],[1]!Tabla2[Código],[1]!Tabla2[Actividades Programables Presupuestables],"",0))</f>
        <v/>
      </c>
      <c r="I791" s="695" t="str">
        <f>IFERROR(VLOOKUP('Formulario PPGR3 '!$G791,'[1]Formulario PPGR2'!$H$9:$V$272,15,FALSE),"")</f>
        <v/>
      </c>
      <c r="J791" s="702"/>
      <c r="K791" s="696" t="str">
        <f>IF(Tabla112[[#This Row],[Insumos]]="","",_xlfn.XLOOKUP(Tabla112[[#This Row],[Insumos]],[1]!Tabla10[Insumo],[1]!Tabla10[InsumoAbrev],"",0))</f>
        <v/>
      </c>
      <c r="L791" s="697"/>
      <c r="M791" s="698" t="str">
        <f>IF(Tabla112[[#This Row],[Descripción]]="","",_xlfn.XLOOKUP(Tabla112[[#This Row],[Descripción]],[1]!Tabla10[Descripción],[1]!Tabla10[Unidad de Medida],"",0))</f>
        <v/>
      </c>
      <c r="N791" s="699"/>
      <c r="O791" s="700" t="str">
        <f>IF(Tabla112[[#This Row],[Descripción]]="","",_xlfn.XLOOKUP(Tabla112[[#This Row],[Descripción]],[1]!Tabla10[Descripción],[1]!Tabla10[Precio Unitario],0))</f>
        <v/>
      </c>
      <c r="P791" s="700" t="str">
        <f>IF(Tabla112[[#This Row],[Cantidad de Insumos]]="","",Tabla112[[#This Row],[Precio Unitario]]*Tabla112[[#This Row],[Cantidad de Insumos]])</f>
        <v/>
      </c>
      <c r="Q791" s="700" t="str">
        <f>IF(Tabla112[[#This Row],[Descripción]]="","",_xlfn.XLOOKUP(Tabla112[[#This Row],[Descripción]],[1]!Tabla10[Descripción],[1]!Tabla10[CODIGO PRESUPUESTARIO],0))</f>
        <v/>
      </c>
      <c r="R791" s="696"/>
      <c r="S791" s="696"/>
    </row>
    <row r="792" spans="2:19" s="701" customFormat="1" x14ac:dyDescent="0.3">
      <c r="B792" s="692" t="str">
        <f>IF('Formulario PPGR3 '!$G792="","",CONCATENATE('Formulario PPGR3 '!$C792,".",'Formulario PPGR3 '!$D792,".",'Formulario PPGR3 '!$E792,".",'Formulario PPGR3 '!$F792))</f>
        <v/>
      </c>
      <c r="C792" s="692" t="str">
        <f>IF('Formulario PPGR3 '!$G792="","",'[1]Formulario PPGR1'!#REF!)</f>
        <v/>
      </c>
      <c r="D792" s="692" t="str">
        <f>IF('Formulario PPGR3 '!$G792="","",'[1]Formulario PPGR1'!#REF!)</f>
        <v/>
      </c>
      <c r="E792" s="692" t="str">
        <f>IF('Formulario PPGR3 '!$G792="","",'[1]Formulario PPGR1'!#REF!)</f>
        <v/>
      </c>
      <c r="F792" s="692" t="str">
        <f>IF('Formulario PPGR3 '!$G792="","",'[1]Formulario PPGR1'!#REF!)</f>
        <v/>
      </c>
      <c r="G792" s="693"/>
      <c r="H792" s="694" t="str">
        <f>IF(Tabla112[[#This Row],[Código_Actividad]]="","",_xlfn.XLOOKUP(Tabla112[[#This Row],[Código_Actividad]],[1]!Tabla2[Código],[1]!Tabla2[Actividades Programables Presupuestables],"",0))</f>
        <v/>
      </c>
      <c r="I792" s="695" t="str">
        <f>IFERROR(VLOOKUP('Formulario PPGR3 '!$G792,'[1]Formulario PPGR2'!$H$9:$V$272,15,FALSE),"")</f>
        <v/>
      </c>
      <c r="J792" s="702"/>
      <c r="K792" s="696" t="str">
        <f>IF(Tabla112[[#This Row],[Insumos]]="","",_xlfn.XLOOKUP(Tabla112[[#This Row],[Insumos]],[1]!Tabla10[Insumo],[1]!Tabla10[InsumoAbrev],"",0))</f>
        <v/>
      </c>
      <c r="L792" s="697"/>
      <c r="M792" s="698" t="str">
        <f>IF(Tabla112[[#This Row],[Descripción]]="","",_xlfn.XLOOKUP(Tabla112[[#This Row],[Descripción]],[1]!Tabla10[Descripción],[1]!Tabla10[Unidad de Medida],"",0))</f>
        <v/>
      </c>
      <c r="N792" s="699"/>
      <c r="O792" s="700" t="str">
        <f>IF(Tabla112[[#This Row],[Descripción]]="","",_xlfn.XLOOKUP(Tabla112[[#This Row],[Descripción]],[1]!Tabla10[Descripción],[1]!Tabla10[Precio Unitario],0))</f>
        <v/>
      </c>
      <c r="P792" s="700" t="str">
        <f>IF(Tabla112[[#This Row],[Cantidad de Insumos]]="","",Tabla112[[#This Row],[Precio Unitario]]*Tabla112[[#This Row],[Cantidad de Insumos]])</f>
        <v/>
      </c>
      <c r="Q792" s="700" t="str">
        <f>IF(Tabla112[[#This Row],[Descripción]]="","",_xlfn.XLOOKUP(Tabla112[[#This Row],[Descripción]],[1]!Tabla10[Descripción],[1]!Tabla10[CODIGO PRESUPUESTARIO],0))</f>
        <v/>
      </c>
      <c r="R792" s="696"/>
      <c r="S792" s="696"/>
    </row>
    <row r="793" spans="2:19" s="701" customFormat="1" x14ac:dyDescent="0.3">
      <c r="B793" s="692" t="str">
        <f>IF('Formulario PPGR3 '!$G793="","",CONCATENATE('Formulario PPGR3 '!$C793,".",'Formulario PPGR3 '!$D793,".",'Formulario PPGR3 '!$E793,".",'Formulario PPGR3 '!$F793))</f>
        <v/>
      </c>
      <c r="C793" s="692" t="str">
        <f>IF('Formulario PPGR3 '!$G793="","",'[1]Formulario PPGR1'!#REF!)</f>
        <v/>
      </c>
      <c r="D793" s="692" t="str">
        <f>IF('Formulario PPGR3 '!$G793="","",'[1]Formulario PPGR1'!#REF!)</f>
        <v/>
      </c>
      <c r="E793" s="692" t="str">
        <f>IF('Formulario PPGR3 '!$G793="","",'[1]Formulario PPGR1'!#REF!)</f>
        <v/>
      </c>
      <c r="F793" s="692" t="str">
        <f>IF('Formulario PPGR3 '!$G793="","",'[1]Formulario PPGR1'!#REF!)</f>
        <v/>
      </c>
      <c r="G793" s="693"/>
      <c r="H793" s="694" t="str">
        <f>IF(Tabla112[[#This Row],[Código_Actividad]]="","",_xlfn.XLOOKUP(Tabla112[[#This Row],[Código_Actividad]],[1]!Tabla2[Código],[1]!Tabla2[Actividades Programables Presupuestables],"",0))</f>
        <v/>
      </c>
      <c r="I793" s="695" t="str">
        <f>IFERROR(VLOOKUP('Formulario PPGR3 '!$G793,'[1]Formulario PPGR2'!$H$9:$V$272,15,FALSE),"")</f>
        <v/>
      </c>
      <c r="J793" s="702"/>
      <c r="K793" s="696" t="str">
        <f>IF(Tabla112[[#This Row],[Insumos]]="","",_xlfn.XLOOKUP(Tabla112[[#This Row],[Insumos]],[1]!Tabla10[Insumo],[1]!Tabla10[InsumoAbrev],"",0))</f>
        <v/>
      </c>
      <c r="L793" s="697"/>
      <c r="M793" s="698" t="str">
        <f>IF(Tabla112[[#This Row],[Descripción]]="","",_xlfn.XLOOKUP(Tabla112[[#This Row],[Descripción]],[1]!Tabla10[Descripción],[1]!Tabla10[Unidad de Medida],"",0))</f>
        <v/>
      </c>
      <c r="N793" s="699"/>
      <c r="O793" s="700" t="str">
        <f>IF(Tabla112[[#This Row],[Descripción]]="","",_xlfn.XLOOKUP(Tabla112[[#This Row],[Descripción]],[1]!Tabla10[Descripción],[1]!Tabla10[Precio Unitario],0))</f>
        <v/>
      </c>
      <c r="P793" s="700" t="str">
        <f>IF(Tabla112[[#This Row],[Cantidad de Insumos]]="","",Tabla112[[#This Row],[Precio Unitario]]*Tabla112[[#This Row],[Cantidad de Insumos]])</f>
        <v/>
      </c>
      <c r="Q793" s="700" t="str">
        <f>IF(Tabla112[[#This Row],[Descripción]]="","",_xlfn.XLOOKUP(Tabla112[[#This Row],[Descripción]],[1]!Tabla10[Descripción],[1]!Tabla10[CODIGO PRESUPUESTARIO],0))</f>
        <v/>
      </c>
      <c r="R793" s="696"/>
      <c r="S793" s="696"/>
    </row>
    <row r="794" spans="2:19" s="701" customFormat="1" x14ac:dyDescent="0.3">
      <c r="B794" s="692" t="str">
        <f>IF('Formulario PPGR3 '!$G794="","",CONCATENATE('Formulario PPGR3 '!$C794,".",'Formulario PPGR3 '!$D794,".",'Formulario PPGR3 '!$E794,".",'Formulario PPGR3 '!$F794))</f>
        <v/>
      </c>
      <c r="C794" s="692" t="str">
        <f>IF('Formulario PPGR3 '!$G794="","",'[1]Formulario PPGR1'!#REF!)</f>
        <v/>
      </c>
      <c r="D794" s="692" t="str">
        <f>IF('Formulario PPGR3 '!$G794="","",'[1]Formulario PPGR1'!#REF!)</f>
        <v/>
      </c>
      <c r="E794" s="692" t="str">
        <f>IF('Formulario PPGR3 '!$G794="","",'[1]Formulario PPGR1'!#REF!)</f>
        <v/>
      </c>
      <c r="F794" s="692" t="str">
        <f>IF('Formulario PPGR3 '!$G794="","",'[1]Formulario PPGR1'!#REF!)</f>
        <v/>
      </c>
      <c r="G794" s="693"/>
      <c r="H794" s="694" t="str">
        <f>IF(Tabla112[[#This Row],[Código_Actividad]]="","",_xlfn.XLOOKUP(Tabla112[[#This Row],[Código_Actividad]],[1]!Tabla2[Código],[1]!Tabla2[Actividades Programables Presupuestables],"",0))</f>
        <v/>
      </c>
      <c r="I794" s="695" t="str">
        <f>IFERROR(VLOOKUP('Formulario PPGR3 '!$G794,'[1]Formulario PPGR2'!$H$9:$V$272,15,FALSE),"")</f>
        <v/>
      </c>
      <c r="J794" s="702"/>
      <c r="K794" s="696" t="str">
        <f>IF(Tabla112[[#This Row],[Insumos]]="","",_xlfn.XLOOKUP(Tabla112[[#This Row],[Insumos]],[1]!Tabla10[Insumo],[1]!Tabla10[InsumoAbrev],"",0))</f>
        <v/>
      </c>
      <c r="L794" s="697"/>
      <c r="M794" s="698" t="str">
        <f>IF(Tabla112[[#This Row],[Descripción]]="","",_xlfn.XLOOKUP(Tabla112[[#This Row],[Descripción]],[1]!Tabla10[Descripción],[1]!Tabla10[Unidad de Medida],"",0))</f>
        <v/>
      </c>
      <c r="N794" s="699"/>
      <c r="O794" s="700" t="str">
        <f>IF(Tabla112[[#This Row],[Descripción]]="","",_xlfn.XLOOKUP(Tabla112[[#This Row],[Descripción]],[1]!Tabla10[Descripción],[1]!Tabla10[Precio Unitario],0))</f>
        <v/>
      </c>
      <c r="P794" s="700" t="str">
        <f>IF(Tabla112[[#This Row],[Cantidad de Insumos]]="","",Tabla112[[#This Row],[Precio Unitario]]*Tabla112[[#This Row],[Cantidad de Insumos]])</f>
        <v/>
      </c>
      <c r="Q794" s="700" t="str">
        <f>IF(Tabla112[[#This Row],[Descripción]]="","",_xlfn.XLOOKUP(Tabla112[[#This Row],[Descripción]],[1]!Tabla10[Descripción],[1]!Tabla10[CODIGO PRESUPUESTARIO],0))</f>
        <v/>
      </c>
      <c r="R794" s="696"/>
      <c r="S794" s="696"/>
    </row>
    <row r="795" spans="2:19" s="701" customFormat="1" x14ac:dyDescent="0.3">
      <c r="B795" s="692" t="str">
        <f>IF('Formulario PPGR3 '!$G795="","",CONCATENATE('Formulario PPGR3 '!$C795,".",'Formulario PPGR3 '!$D795,".",'Formulario PPGR3 '!$E795,".",'Formulario PPGR3 '!$F795))</f>
        <v/>
      </c>
      <c r="C795" s="692" t="str">
        <f>IF('Formulario PPGR3 '!$G795="","",'[1]Formulario PPGR1'!#REF!)</f>
        <v/>
      </c>
      <c r="D795" s="692" t="str">
        <f>IF('Formulario PPGR3 '!$G795="","",'[1]Formulario PPGR1'!#REF!)</f>
        <v/>
      </c>
      <c r="E795" s="692" t="str">
        <f>IF('Formulario PPGR3 '!$G795="","",'[1]Formulario PPGR1'!#REF!)</f>
        <v/>
      </c>
      <c r="F795" s="692" t="str">
        <f>IF('Formulario PPGR3 '!$G795="","",'[1]Formulario PPGR1'!#REF!)</f>
        <v/>
      </c>
      <c r="G795" s="693"/>
      <c r="H795" s="694" t="str">
        <f>IF(Tabla112[[#This Row],[Código_Actividad]]="","",_xlfn.XLOOKUP(Tabla112[[#This Row],[Código_Actividad]],[1]!Tabla2[Código],[1]!Tabla2[Actividades Programables Presupuestables],"",0))</f>
        <v/>
      </c>
      <c r="I795" s="695" t="str">
        <f>IFERROR(VLOOKUP('Formulario PPGR3 '!$G795,'[1]Formulario PPGR2'!$H$9:$V$272,15,FALSE),"")</f>
        <v/>
      </c>
      <c r="J795" s="702"/>
      <c r="K795" s="696" t="str">
        <f>IF(Tabla112[[#This Row],[Insumos]]="","",_xlfn.XLOOKUP(Tabla112[[#This Row],[Insumos]],[1]!Tabla10[Insumo],[1]!Tabla10[InsumoAbrev],"",0))</f>
        <v/>
      </c>
      <c r="L795" s="697"/>
      <c r="M795" s="698" t="str">
        <f>IF(Tabla112[[#This Row],[Descripción]]="","",_xlfn.XLOOKUP(Tabla112[[#This Row],[Descripción]],[1]!Tabla10[Descripción],[1]!Tabla10[Unidad de Medida],"",0))</f>
        <v/>
      </c>
      <c r="N795" s="699"/>
      <c r="O795" s="700" t="str">
        <f>IF(Tabla112[[#This Row],[Descripción]]="","",_xlfn.XLOOKUP(Tabla112[[#This Row],[Descripción]],[1]!Tabla10[Descripción],[1]!Tabla10[Precio Unitario],0))</f>
        <v/>
      </c>
      <c r="P795" s="700" t="str">
        <f>IF(Tabla112[[#This Row],[Cantidad de Insumos]]="","",Tabla112[[#This Row],[Precio Unitario]]*Tabla112[[#This Row],[Cantidad de Insumos]])</f>
        <v/>
      </c>
      <c r="Q795" s="700" t="str">
        <f>IF(Tabla112[[#This Row],[Descripción]]="","",_xlfn.XLOOKUP(Tabla112[[#This Row],[Descripción]],[1]!Tabla10[Descripción],[1]!Tabla10[CODIGO PRESUPUESTARIO],0))</f>
        <v/>
      </c>
      <c r="R795" s="696"/>
      <c r="S795" s="696"/>
    </row>
    <row r="796" spans="2:19" s="701" customFormat="1" x14ac:dyDescent="0.3">
      <c r="B796" s="692" t="str">
        <f>IF('Formulario PPGR3 '!$G796="","",CONCATENATE('Formulario PPGR3 '!$C796,".",'Formulario PPGR3 '!$D796,".",'Formulario PPGR3 '!$E796,".",'Formulario PPGR3 '!$F796))</f>
        <v/>
      </c>
      <c r="C796" s="692" t="str">
        <f>IF('Formulario PPGR3 '!$G796="","",'[1]Formulario PPGR1'!#REF!)</f>
        <v/>
      </c>
      <c r="D796" s="692" t="str">
        <f>IF('Formulario PPGR3 '!$G796="","",'[1]Formulario PPGR1'!#REF!)</f>
        <v/>
      </c>
      <c r="E796" s="692" t="str">
        <f>IF('Formulario PPGR3 '!$G796="","",'[1]Formulario PPGR1'!#REF!)</f>
        <v/>
      </c>
      <c r="F796" s="692" t="str">
        <f>IF('Formulario PPGR3 '!$G796="","",'[1]Formulario PPGR1'!#REF!)</f>
        <v/>
      </c>
      <c r="G796" s="693"/>
      <c r="H796" s="694" t="str">
        <f>IF(Tabla112[[#This Row],[Código_Actividad]]="","",_xlfn.XLOOKUP(Tabla112[[#This Row],[Código_Actividad]],[1]!Tabla2[Código],[1]!Tabla2[Actividades Programables Presupuestables],"",0))</f>
        <v/>
      </c>
      <c r="I796" s="695" t="str">
        <f>IFERROR(VLOOKUP('Formulario PPGR3 '!$G796,'[1]Formulario PPGR2'!$H$9:$V$272,15,FALSE),"")</f>
        <v/>
      </c>
      <c r="J796" s="702"/>
      <c r="K796" s="696" t="str">
        <f>IF(Tabla112[[#This Row],[Insumos]]="","",_xlfn.XLOOKUP(Tabla112[[#This Row],[Insumos]],[1]!Tabla10[Insumo],[1]!Tabla10[InsumoAbrev],"",0))</f>
        <v/>
      </c>
      <c r="L796" s="697"/>
      <c r="M796" s="698" t="str">
        <f>IF(Tabla112[[#This Row],[Descripción]]="","",_xlfn.XLOOKUP(Tabla112[[#This Row],[Descripción]],[1]!Tabla10[Descripción],[1]!Tabla10[Unidad de Medida],"",0))</f>
        <v/>
      </c>
      <c r="N796" s="699"/>
      <c r="O796" s="700" t="str">
        <f>IF(Tabla112[[#This Row],[Descripción]]="","",_xlfn.XLOOKUP(Tabla112[[#This Row],[Descripción]],[1]!Tabla10[Descripción],[1]!Tabla10[Precio Unitario],0))</f>
        <v/>
      </c>
      <c r="P796" s="700" t="str">
        <f>IF(Tabla112[[#This Row],[Cantidad de Insumos]]="","",Tabla112[[#This Row],[Precio Unitario]]*Tabla112[[#This Row],[Cantidad de Insumos]])</f>
        <v/>
      </c>
      <c r="Q796" s="700" t="str">
        <f>IF(Tabla112[[#This Row],[Descripción]]="","",_xlfn.XLOOKUP(Tabla112[[#This Row],[Descripción]],[1]!Tabla10[Descripción],[1]!Tabla10[CODIGO PRESUPUESTARIO],0))</f>
        <v/>
      </c>
      <c r="R796" s="696"/>
      <c r="S796" s="696"/>
    </row>
    <row r="797" spans="2:19" s="701" customFormat="1" x14ac:dyDescent="0.3">
      <c r="B797" s="692" t="str">
        <f>IF('Formulario PPGR3 '!$G797="","",CONCATENATE('Formulario PPGR3 '!$C797,".",'Formulario PPGR3 '!$D797,".",'Formulario PPGR3 '!$E797,".",'Formulario PPGR3 '!$F797))</f>
        <v/>
      </c>
      <c r="C797" s="692" t="str">
        <f>IF('Formulario PPGR3 '!$G797="","",'[1]Formulario PPGR1'!#REF!)</f>
        <v/>
      </c>
      <c r="D797" s="692" t="str">
        <f>IF('Formulario PPGR3 '!$G797="","",'[1]Formulario PPGR1'!#REF!)</f>
        <v/>
      </c>
      <c r="E797" s="692" t="str">
        <f>IF('Formulario PPGR3 '!$G797="","",'[1]Formulario PPGR1'!#REF!)</f>
        <v/>
      </c>
      <c r="F797" s="692" t="str">
        <f>IF('Formulario PPGR3 '!$G797="","",'[1]Formulario PPGR1'!#REF!)</f>
        <v/>
      </c>
      <c r="G797" s="693"/>
      <c r="H797" s="694" t="str">
        <f>IF(Tabla112[[#This Row],[Código_Actividad]]="","",_xlfn.XLOOKUP(Tabla112[[#This Row],[Código_Actividad]],[1]!Tabla2[Código],[1]!Tabla2[Actividades Programables Presupuestables],"",0))</f>
        <v/>
      </c>
      <c r="I797" s="695" t="str">
        <f>IFERROR(VLOOKUP('Formulario PPGR3 '!$G797,'[1]Formulario PPGR2'!$H$9:$V$272,15,FALSE),"")</f>
        <v/>
      </c>
      <c r="J797" s="702"/>
      <c r="K797" s="696" t="str">
        <f>IF(Tabla112[[#This Row],[Insumos]]="","",_xlfn.XLOOKUP(Tabla112[[#This Row],[Insumos]],[1]!Tabla10[Insumo],[1]!Tabla10[InsumoAbrev],"",0))</f>
        <v/>
      </c>
      <c r="L797" s="697"/>
      <c r="M797" s="698" t="str">
        <f>IF(Tabla112[[#This Row],[Descripción]]="","",_xlfn.XLOOKUP(Tabla112[[#This Row],[Descripción]],[1]!Tabla10[Descripción],[1]!Tabla10[Unidad de Medida],"",0))</f>
        <v/>
      </c>
      <c r="N797" s="699"/>
      <c r="O797" s="700" t="str">
        <f>IF(Tabla112[[#This Row],[Descripción]]="","",_xlfn.XLOOKUP(Tabla112[[#This Row],[Descripción]],[1]!Tabla10[Descripción],[1]!Tabla10[Precio Unitario],0))</f>
        <v/>
      </c>
      <c r="P797" s="700" t="str">
        <f>IF(Tabla112[[#This Row],[Cantidad de Insumos]]="","",Tabla112[[#This Row],[Precio Unitario]]*Tabla112[[#This Row],[Cantidad de Insumos]])</f>
        <v/>
      </c>
      <c r="Q797" s="700" t="str">
        <f>IF(Tabla112[[#This Row],[Descripción]]="","",_xlfn.XLOOKUP(Tabla112[[#This Row],[Descripción]],[1]!Tabla10[Descripción],[1]!Tabla10[CODIGO PRESUPUESTARIO],0))</f>
        <v/>
      </c>
      <c r="R797" s="696"/>
      <c r="S797" s="696"/>
    </row>
    <row r="798" spans="2:19" s="701" customFormat="1" x14ac:dyDescent="0.3">
      <c r="B798" s="692" t="str">
        <f>IF('Formulario PPGR3 '!$G798="","",CONCATENATE('Formulario PPGR3 '!$C798,".",'Formulario PPGR3 '!$D798,".",'Formulario PPGR3 '!$E798,".",'Formulario PPGR3 '!$F798))</f>
        <v/>
      </c>
      <c r="C798" s="692" t="str">
        <f>IF('Formulario PPGR3 '!$G798="","",'[1]Formulario PPGR1'!#REF!)</f>
        <v/>
      </c>
      <c r="D798" s="692" t="str">
        <f>IF('Formulario PPGR3 '!$G798="","",'[1]Formulario PPGR1'!#REF!)</f>
        <v/>
      </c>
      <c r="E798" s="692" t="str">
        <f>IF('Formulario PPGR3 '!$G798="","",'[1]Formulario PPGR1'!#REF!)</f>
        <v/>
      </c>
      <c r="F798" s="692" t="str">
        <f>IF('Formulario PPGR3 '!$G798="","",'[1]Formulario PPGR1'!#REF!)</f>
        <v/>
      </c>
      <c r="G798" s="693"/>
      <c r="H798" s="694" t="str">
        <f>IF(Tabla112[[#This Row],[Código_Actividad]]="","",_xlfn.XLOOKUP(Tabla112[[#This Row],[Código_Actividad]],[1]!Tabla2[Código],[1]!Tabla2[Actividades Programables Presupuestables],"",0))</f>
        <v/>
      </c>
      <c r="I798" s="695" t="str">
        <f>IFERROR(VLOOKUP('Formulario PPGR3 '!$G798,'[1]Formulario PPGR2'!$H$9:$V$272,15,FALSE),"")</f>
        <v/>
      </c>
      <c r="J798" s="702"/>
      <c r="K798" s="696" t="str">
        <f>IF(Tabla112[[#This Row],[Insumos]]="","",_xlfn.XLOOKUP(Tabla112[[#This Row],[Insumos]],[1]!Tabla10[Insumo],[1]!Tabla10[InsumoAbrev],"",0))</f>
        <v/>
      </c>
      <c r="L798" s="697"/>
      <c r="M798" s="698" t="str">
        <f>IF(Tabla112[[#This Row],[Descripción]]="","",_xlfn.XLOOKUP(Tabla112[[#This Row],[Descripción]],[1]!Tabla10[Descripción],[1]!Tabla10[Unidad de Medida],"",0))</f>
        <v/>
      </c>
      <c r="N798" s="699"/>
      <c r="O798" s="700" t="str">
        <f>IF(Tabla112[[#This Row],[Descripción]]="","",_xlfn.XLOOKUP(Tabla112[[#This Row],[Descripción]],[1]!Tabla10[Descripción],[1]!Tabla10[Precio Unitario],0))</f>
        <v/>
      </c>
      <c r="P798" s="700" t="str">
        <f>IF(Tabla112[[#This Row],[Cantidad de Insumos]]="","",Tabla112[[#This Row],[Precio Unitario]]*Tabla112[[#This Row],[Cantidad de Insumos]])</f>
        <v/>
      </c>
      <c r="Q798" s="700" t="str">
        <f>IF(Tabla112[[#This Row],[Descripción]]="","",_xlfn.XLOOKUP(Tabla112[[#This Row],[Descripción]],[1]!Tabla10[Descripción],[1]!Tabla10[CODIGO PRESUPUESTARIO],0))</f>
        <v/>
      </c>
      <c r="R798" s="696"/>
      <c r="S798" s="696"/>
    </row>
    <row r="799" spans="2:19" s="701" customFormat="1" x14ac:dyDescent="0.3">
      <c r="B799" s="692" t="str">
        <f>IF('Formulario PPGR3 '!$G799="","",CONCATENATE('Formulario PPGR3 '!$C799,".",'Formulario PPGR3 '!$D799,".",'Formulario PPGR3 '!$E799,".",'Formulario PPGR3 '!$F799))</f>
        <v/>
      </c>
      <c r="C799" s="692" t="str">
        <f>IF('Formulario PPGR3 '!$G799="","",'[1]Formulario PPGR1'!#REF!)</f>
        <v/>
      </c>
      <c r="D799" s="692" t="str">
        <f>IF('Formulario PPGR3 '!$G799="","",'[1]Formulario PPGR1'!#REF!)</f>
        <v/>
      </c>
      <c r="E799" s="692" t="str">
        <f>IF('Formulario PPGR3 '!$G799="","",'[1]Formulario PPGR1'!#REF!)</f>
        <v/>
      </c>
      <c r="F799" s="692" t="str">
        <f>IF('Formulario PPGR3 '!$G799="","",'[1]Formulario PPGR1'!#REF!)</f>
        <v/>
      </c>
      <c r="G799" s="693"/>
      <c r="H799" s="694" t="str">
        <f>IF(Tabla112[[#This Row],[Código_Actividad]]="","",_xlfn.XLOOKUP(Tabla112[[#This Row],[Código_Actividad]],[1]!Tabla2[Código],[1]!Tabla2[Actividades Programables Presupuestables],"",0))</f>
        <v/>
      </c>
      <c r="I799" s="695" t="str">
        <f>IFERROR(VLOOKUP('Formulario PPGR3 '!$G799,'[1]Formulario PPGR2'!$H$9:$V$272,15,FALSE),"")</f>
        <v/>
      </c>
      <c r="J799" s="702"/>
      <c r="K799" s="696" t="str">
        <f>IF(Tabla112[[#This Row],[Insumos]]="","",_xlfn.XLOOKUP(Tabla112[[#This Row],[Insumos]],[1]!Tabla10[Insumo],[1]!Tabla10[InsumoAbrev],"",0))</f>
        <v/>
      </c>
      <c r="L799" s="697"/>
      <c r="M799" s="698" t="str">
        <f>IF(Tabla112[[#This Row],[Descripción]]="","",_xlfn.XLOOKUP(Tabla112[[#This Row],[Descripción]],[1]!Tabla10[Descripción],[1]!Tabla10[Unidad de Medida],"",0))</f>
        <v/>
      </c>
      <c r="N799" s="699"/>
      <c r="O799" s="700" t="str">
        <f>IF(Tabla112[[#This Row],[Descripción]]="","",_xlfn.XLOOKUP(Tabla112[[#This Row],[Descripción]],[1]!Tabla10[Descripción],[1]!Tabla10[Precio Unitario],0))</f>
        <v/>
      </c>
      <c r="P799" s="700" t="str">
        <f>IF(Tabla112[[#This Row],[Cantidad de Insumos]]="","",Tabla112[[#This Row],[Precio Unitario]]*Tabla112[[#This Row],[Cantidad de Insumos]])</f>
        <v/>
      </c>
      <c r="Q799" s="700" t="str">
        <f>IF(Tabla112[[#This Row],[Descripción]]="","",_xlfn.XLOOKUP(Tabla112[[#This Row],[Descripción]],[1]!Tabla10[Descripción],[1]!Tabla10[CODIGO PRESUPUESTARIO],0))</f>
        <v/>
      </c>
      <c r="R799" s="696"/>
      <c r="S799" s="696"/>
    </row>
    <row r="800" spans="2:19" s="701" customFormat="1" x14ac:dyDescent="0.3">
      <c r="B800" s="692" t="str">
        <f>IF('Formulario PPGR3 '!$G800="","",CONCATENATE('Formulario PPGR3 '!$C800,".",'Formulario PPGR3 '!$D800,".",'Formulario PPGR3 '!$E800,".",'Formulario PPGR3 '!$F800))</f>
        <v/>
      </c>
      <c r="C800" s="692" t="str">
        <f>IF('Formulario PPGR3 '!$G800="","",'[1]Formulario PPGR1'!#REF!)</f>
        <v/>
      </c>
      <c r="D800" s="692" t="str">
        <f>IF('Formulario PPGR3 '!$G800="","",'[1]Formulario PPGR1'!#REF!)</f>
        <v/>
      </c>
      <c r="E800" s="692" t="str">
        <f>IF('Formulario PPGR3 '!$G800="","",'[1]Formulario PPGR1'!#REF!)</f>
        <v/>
      </c>
      <c r="F800" s="692" t="str">
        <f>IF('Formulario PPGR3 '!$G800="","",'[1]Formulario PPGR1'!#REF!)</f>
        <v/>
      </c>
      <c r="G800" s="693"/>
      <c r="H800" s="694" t="str">
        <f>IF(Tabla112[[#This Row],[Código_Actividad]]="","",_xlfn.XLOOKUP(Tabla112[[#This Row],[Código_Actividad]],[1]!Tabla2[Código],[1]!Tabla2[Actividades Programables Presupuestables],"",0))</f>
        <v/>
      </c>
      <c r="I800" s="695" t="str">
        <f>IFERROR(VLOOKUP('Formulario PPGR3 '!$G800,'[1]Formulario PPGR2'!$H$9:$V$272,15,FALSE),"")</f>
        <v/>
      </c>
      <c r="J800" s="702"/>
      <c r="K800" s="696" t="str">
        <f>IF(Tabla112[[#This Row],[Insumos]]="","",_xlfn.XLOOKUP(Tabla112[[#This Row],[Insumos]],[1]!Tabla10[Insumo],[1]!Tabla10[InsumoAbrev],"",0))</f>
        <v/>
      </c>
      <c r="L800" s="697"/>
      <c r="M800" s="698" t="str">
        <f>IF(Tabla112[[#This Row],[Descripción]]="","",_xlfn.XLOOKUP(Tabla112[[#This Row],[Descripción]],[1]!Tabla10[Descripción],[1]!Tabla10[Unidad de Medida],"",0))</f>
        <v/>
      </c>
      <c r="N800" s="699"/>
      <c r="O800" s="700" t="str">
        <f>IF(Tabla112[[#This Row],[Descripción]]="","",_xlfn.XLOOKUP(Tabla112[[#This Row],[Descripción]],[1]!Tabla10[Descripción],[1]!Tabla10[Precio Unitario],0))</f>
        <v/>
      </c>
      <c r="P800" s="700" t="str">
        <f>IF(Tabla112[[#This Row],[Cantidad de Insumos]]="","",Tabla112[[#This Row],[Precio Unitario]]*Tabla112[[#This Row],[Cantidad de Insumos]])</f>
        <v/>
      </c>
      <c r="Q800" s="700" t="str">
        <f>IF(Tabla112[[#This Row],[Descripción]]="","",_xlfn.XLOOKUP(Tabla112[[#This Row],[Descripción]],[1]!Tabla10[Descripción],[1]!Tabla10[CODIGO PRESUPUESTARIO],0))</f>
        <v/>
      </c>
      <c r="R800" s="696"/>
      <c r="S800" s="696"/>
    </row>
    <row r="801" spans="2:19" s="701" customFormat="1" x14ac:dyDescent="0.3">
      <c r="B801" s="692" t="str">
        <f>IF('Formulario PPGR3 '!$G801="","",CONCATENATE('Formulario PPGR3 '!$C801,".",'Formulario PPGR3 '!$D801,".",'Formulario PPGR3 '!$E801,".",'Formulario PPGR3 '!$F801))</f>
        <v/>
      </c>
      <c r="C801" s="692" t="str">
        <f>IF('Formulario PPGR3 '!$G801="","",'[1]Formulario PPGR1'!#REF!)</f>
        <v/>
      </c>
      <c r="D801" s="692" t="str">
        <f>IF('Formulario PPGR3 '!$G801="","",'[1]Formulario PPGR1'!#REF!)</f>
        <v/>
      </c>
      <c r="E801" s="692" t="str">
        <f>IF('Formulario PPGR3 '!$G801="","",'[1]Formulario PPGR1'!#REF!)</f>
        <v/>
      </c>
      <c r="F801" s="692" t="str">
        <f>IF('Formulario PPGR3 '!$G801="","",'[1]Formulario PPGR1'!#REF!)</f>
        <v/>
      </c>
      <c r="G801" s="693"/>
      <c r="H801" s="694" t="str">
        <f>IF(Tabla112[[#This Row],[Código_Actividad]]="","",_xlfn.XLOOKUP(Tabla112[[#This Row],[Código_Actividad]],[1]!Tabla2[Código],[1]!Tabla2[Actividades Programables Presupuestables],"",0))</f>
        <v/>
      </c>
      <c r="I801" s="695" t="str">
        <f>IFERROR(VLOOKUP('Formulario PPGR3 '!$G801,'[1]Formulario PPGR2'!$H$9:$V$272,15,FALSE),"")</f>
        <v/>
      </c>
      <c r="J801" s="702"/>
      <c r="K801" s="696" t="str">
        <f>IF(Tabla112[[#This Row],[Insumos]]="","",_xlfn.XLOOKUP(Tabla112[[#This Row],[Insumos]],[1]!Tabla10[Insumo],[1]!Tabla10[InsumoAbrev],"",0))</f>
        <v/>
      </c>
      <c r="L801" s="697"/>
      <c r="M801" s="698" t="str">
        <f>IF(Tabla112[[#This Row],[Descripción]]="","",_xlfn.XLOOKUP(Tabla112[[#This Row],[Descripción]],[1]!Tabla10[Descripción],[1]!Tabla10[Unidad de Medida],"",0))</f>
        <v/>
      </c>
      <c r="N801" s="699"/>
      <c r="O801" s="700" t="str">
        <f>IF(Tabla112[[#This Row],[Descripción]]="","",_xlfn.XLOOKUP(Tabla112[[#This Row],[Descripción]],[1]!Tabla10[Descripción],[1]!Tabla10[Precio Unitario],0))</f>
        <v/>
      </c>
      <c r="P801" s="700" t="str">
        <f>IF(Tabla112[[#This Row],[Cantidad de Insumos]]="","",Tabla112[[#This Row],[Precio Unitario]]*Tabla112[[#This Row],[Cantidad de Insumos]])</f>
        <v/>
      </c>
      <c r="Q801" s="700" t="str">
        <f>IF(Tabla112[[#This Row],[Descripción]]="","",_xlfn.XLOOKUP(Tabla112[[#This Row],[Descripción]],[1]!Tabla10[Descripción],[1]!Tabla10[CODIGO PRESUPUESTARIO],0))</f>
        <v/>
      </c>
      <c r="R801" s="696"/>
      <c r="S801" s="696"/>
    </row>
    <row r="802" spans="2:19" s="701" customFormat="1" x14ac:dyDescent="0.3">
      <c r="B802" s="692" t="str">
        <f>IF('Formulario PPGR3 '!$G802="","",CONCATENATE('Formulario PPGR3 '!$C802,".",'Formulario PPGR3 '!$D802,".",'Formulario PPGR3 '!$E802,".",'Formulario PPGR3 '!$F802))</f>
        <v/>
      </c>
      <c r="C802" s="692" t="str">
        <f>IF('Formulario PPGR3 '!$G802="","",'[1]Formulario PPGR1'!#REF!)</f>
        <v/>
      </c>
      <c r="D802" s="692" t="str">
        <f>IF('Formulario PPGR3 '!$G802="","",'[1]Formulario PPGR1'!#REF!)</f>
        <v/>
      </c>
      <c r="E802" s="692" t="str">
        <f>IF('Formulario PPGR3 '!$G802="","",'[1]Formulario PPGR1'!#REF!)</f>
        <v/>
      </c>
      <c r="F802" s="692" t="str">
        <f>IF('Formulario PPGR3 '!$G802="","",'[1]Formulario PPGR1'!#REF!)</f>
        <v/>
      </c>
      <c r="G802" s="693"/>
      <c r="H802" s="694" t="str">
        <f>IF(Tabla112[[#This Row],[Código_Actividad]]="","",_xlfn.XLOOKUP(Tabla112[[#This Row],[Código_Actividad]],[1]!Tabla2[Código],[1]!Tabla2[Actividades Programables Presupuestables],"",0))</f>
        <v/>
      </c>
      <c r="I802" s="695" t="str">
        <f>IFERROR(VLOOKUP('Formulario PPGR3 '!$G802,'[1]Formulario PPGR2'!$H$9:$V$272,15,FALSE),"")</f>
        <v/>
      </c>
      <c r="J802" s="702"/>
      <c r="K802" s="696" t="str">
        <f>IF(Tabla112[[#This Row],[Insumos]]="","",_xlfn.XLOOKUP(Tabla112[[#This Row],[Insumos]],[1]!Tabla10[Insumo],[1]!Tabla10[InsumoAbrev],"",0))</f>
        <v/>
      </c>
      <c r="L802" s="697"/>
      <c r="M802" s="698" t="str">
        <f>IF(Tabla112[[#This Row],[Descripción]]="","",_xlfn.XLOOKUP(Tabla112[[#This Row],[Descripción]],[1]!Tabla10[Descripción],[1]!Tabla10[Unidad de Medida],"",0))</f>
        <v/>
      </c>
      <c r="N802" s="699"/>
      <c r="O802" s="700" t="str">
        <f>IF(Tabla112[[#This Row],[Descripción]]="","",_xlfn.XLOOKUP(Tabla112[[#This Row],[Descripción]],[1]!Tabla10[Descripción],[1]!Tabla10[Precio Unitario],0))</f>
        <v/>
      </c>
      <c r="P802" s="700" t="str">
        <f>IF(Tabla112[[#This Row],[Cantidad de Insumos]]="","",Tabla112[[#This Row],[Precio Unitario]]*Tabla112[[#This Row],[Cantidad de Insumos]])</f>
        <v/>
      </c>
      <c r="Q802" s="700" t="str">
        <f>IF(Tabla112[[#This Row],[Descripción]]="","",_xlfn.XLOOKUP(Tabla112[[#This Row],[Descripción]],[1]!Tabla10[Descripción],[1]!Tabla10[CODIGO PRESUPUESTARIO],0))</f>
        <v/>
      </c>
      <c r="R802" s="696"/>
      <c r="S802" s="696"/>
    </row>
    <row r="803" spans="2:19" s="701" customFormat="1" x14ac:dyDescent="0.3">
      <c r="B803" s="692" t="str">
        <f>IF('Formulario PPGR3 '!$G803="","",CONCATENATE('Formulario PPGR3 '!$C803,".",'Formulario PPGR3 '!$D803,".",'Formulario PPGR3 '!$E803,".",'Formulario PPGR3 '!$F803))</f>
        <v/>
      </c>
      <c r="C803" s="692" t="str">
        <f>IF('Formulario PPGR3 '!$G803="","",'[1]Formulario PPGR1'!#REF!)</f>
        <v/>
      </c>
      <c r="D803" s="692" t="str">
        <f>IF('Formulario PPGR3 '!$G803="","",'[1]Formulario PPGR1'!#REF!)</f>
        <v/>
      </c>
      <c r="E803" s="692" t="str">
        <f>IF('Formulario PPGR3 '!$G803="","",'[1]Formulario PPGR1'!#REF!)</f>
        <v/>
      </c>
      <c r="F803" s="692" t="str">
        <f>IF('Formulario PPGR3 '!$G803="","",'[1]Formulario PPGR1'!#REF!)</f>
        <v/>
      </c>
      <c r="G803" s="693"/>
      <c r="H803" s="694" t="str">
        <f>IF(Tabla112[[#This Row],[Código_Actividad]]="","",_xlfn.XLOOKUP(Tabla112[[#This Row],[Código_Actividad]],[1]!Tabla2[Código],[1]!Tabla2[Actividades Programables Presupuestables],"",0))</f>
        <v/>
      </c>
      <c r="I803" s="695" t="str">
        <f>IFERROR(VLOOKUP('Formulario PPGR3 '!$G803,'[1]Formulario PPGR2'!$H$9:$V$272,15,FALSE),"")</f>
        <v/>
      </c>
      <c r="J803" s="702"/>
      <c r="K803" s="696" t="str">
        <f>IF(Tabla112[[#This Row],[Insumos]]="","",_xlfn.XLOOKUP(Tabla112[[#This Row],[Insumos]],[1]!Tabla10[Insumo],[1]!Tabla10[InsumoAbrev],"",0))</f>
        <v/>
      </c>
      <c r="L803" s="697"/>
      <c r="M803" s="698" t="str">
        <f>IF(Tabla112[[#This Row],[Descripción]]="","",_xlfn.XLOOKUP(Tabla112[[#This Row],[Descripción]],[1]!Tabla10[Descripción],[1]!Tabla10[Unidad de Medida],"",0))</f>
        <v/>
      </c>
      <c r="N803" s="699"/>
      <c r="O803" s="700" t="str">
        <f>IF(Tabla112[[#This Row],[Descripción]]="","",_xlfn.XLOOKUP(Tabla112[[#This Row],[Descripción]],[1]!Tabla10[Descripción],[1]!Tabla10[Precio Unitario],0))</f>
        <v/>
      </c>
      <c r="P803" s="700" t="str">
        <f>IF(Tabla112[[#This Row],[Cantidad de Insumos]]="","",Tabla112[[#This Row],[Precio Unitario]]*Tabla112[[#This Row],[Cantidad de Insumos]])</f>
        <v/>
      </c>
      <c r="Q803" s="700" t="str">
        <f>IF(Tabla112[[#This Row],[Descripción]]="","",_xlfn.XLOOKUP(Tabla112[[#This Row],[Descripción]],[1]!Tabla10[Descripción],[1]!Tabla10[CODIGO PRESUPUESTARIO],0))</f>
        <v/>
      </c>
      <c r="R803" s="696"/>
      <c r="S803" s="696"/>
    </row>
    <row r="804" spans="2:19" s="701" customFormat="1" x14ac:dyDescent="0.3">
      <c r="B804" s="692" t="str">
        <f>IF('Formulario PPGR3 '!$G804="","",CONCATENATE('Formulario PPGR3 '!$C804,".",'Formulario PPGR3 '!$D804,".",'Formulario PPGR3 '!$E804,".",'Formulario PPGR3 '!$F804))</f>
        <v/>
      </c>
      <c r="C804" s="692" t="str">
        <f>IF('Formulario PPGR3 '!$G804="","",'[1]Formulario PPGR1'!#REF!)</f>
        <v/>
      </c>
      <c r="D804" s="692" t="str">
        <f>IF('Formulario PPGR3 '!$G804="","",'[1]Formulario PPGR1'!#REF!)</f>
        <v/>
      </c>
      <c r="E804" s="692" t="str">
        <f>IF('Formulario PPGR3 '!$G804="","",'[1]Formulario PPGR1'!#REF!)</f>
        <v/>
      </c>
      <c r="F804" s="692" t="str">
        <f>IF('Formulario PPGR3 '!$G804="","",'[1]Formulario PPGR1'!#REF!)</f>
        <v/>
      </c>
      <c r="G804" s="693"/>
      <c r="H804" s="694" t="str">
        <f>IF(Tabla112[[#This Row],[Código_Actividad]]="","",_xlfn.XLOOKUP(Tabla112[[#This Row],[Código_Actividad]],[1]!Tabla2[Código],[1]!Tabla2[Actividades Programables Presupuestables],"",0))</f>
        <v/>
      </c>
      <c r="I804" s="695" t="str">
        <f>IFERROR(VLOOKUP('Formulario PPGR3 '!$G804,'[1]Formulario PPGR2'!$H$9:$V$272,15,FALSE),"")</f>
        <v/>
      </c>
      <c r="J804" s="702"/>
      <c r="K804" s="696" t="str">
        <f>IF(Tabla112[[#This Row],[Insumos]]="","",_xlfn.XLOOKUP(Tabla112[[#This Row],[Insumos]],[1]!Tabla10[Insumo],[1]!Tabla10[InsumoAbrev],"",0))</f>
        <v/>
      </c>
      <c r="L804" s="697"/>
      <c r="M804" s="698" t="str">
        <f>IF(Tabla112[[#This Row],[Descripción]]="","",_xlfn.XLOOKUP(Tabla112[[#This Row],[Descripción]],[1]!Tabla10[Descripción],[1]!Tabla10[Unidad de Medida],"",0))</f>
        <v/>
      </c>
      <c r="N804" s="699"/>
      <c r="O804" s="700" t="str">
        <f>IF(Tabla112[[#This Row],[Descripción]]="","",_xlfn.XLOOKUP(Tabla112[[#This Row],[Descripción]],[1]!Tabla10[Descripción],[1]!Tabla10[Precio Unitario],0))</f>
        <v/>
      </c>
      <c r="P804" s="700" t="str">
        <f>IF(Tabla112[[#This Row],[Cantidad de Insumos]]="","",Tabla112[[#This Row],[Precio Unitario]]*Tabla112[[#This Row],[Cantidad de Insumos]])</f>
        <v/>
      </c>
      <c r="Q804" s="700" t="str">
        <f>IF(Tabla112[[#This Row],[Descripción]]="","",_xlfn.XLOOKUP(Tabla112[[#This Row],[Descripción]],[1]!Tabla10[Descripción],[1]!Tabla10[CODIGO PRESUPUESTARIO],0))</f>
        <v/>
      </c>
      <c r="R804" s="696"/>
      <c r="S804" s="696"/>
    </row>
    <row r="805" spans="2:19" s="701" customFormat="1" x14ac:dyDescent="0.3">
      <c r="B805" s="692" t="str">
        <f>IF('Formulario PPGR3 '!$G805="","",CONCATENATE('Formulario PPGR3 '!$C805,".",'Formulario PPGR3 '!$D805,".",'Formulario PPGR3 '!$E805,".",'Formulario PPGR3 '!$F805))</f>
        <v/>
      </c>
      <c r="C805" s="692" t="str">
        <f>IF('Formulario PPGR3 '!$G805="","",'[1]Formulario PPGR1'!#REF!)</f>
        <v/>
      </c>
      <c r="D805" s="692" t="str">
        <f>IF('Formulario PPGR3 '!$G805="","",'[1]Formulario PPGR1'!#REF!)</f>
        <v/>
      </c>
      <c r="E805" s="692" t="str">
        <f>IF('Formulario PPGR3 '!$G805="","",'[1]Formulario PPGR1'!#REF!)</f>
        <v/>
      </c>
      <c r="F805" s="692" t="str">
        <f>IF('Formulario PPGR3 '!$G805="","",'[1]Formulario PPGR1'!#REF!)</f>
        <v/>
      </c>
      <c r="G805" s="693"/>
      <c r="H805" s="694" t="str">
        <f>IF(Tabla112[[#This Row],[Código_Actividad]]="","",_xlfn.XLOOKUP(Tabla112[[#This Row],[Código_Actividad]],[1]!Tabla2[Código],[1]!Tabla2[Actividades Programables Presupuestables],"",0))</f>
        <v/>
      </c>
      <c r="I805" s="695" t="str">
        <f>IFERROR(VLOOKUP('Formulario PPGR3 '!$G805,'[1]Formulario PPGR2'!$H$9:$V$272,15,FALSE),"")</f>
        <v/>
      </c>
      <c r="J805" s="702"/>
      <c r="K805" s="696" t="str">
        <f>IF(Tabla112[[#This Row],[Insumos]]="","",_xlfn.XLOOKUP(Tabla112[[#This Row],[Insumos]],[1]!Tabla10[Insumo],[1]!Tabla10[InsumoAbrev],"",0))</f>
        <v/>
      </c>
      <c r="L805" s="697"/>
      <c r="M805" s="698" t="str">
        <f>IF(Tabla112[[#This Row],[Descripción]]="","",_xlfn.XLOOKUP(Tabla112[[#This Row],[Descripción]],[1]!Tabla10[Descripción],[1]!Tabla10[Unidad de Medida],"",0))</f>
        <v/>
      </c>
      <c r="N805" s="699"/>
      <c r="O805" s="700" t="str">
        <f>IF(Tabla112[[#This Row],[Descripción]]="","",_xlfn.XLOOKUP(Tabla112[[#This Row],[Descripción]],[1]!Tabla10[Descripción],[1]!Tabla10[Precio Unitario],0))</f>
        <v/>
      </c>
      <c r="P805" s="700" t="str">
        <f>IF(Tabla112[[#This Row],[Cantidad de Insumos]]="","",Tabla112[[#This Row],[Precio Unitario]]*Tabla112[[#This Row],[Cantidad de Insumos]])</f>
        <v/>
      </c>
      <c r="Q805" s="700" t="str">
        <f>IF(Tabla112[[#This Row],[Descripción]]="","",_xlfn.XLOOKUP(Tabla112[[#This Row],[Descripción]],[1]!Tabla10[Descripción],[1]!Tabla10[CODIGO PRESUPUESTARIO],0))</f>
        <v/>
      </c>
      <c r="R805" s="696"/>
      <c r="S805" s="696"/>
    </row>
    <row r="806" spans="2:19" s="701" customFormat="1" x14ac:dyDescent="0.3">
      <c r="B806" s="692" t="str">
        <f>IF('Formulario PPGR3 '!$G806="","",CONCATENATE('Formulario PPGR3 '!$C806,".",'Formulario PPGR3 '!$D806,".",'Formulario PPGR3 '!$E806,".",'Formulario PPGR3 '!$F806))</f>
        <v/>
      </c>
      <c r="C806" s="692" t="str">
        <f>IF('Formulario PPGR3 '!$G806="","",'[1]Formulario PPGR1'!#REF!)</f>
        <v/>
      </c>
      <c r="D806" s="692" t="str">
        <f>IF('Formulario PPGR3 '!$G806="","",'[1]Formulario PPGR1'!#REF!)</f>
        <v/>
      </c>
      <c r="E806" s="692" t="str">
        <f>IF('Formulario PPGR3 '!$G806="","",'[1]Formulario PPGR1'!#REF!)</f>
        <v/>
      </c>
      <c r="F806" s="692" t="str">
        <f>IF('Formulario PPGR3 '!$G806="","",'[1]Formulario PPGR1'!#REF!)</f>
        <v/>
      </c>
      <c r="G806" s="693"/>
      <c r="H806" s="694" t="str">
        <f>IF(Tabla112[[#This Row],[Código_Actividad]]="","",_xlfn.XLOOKUP(Tabla112[[#This Row],[Código_Actividad]],[1]!Tabla2[Código],[1]!Tabla2[Actividades Programables Presupuestables],"",0))</f>
        <v/>
      </c>
      <c r="I806" s="695" t="str">
        <f>IFERROR(VLOOKUP('Formulario PPGR3 '!$G806,'[1]Formulario PPGR2'!$H$9:$V$272,15,FALSE),"")</f>
        <v/>
      </c>
      <c r="J806" s="702"/>
      <c r="K806" s="696" t="str">
        <f>IF(Tabla112[[#This Row],[Insumos]]="","",_xlfn.XLOOKUP(Tabla112[[#This Row],[Insumos]],[1]!Tabla10[Insumo],[1]!Tabla10[InsumoAbrev],"",0))</f>
        <v/>
      </c>
      <c r="L806" s="697"/>
      <c r="M806" s="698" t="str">
        <f>IF(Tabla112[[#This Row],[Descripción]]="","",_xlfn.XLOOKUP(Tabla112[[#This Row],[Descripción]],[1]!Tabla10[Descripción],[1]!Tabla10[Unidad de Medida],"",0))</f>
        <v/>
      </c>
      <c r="N806" s="699"/>
      <c r="O806" s="700" t="str">
        <f>IF(Tabla112[[#This Row],[Descripción]]="","",_xlfn.XLOOKUP(Tabla112[[#This Row],[Descripción]],[1]!Tabla10[Descripción],[1]!Tabla10[Precio Unitario],0))</f>
        <v/>
      </c>
      <c r="P806" s="700" t="str">
        <f>IF(Tabla112[[#This Row],[Cantidad de Insumos]]="","",Tabla112[[#This Row],[Precio Unitario]]*Tabla112[[#This Row],[Cantidad de Insumos]])</f>
        <v/>
      </c>
      <c r="Q806" s="700" t="str">
        <f>IF(Tabla112[[#This Row],[Descripción]]="","",_xlfn.XLOOKUP(Tabla112[[#This Row],[Descripción]],[1]!Tabla10[Descripción],[1]!Tabla10[CODIGO PRESUPUESTARIO],0))</f>
        <v/>
      </c>
      <c r="R806" s="696"/>
      <c r="S806" s="696"/>
    </row>
    <row r="807" spans="2:19" s="701" customFormat="1" x14ac:dyDescent="0.3">
      <c r="B807" s="692" t="str">
        <f>IF('Formulario PPGR3 '!$G807="","",CONCATENATE('Formulario PPGR3 '!$C807,".",'Formulario PPGR3 '!$D807,".",'Formulario PPGR3 '!$E807,".",'Formulario PPGR3 '!$F807))</f>
        <v/>
      </c>
      <c r="C807" s="692" t="str">
        <f>IF('Formulario PPGR3 '!$G807="","",'[1]Formulario PPGR1'!#REF!)</f>
        <v/>
      </c>
      <c r="D807" s="692" t="str">
        <f>IF('Formulario PPGR3 '!$G807="","",'[1]Formulario PPGR1'!#REF!)</f>
        <v/>
      </c>
      <c r="E807" s="692" t="str">
        <f>IF('Formulario PPGR3 '!$G807="","",'[1]Formulario PPGR1'!#REF!)</f>
        <v/>
      </c>
      <c r="F807" s="692" t="str">
        <f>IF('Formulario PPGR3 '!$G807="","",'[1]Formulario PPGR1'!#REF!)</f>
        <v/>
      </c>
      <c r="G807" s="693"/>
      <c r="H807" s="694" t="str">
        <f>IF(Tabla112[[#This Row],[Código_Actividad]]="","",_xlfn.XLOOKUP(Tabla112[[#This Row],[Código_Actividad]],[1]!Tabla2[Código],[1]!Tabla2[Actividades Programables Presupuestables],"",0))</f>
        <v/>
      </c>
      <c r="I807" s="695" t="str">
        <f>IFERROR(VLOOKUP('Formulario PPGR3 '!$G807,'[1]Formulario PPGR2'!$H$9:$V$272,15,FALSE),"")</f>
        <v/>
      </c>
      <c r="J807" s="702"/>
      <c r="K807" s="696" t="str">
        <f>IF(Tabla112[[#This Row],[Insumos]]="","",_xlfn.XLOOKUP(Tabla112[[#This Row],[Insumos]],[1]!Tabla10[Insumo],[1]!Tabla10[InsumoAbrev],"",0))</f>
        <v/>
      </c>
      <c r="L807" s="697"/>
      <c r="M807" s="698" t="str">
        <f>IF(Tabla112[[#This Row],[Descripción]]="","",_xlfn.XLOOKUP(Tabla112[[#This Row],[Descripción]],[1]!Tabla10[Descripción],[1]!Tabla10[Unidad de Medida],"",0))</f>
        <v/>
      </c>
      <c r="N807" s="699"/>
      <c r="O807" s="700" t="str">
        <f>IF(Tabla112[[#This Row],[Descripción]]="","",_xlfn.XLOOKUP(Tabla112[[#This Row],[Descripción]],[1]!Tabla10[Descripción],[1]!Tabla10[Precio Unitario],0))</f>
        <v/>
      </c>
      <c r="P807" s="700" t="str">
        <f>IF(Tabla112[[#This Row],[Cantidad de Insumos]]="","",Tabla112[[#This Row],[Precio Unitario]]*Tabla112[[#This Row],[Cantidad de Insumos]])</f>
        <v/>
      </c>
      <c r="Q807" s="700" t="str">
        <f>IF(Tabla112[[#This Row],[Descripción]]="","",_xlfn.XLOOKUP(Tabla112[[#This Row],[Descripción]],[1]!Tabla10[Descripción],[1]!Tabla10[CODIGO PRESUPUESTARIO],0))</f>
        <v/>
      </c>
      <c r="R807" s="696"/>
      <c r="S807" s="696"/>
    </row>
    <row r="808" spans="2:19" s="701" customFormat="1" x14ac:dyDescent="0.3">
      <c r="B808" s="692" t="str">
        <f>IF('Formulario PPGR3 '!$G808="","",CONCATENATE('Formulario PPGR3 '!$C808,".",'Formulario PPGR3 '!$D808,".",'Formulario PPGR3 '!$E808,".",'Formulario PPGR3 '!$F808))</f>
        <v/>
      </c>
      <c r="C808" s="692" t="str">
        <f>IF('Formulario PPGR3 '!$G808="","",'[1]Formulario PPGR1'!#REF!)</f>
        <v/>
      </c>
      <c r="D808" s="692" t="str">
        <f>IF('Formulario PPGR3 '!$G808="","",'[1]Formulario PPGR1'!#REF!)</f>
        <v/>
      </c>
      <c r="E808" s="692" t="str">
        <f>IF('Formulario PPGR3 '!$G808="","",'[1]Formulario PPGR1'!#REF!)</f>
        <v/>
      </c>
      <c r="F808" s="692" t="str">
        <f>IF('Formulario PPGR3 '!$G808="","",'[1]Formulario PPGR1'!#REF!)</f>
        <v/>
      </c>
      <c r="G808" s="693"/>
      <c r="H808" s="694" t="str">
        <f>IF(Tabla112[[#This Row],[Código_Actividad]]="","",_xlfn.XLOOKUP(Tabla112[[#This Row],[Código_Actividad]],[1]!Tabla2[Código],[1]!Tabla2[Actividades Programables Presupuestables],"",0))</f>
        <v/>
      </c>
      <c r="I808" s="695" t="str">
        <f>IFERROR(VLOOKUP('Formulario PPGR3 '!$G808,'[1]Formulario PPGR2'!$H$9:$V$272,15,FALSE),"")</f>
        <v/>
      </c>
      <c r="J808" s="702"/>
      <c r="K808" s="696" t="str">
        <f>IF(Tabla112[[#This Row],[Insumos]]="","",_xlfn.XLOOKUP(Tabla112[[#This Row],[Insumos]],[1]!Tabla10[Insumo],[1]!Tabla10[InsumoAbrev],"",0))</f>
        <v/>
      </c>
      <c r="L808" s="697"/>
      <c r="M808" s="698" t="str">
        <f>IF(Tabla112[[#This Row],[Descripción]]="","",_xlfn.XLOOKUP(Tabla112[[#This Row],[Descripción]],[1]!Tabla10[Descripción],[1]!Tabla10[Unidad de Medida],"",0))</f>
        <v/>
      </c>
      <c r="N808" s="699"/>
      <c r="O808" s="700" t="str">
        <f>IF(Tabla112[[#This Row],[Descripción]]="","",_xlfn.XLOOKUP(Tabla112[[#This Row],[Descripción]],[1]!Tabla10[Descripción],[1]!Tabla10[Precio Unitario],0))</f>
        <v/>
      </c>
      <c r="P808" s="700" t="str">
        <f>IF(Tabla112[[#This Row],[Cantidad de Insumos]]="","",Tabla112[[#This Row],[Precio Unitario]]*Tabla112[[#This Row],[Cantidad de Insumos]])</f>
        <v/>
      </c>
      <c r="Q808" s="700" t="str">
        <f>IF(Tabla112[[#This Row],[Descripción]]="","",_xlfn.XLOOKUP(Tabla112[[#This Row],[Descripción]],[1]!Tabla10[Descripción],[1]!Tabla10[CODIGO PRESUPUESTARIO],0))</f>
        <v/>
      </c>
      <c r="R808" s="696"/>
      <c r="S808" s="696"/>
    </row>
    <row r="809" spans="2:19" s="701" customFormat="1" x14ac:dyDescent="0.3">
      <c r="B809" s="692" t="str">
        <f>IF('Formulario PPGR3 '!$G809="","",CONCATENATE('Formulario PPGR3 '!$C809,".",'Formulario PPGR3 '!$D809,".",'Formulario PPGR3 '!$E809,".",'Formulario PPGR3 '!$F809))</f>
        <v/>
      </c>
      <c r="C809" s="692" t="str">
        <f>IF('Formulario PPGR3 '!$G809="","",'[1]Formulario PPGR1'!#REF!)</f>
        <v/>
      </c>
      <c r="D809" s="692" t="str">
        <f>IF('Formulario PPGR3 '!$G809="","",'[1]Formulario PPGR1'!#REF!)</f>
        <v/>
      </c>
      <c r="E809" s="692" t="str">
        <f>IF('Formulario PPGR3 '!$G809="","",'[1]Formulario PPGR1'!#REF!)</f>
        <v/>
      </c>
      <c r="F809" s="692" t="str">
        <f>IF('Formulario PPGR3 '!$G809="","",'[1]Formulario PPGR1'!#REF!)</f>
        <v/>
      </c>
      <c r="G809" s="693"/>
      <c r="H809" s="694" t="str">
        <f>IF(Tabla112[[#This Row],[Código_Actividad]]="","",_xlfn.XLOOKUP(Tabla112[[#This Row],[Código_Actividad]],[1]!Tabla2[Código],[1]!Tabla2[Actividades Programables Presupuestables],"",0))</f>
        <v/>
      </c>
      <c r="I809" s="695" t="str">
        <f>IFERROR(VLOOKUP('Formulario PPGR3 '!$G809,'[1]Formulario PPGR2'!$H$9:$V$272,15,FALSE),"")</f>
        <v/>
      </c>
      <c r="J809" s="702"/>
      <c r="K809" s="696" t="str">
        <f>IF(Tabla112[[#This Row],[Insumos]]="","",_xlfn.XLOOKUP(Tabla112[[#This Row],[Insumos]],[1]!Tabla10[Insumo],[1]!Tabla10[InsumoAbrev],"",0))</f>
        <v/>
      </c>
      <c r="L809" s="697"/>
      <c r="M809" s="698" t="str">
        <f>IF(Tabla112[[#This Row],[Descripción]]="","",_xlfn.XLOOKUP(Tabla112[[#This Row],[Descripción]],[1]!Tabla10[Descripción],[1]!Tabla10[Unidad de Medida],"",0))</f>
        <v/>
      </c>
      <c r="N809" s="699"/>
      <c r="O809" s="700" t="str">
        <f>IF(Tabla112[[#This Row],[Descripción]]="","",_xlfn.XLOOKUP(Tabla112[[#This Row],[Descripción]],[1]!Tabla10[Descripción],[1]!Tabla10[Precio Unitario],0))</f>
        <v/>
      </c>
      <c r="P809" s="700" t="str">
        <f>IF(Tabla112[[#This Row],[Cantidad de Insumos]]="","",Tabla112[[#This Row],[Precio Unitario]]*Tabla112[[#This Row],[Cantidad de Insumos]])</f>
        <v/>
      </c>
      <c r="Q809" s="700" t="str">
        <f>IF(Tabla112[[#This Row],[Descripción]]="","",_xlfn.XLOOKUP(Tabla112[[#This Row],[Descripción]],[1]!Tabla10[Descripción],[1]!Tabla10[CODIGO PRESUPUESTARIO],0))</f>
        <v/>
      </c>
      <c r="R809" s="696"/>
      <c r="S809" s="696"/>
    </row>
    <row r="810" spans="2:19" s="701" customFormat="1" x14ac:dyDescent="0.3">
      <c r="B810" s="692" t="str">
        <f>IF('Formulario PPGR3 '!$G810="","",CONCATENATE('Formulario PPGR3 '!$C810,".",'Formulario PPGR3 '!$D810,".",'Formulario PPGR3 '!$E810,".",'Formulario PPGR3 '!$F810))</f>
        <v/>
      </c>
      <c r="C810" s="692" t="str">
        <f>IF('Formulario PPGR3 '!$G810="","",'[1]Formulario PPGR1'!#REF!)</f>
        <v/>
      </c>
      <c r="D810" s="692" t="str">
        <f>IF('Formulario PPGR3 '!$G810="","",'[1]Formulario PPGR1'!#REF!)</f>
        <v/>
      </c>
      <c r="E810" s="692" t="str">
        <f>IF('Formulario PPGR3 '!$G810="","",'[1]Formulario PPGR1'!#REF!)</f>
        <v/>
      </c>
      <c r="F810" s="692" t="str">
        <f>IF('Formulario PPGR3 '!$G810="","",'[1]Formulario PPGR1'!#REF!)</f>
        <v/>
      </c>
      <c r="G810" s="693"/>
      <c r="H810" s="694" t="str">
        <f>IF(Tabla112[[#This Row],[Código_Actividad]]="","",_xlfn.XLOOKUP(Tabla112[[#This Row],[Código_Actividad]],[1]!Tabla2[Código],[1]!Tabla2[Actividades Programables Presupuestables],"",0))</f>
        <v/>
      </c>
      <c r="I810" s="695" t="str">
        <f>IFERROR(VLOOKUP('Formulario PPGR3 '!$G810,'[1]Formulario PPGR2'!$H$9:$V$272,15,FALSE),"")</f>
        <v/>
      </c>
      <c r="J810" s="702"/>
      <c r="K810" s="696" t="str">
        <f>IF(Tabla112[[#This Row],[Insumos]]="","",_xlfn.XLOOKUP(Tabla112[[#This Row],[Insumos]],[1]!Tabla10[Insumo],[1]!Tabla10[InsumoAbrev],"",0))</f>
        <v/>
      </c>
      <c r="L810" s="697"/>
      <c r="M810" s="698" t="str">
        <f>IF(Tabla112[[#This Row],[Descripción]]="","",_xlfn.XLOOKUP(Tabla112[[#This Row],[Descripción]],[1]!Tabla10[Descripción],[1]!Tabla10[Unidad de Medida],"",0))</f>
        <v/>
      </c>
      <c r="N810" s="699"/>
      <c r="O810" s="700" t="str">
        <f>IF(Tabla112[[#This Row],[Descripción]]="","",_xlfn.XLOOKUP(Tabla112[[#This Row],[Descripción]],[1]!Tabla10[Descripción],[1]!Tabla10[Precio Unitario],0))</f>
        <v/>
      </c>
      <c r="P810" s="700" t="str">
        <f>IF(Tabla112[[#This Row],[Cantidad de Insumos]]="","",Tabla112[[#This Row],[Precio Unitario]]*Tabla112[[#This Row],[Cantidad de Insumos]])</f>
        <v/>
      </c>
      <c r="Q810" s="700" t="str">
        <f>IF(Tabla112[[#This Row],[Descripción]]="","",_xlfn.XLOOKUP(Tabla112[[#This Row],[Descripción]],[1]!Tabla10[Descripción],[1]!Tabla10[CODIGO PRESUPUESTARIO],0))</f>
        <v/>
      </c>
      <c r="R810" s="696"/>
      <c r="S810" s="696"/>
    </row>
    <row r="811" spans="2:19" s="701" customFormat="1" x14ac:dyDescent="0.3">
      <c r="B811" s="692" t="str">
        <f>IF('Formulario PPGR3 '!$G811="","",CONCATENATE('Formulario PPGR3 '!$C811,".",'Formulario PPGR3 '!$D811,".",'Formulario PPGR3 '!$E811,".",'Formulario PPGR3 '!$F811))</f>
        <v/>
      </c>
      <c r="C811" s="692" t="str">
        <f>IF('Formulario PPGR3 '!$G811="","",'[1]Formulario PPGR1'!#REF!)</f>
        <v/>
      </c>
      <c r="D811" s="692" t="str">
        <f>IF('Formulario PPGR3 '!$G811="","",'[1]Formulario PPGR1'!#REF!)</f>
        <v/>
      </c>
      <c r="E811" s="692" t="str">
        <f>IF('Formulario PPGR3 '!$G811="","",'[1]Formulario PPGR1'!#REF!)</f>
        <v/>
      </c>
      <c r="F811" s="692" t="str">
        <f>IF('Formulario PPGR3 '!$G811="","",'[1]Formulario PPGR1'!#REF!)</f>
        <v/>
      </c>
      <c r="G811" s="693"/>
      <c r="H811" s="694" t="str">
        <f>IF(Tabla112[[#This Row],[Código_Actividad]]="","",_xlfn.XLOOKUP(Tabla112[[#This Row],[Código_Actividad]],[1]!Tabla2[Código],[1]!Tabla2[Actividades Programables Presupuestables],"",0))</f>
        <v/>
      </c>
      <c r="I811" s="695" t="str">
        <f>IFERROR(VLOOKUP('Formulario PPGR3 '!$G811,'[1]Formulario PPGR2'!$H$9:$V$272,15,FALSE),"")</f>
        <v/>
      </c>
      <c r="J811" s="702"/>
      <c r="K811" s="696" t="str">
        <f>IF(Tabla112[[#This Row],[Insumos]]="","",_xlfn.XLOOKUP(Tabla112[[#This Row],[Insumos]],[1]!Tabla10[Insumo],[1]!Tabla10[InsumoAbrev],"",0))</f>
        <v/>
      </c>
      <c r="L811" s="697"/>
      <c r="M811" s="698" t="str">
        <f>IF(Tabla112[[#This Row],[Descripción]]="","",_xlfn.XLOOKUP(Tabla112[[#This Row],[Descripción]],[1]!Tabla10[Descripción],[1]!Tabla10[Unidad de Medida],"",0))</f>
        <v/>
      </c>
      <c r="N811" s="699"/>
      <c r="O811" s="700" t="str">
        <f>IF(Tabla112[[#This Row],[Descripción]]="","",_xlfn.XLOOKUP(Tabla112[[#This Row],[Descripción]],[1]!Tabla10[Descripción],[1]!Tabla10[Precio Unitario],0))</f>
        <v/>
      </c>
      <c r="P811" s="700" t="str">
        <f>IF(Tabla112[[#This Row],[Cantidad de Insumos]]="","",Tabla112[[#This Row],[Precio Unitario]]*Tabla112[[#This Row],[Cantidad de Insumos]])</f>
        <v/>
      </c>
      <c r="Q811" s="700" t="str">
        <f>IF(Tabla112[[#This Row],[Descripción]]="","",_xlfn.XLOOKUP(Tabla112[[#This Row],[Descripción]],[1]!Tabla10[Descripción],[1]!Tabla10[CODIGO PRESUPUESTARIO],0))</f>
        <v/>
      </c>
      <c r="R811" s="696"/>
      <c r="S811" s="696"/>
    </row>
    <row r="812" spans="2:19" s="701" customFormat="1" x14ac:dyDescent="0.3">
      <c r="B812" s="692" t="str">
        <f>IF('Formulario PPGR3 '!$G812="","",CONCATENATE('Formulario PPGR3 '!$C812,".",'Formulario PPGR3 '!$D812,".",'Formulario PPGR3 '!$E812,".",'Formulario PPGR3 '!$F812))</f>
        <v/>
      </c>
      <c r="C812" s="692" t="str">
        <f>IF('Formulario PPGR3 '!$G812="","",'[1]Formulario PPGR1'!#REF!)</f>
        <v/>
      </c>
      <c r="D812" s="692" t="str">
        <f>IF('Formulario PPGR3 '!$G812="","",'[1]Formulario PPGR1'!#REF!)</f>
        <v/>
      </c>
      <c r="E812" s="692" t="str">
        <f>IF('Formulario PPGR3 '!$G812="","",'[1]Formulario PPGR1'!#REF!)</f>
        <v/>
      </c>
      <c r="F812" s="692" t="str">
        <f>IF('Formulario PPGR3 '!$G812="","",'[1]Formulario PPGR1'!#REF!)</f>
        <v/>
      </c>
      <c r="G812" s="693"/>
      <c r="H812" s="694" t="str">
        <f>IF(Tabla112[[#This Row],[Código_Actividad]]="","",_xlfn.XLOOKUP(Tabla112[[#This Row],[Código_Actividad]],[1]!Tabla2[Código],[1]!Tabla2[Actividades Programables Presupuestables],"",0))</f>
        <v/>
      </c>
      <c r="I812" s="695" t="str">
        <f>IFERROR(VLOOKUP('Formulario PPGR3 '!$G812,'[1]Formulario PPGR2'!$H$9:$V$272,15,FALSE),"")</f>
        <v/>
      </c>
      <c r="J812" s="702"/>
      <c r="K812" s="696" t="str">
        <f>IF(Tabla112[[#This Row],[Insumos]]="","",_xlfn.XLOOKUP(Tabla112[[#This Row],[Insumos]],[1]!Tabla10[Insumo],[1]!Tabla10[InsumoAbrev],"",0))</f>
        <v/>
      </c>
      <c r="L812" s="697"/>
      <c r="M812" s="698" t="str">
        <f>IF(Tabla112[[#This Row],[Descripción]]="","",_xlfn.XLOOKUP(Tabla112[[#This Row],[Descripción]],[1]!Tabla10[Descripción],[1]!Tabla10[Unidad de Medida],"",0))</f>
        <v/>
      </c>
      <c r="N812" s="699"/>
      <c r="O812" s="700" t="str">
        <f>IF(Tabla112[[#This Row],[Descripción]]="","",_xlfn.XLOOKUP(Tabla112[[#This Row],[Descripción]],[1]!Tabla10[Descripción],[1]!Tabla10[Precio Unitario],0))</f>
        <v/>
      </c>
      <c r="P812" s="700" t="str">
        <f>IF(Tabla112[[#This Row],[Cantidad de Insumos]]="","",Tabla112[[#This Row],[Precio Unitario]]*Tabla112[[#This Row],[Cantidad de Insumos]])</f>
        <v/>
      </c>
      <c r="Q812" s="700" t="str">
        <f>IF(Tabla112[[#This Row],[Descripción]]="","",_xlfn.XLOOKUP(Tabla112[[#This Row],[Descripción]],[1]!Tabla10[Descripción],[1]!Tabla10[CODIGO PRESUPUESTARIO],0))</f>
        <v/>
      </c>
      <c r="R812" s="696"/>
      <c r="S812" s="696"/>
    </row>
    <row r="813" spans="2:19" s="701" customFormat="1" x14ac:dyDescent="0.3">
      <c r="B813" s="692" t="str">
        <f>IF('Formulario PPGR3 '!$G813="","",CONCATENATE('Formulario PPGR3 '!$C813,".",'Formulario PPGR3 '!$D813,".",'Formulario PPGR3 '!$E813,".",'Formulario PPGR3 '!$F813))</f>
        <v/>
      </c>
      <c r="C813" s="692" t="str">
        <f>IF('Formulario PPGR3 '!$G813="","",'[1]Formulario PPGR1'!#REF!)</f>
        <v/>
      </c>
      <c r="D813" s="692" t="str">
        <f>IF('Formulario PPGR3 '!$G813="","",'[1]Formulario PPGR1'!#REF!)</f>
        <v/>
      </c>
      <c r="E813" s="692" t="str">
        <f>IF('Formulario PPGR3 '!$G813="","",'[1]Formulario PPGR1'!#REF!)</f>
        <v/>
      </c>
      <c r="F813" s="692" t="str">
        <f>IF('Formulario PPGR3 '!$G813="","",'[1]Formulario PPGR1'!#REF!)</f>
        <v/>
      </c>
      <c r="G813" s="693"/>
      <c r="H813" s="694" t="str">
        <f>IF(Tabla112[[#This Row],[Código_Actividad]]="","",_xlfn.XLOOKUP(Tabla112[[#This Row],[Código_Actividad]],[1]!Tabla2[Código],[1]!Tabla2[Actividades Programables Presupuestables],"",0))</f>
        <v/>
      </c>
      <c r="I813" s="695" t="str">
        <f>IFERROR(VLOOKUP('Formulario PPGR3 '!$G813,'[1]Formulario PPGR2'!$H$9:$V$272,15,FALSE),"")</f>
        <v/>
      </c>
      <c r="J813" s="702"/>
      <c r="K813" s="696" t="str">
        <f>IF(Tabla112[[#This Row],[Insumos]]="","",_xlfn.XLOOKUP(Tabla112[[#This Row],[Insumos]],[1]!Tabla10[Insumo],[1]!Tabla10[InsumoAbrev],"",0))</f>
        <v/>
      </c>
      <c r="L813" s="697"/>
      <c r="M813" s="698" t="str">
        <f>IF(Tabla112[[#This Row],[Descripción]]="","",_xlfn.XLOOKUP(Tabla112[[#This Row],[Descripción]],[1]!Tabla10[Descripción],[1]!Tabla10[Unidad de Medida],"",0))</f>
        <v/>
      </c>
      <c r="N813" s="699"/>
      <c r="O813" s="700" t="str">
        <f>IF(Tabla112[[#This Row],[Descripción]]="","",_xlfn.XLOOKUP(Tabla112[[#This Row],[Descripción]],[1]!Tabla10[Descripción],[1]!Tabla10[Precio Unitario],0))</f>
        <v/>
      </c>
      <c r="P813" s="700" t="str">
        <f>IF(Tabla112[[#This Row],[Cantidad de Insumos]]="","",Tabla112[[#This Row],[Precio Unitario]]*Tabla112[[#This Row],[Cantidad de Insumos]])</f>
        <v/>
      </c>
      <c r="Q813" s="700" t="str">
        <f>IF(Tabla112[[#This Row],[Descripción]]="","",_xlfn.XLOOKUP(Tabla112[[#This Row],[Descripción]],[1]!Tabla10[Descripción],[1]!Tabla10[CODIGO PRESUPUESTARIO],0))</f>
        <v/>
      </c>
      <c r="R813" s="696"/>
      <c r="S813" s="696"/>
    </row>
    <row r="814" spans="2:19" s="701" customFormat="1" x14ac:dyDescent="0.3">
      <c r="B814" s="692" t="str">
        <f>IF('Formulario PPGR3 '!$G814="","",CONCATENATE('Formulario PPGR3 '!$C814,".",'Formulario PPGR3 '!$D814,".",'Formulario PPGR3 '!$E814,".",'Formulario PPGR3 '!$F814))</f>
        <v/>
      </c>
      <c r="C814" s="692" t="str">
        <f>IF('Formulario PPGR3 '!$G814="","",'[1]Formulario PPGR1'!#REF!)</f>
        <v/>
      </c>
      <c r="D814" s="692" t="str">
        <f>IF('Formulario PPGR3 '!$G814="","",'[1]Formulario PPGR1'!#REF!)</f>
        <v/>
      </c>
      <c r="E814" s="692" t="str">
        <f>IF('Formulario PPGR3 '!$G814="","",'[1]Formulario PPGR1'!#REF!)</f>
        <v/>
      </c>
      <c r="F814" s="692" t="str">
        <f>IF('Formulario PPGR3 '!$G814="","",'[1]Formulario PPGR1'!#REF!)</f>
        <v/>
      </c>
      <c r="G814" s="693"/>
      <c r="H814" s="694" t="str">
        <f>IF(Tabla112[[#This Row],[Código_Actividad]]="","",_xlfn.XLOOKUP(Tabla112[[#This Row],[Código_Actividad]],[1]!Tabla2[Código],[1]!Tabla2[Actividades Programables Presupuestables],"",0))</f>
        <v/>
      </c>
      <c r="I814" s="695" t="str">
        <f>IFERROR(VLOOKUP('Formulario PPGR3 '!$G814,'[1]Formulario PPGR2'!$H$9:$V$272,15,FALSE),"")</f>
        <v/>
      </c>
      <c r="J814" s="702"/>
      <c r="K814" s="696" t="str">
        <f>IF(Tabla112[[#This Row],[Insumos]]="","",_xlfn.XLOOKUP(Tabla112[[#This Row],[Insumos]],[1]!Tabla10[Insumo],[1]!Tabla10[InsumoAbrev],"",0))</f>
        <v/>
      </c>
      <c r="L814" s="697"/>
      <c r="M814" s="698" t="str">
        <f>IF(Tabla112[[#This Row],[Descripción]]="","",_xlfn.XLOOKUP(Tabla112[[#This Row],[Descripción]],[1]!Tabla10[Descripción],[1]!Tabla10[Unidad de Medida],"",0))</f>
        <v/>
      </c>
      <c r="N814" s="699"/>
      <c r="O814" s="700" t="str">
        <f>IF(Tabla112[[#This Row],[Descripción]]="","",_xlfn.XLOOKUP(Tabla112[[#This Row],[Descripción]],[1]!Tabla10[Descripción],[1]!Tabla10[Precio Unitario],0))</f>
        <v/>
      </c>
      <c r="P814" s="700" t="str">
        <f>IF(Tabla112[[#This Row],[Cantidad de Insumos]]="","",Tabla112[[#This Row],[Precio Unitario]]*Tabla112[[#This Row],[Cantidad de Insumos]])</f>
        <v/>
      </c>
      <c r="Q814" s="700" t="str">
        <f>IF(Tabla112[[#This Row],[Descripción]]="","",_xlfn.XLOOKUP(Tabla112[[#This Row],[Descripción]],[1]!Tabla10[Descripción],[1]!Tabla10[CODIGO PRESUPUESTARIO],0))</f>
        <v/>
      </c>
      <c r="R814" s="696"/>
      <c r="S814" s="696"/>
    </row>
    <row r="815" spans="2:19" s="701" customFormat="1" x14ac:dyDescent="0.3">
      <c r="B815" s="692" t="str">
        <f>IF('Formulario PPGR3 '!$G815="","",CONCATENATE('Formulario PPGR3 '!$C815,".",'Formulario PPGR3 '!$D815,".",'Formulario PPGR3 '!$E815,".",'Formulario PPGR3 '!$F815))</f>
        <v/>
      </c>
      <c r="C815" s="692" t="str">
        <f>IF('Formulario PPGR3 '!$G815="","",'[1]Formulario PPGR1'!#REF!)</f>
        <v/>
      </c>
      <c r="D815" s="692" t="str">
        <f>IF('Formulario PPGR3 '!$G815="","",'[1]Formulario PPGR1'!#REF!)</f>
        <v/>
      </c>
      <c r="E815" s="692" t="str">
        <f>IF('Formulario PPGR3 '!$G815="","",'[1]Formulario PPGR1'!#REF!)</f>
        <v/>
      </c>
      <c r="F815" s="692" t="str">
        <f>IF('Formulario PPGR3 '!$G815="","",'[1]Formulario PPGR1'!#REF!)</f>
        <v/>
      </c>
      <c r="G815" s="693"/>
      <c r="H815" s="694" t="str">
        <f>IF(Tabla112[[#This Row],[Código_Actividad]]="","",_xlfn.XLOOKUP(Tabla112[[#This Row],[Código_Actividad]],[1]!Tabla2[Código],[1]!Tabla2[Actividades Programables Presupuestables],"",0))</f>
        <v/>
      </c>
      <c r="I815" s="695" t="str">
        <f>IFERROR(VLOOKUP('Formulario PPGR3 '!$G815,'[1]Formulario PPGR2'!$H$9:$V$272,15,FALSE),"")</f>
        <v/>
      </c>
      <c r="J815" s="702"/>
      <c r="K815" s="696" t="str">
        <f>IF(Tabla112[[#This Row],[Insumos]]="","",_xlfn.XLOOKUP(Tabla112[[#This Row],[Insumos]],[1]!Tabla10[Insumo],[1]!Tabla10[InsumoAbrev],"",0))</f>
        <v/>
      </c>
      <c r="L815" s="697"/>
      <c r="M815" s="698" t="str">
        <f>IF(Tabla112[[#This Row],[Descripción]]="","",_xlfn.XLOOKUP(Tabla112[[#This Row],[Descripción]],[1]!Tabla10[Descripción],[1]!Tabla10[Unidad de Medida],"",0))</f>
        <v/>
      </c>
      <c r="N815" s="699"/>
      <c r="O815" s="700" t="str">
        <f>IF(Tabla112[[#This Row],[Descripción]]="","",_xlfn.XLOOKUP(Tabla112[[#This Row],[Descripción]],[1]!Tabla10[Descripción],[1]!Tabla10[Precio Unitario],0))</f>
        <v/>
      </c>
      <c r="P815" s="700" t="str">
        <f>IF(Tabla112[[#This Row],[Cantidad de Insumos]]="","",Tabla112[[#This Row],[Precio Unitario]]*Tabla112[[#This Row],[Cantidad de Insumos]])</f>
        <v/>
      </c>
      <c r="Q815" s="700" t="str">
        <f>IF(Tabla112[[#This Row],[Descripción]]="","",_xlfn.XLOOKUP(Tabla112[[#This Row],[Descripción]],[1]!Tabla10[Descripción],[1]!Tabla10[CODIGO PRESUPUESTARIO],0))</f>
        <v/>
      </c>
      <c r="R815" s="696"/>
      <c r="S815" s="696"/>
    </row>
    <row r="816" spans="2:19" s="701" customFormat="1" x14ac:dyDescent="0.3">
      <c r="B816" s="692" t="str">
        <f>IF('Formulario PPGR3 '!$G816="","",CONCATENATE('Formulario PPGR3 '!$C816,".",'Formulario PPGR3 '!$D816,".",'Formulario PPGR3 '!$E816,".",'Formulario PPGR3 '!$F816))</f>
        <v/>
      </c>
      <c r="C816" s="692" t="str">
        <f>IF('Formulario PPGR3 '!$G816="","",'[1]Formulario PPGR1'!#REF!)</f>
        <v/>
      </c>
      <c r="D816" s="692" t="str">
        <f>IF('Formulario PPGR3 '!$G816="","",'[1]Formulario PPGR1'!#REF!)</f>
        <v/>
      </c>
      <c r="E816" s="692" t="str">
        <f>IF('Formulario PPGR3 '!$G816="","",'[1]Formulario PPGR1'!#REF!)</f>
        <v/>
      </c>
      <c r="F816" s="692" t="str">
        <f>IF('Formulario PPGR3 '!$G816="","",'[1]Formulario PPGR1'!#REF!)</f>
        <v/>
      </c>
      <c r="G816" s="693"/>
      <c r="H816" s="694" t="str">
        <f>IF(Tabla112[[#This Row],[Código_Actividad]]="","",_xlfn.XLOOKUP(Tabla112[[#This Row],[Código_Actividad]],[1]!Tabla2[Código],[1]!Tabla2[Actividades Programables Presupuestables],"",0))</f>
        <v/>
      </c>
      <c r="I816" s="695" t="str">
        <f>IFERROR(VLOOKUP('Formulario PPGR3 '!$G816,'[1]Formulario PPGR2'!$H$9:$V$272,15,FALSE),"")</f>
        <v/>
      </c>
      <c r="J816" s="702"/>
      <c r="K816" s="696" t="str">
        <f>IF(Tabla112[[#This Row],[Insumos]]="","",_xlfn.XLOOKUP(Tabla112[[#This Row],[Insumos]],[1]!Tabla10[Insumo],[1]!Tabla10[InsumoAbrev],"",0))</f>
        <v/>
      </c>
      <c r="L816" s="697"/>
      <c r="M816" s="698" t="str">
        <f>IF(Tabla112[[#This Row],[Descripción]]="","",_xlfn.XLOOKUP(Tabla112[[#This Row],[Descripción]],[1]!Tabla10[Descripción],[1]!Tabla10[Unidad de Medida],"",0))</f>
        <v/>
      </c>
      <c r="N816" s="699"/>
      <c r="O816" s="700" t="str">
        <f>IF(Tabla112[[#This Row],[Descripción]]="","",_xlfn.XLOOKUP(Tabla112[[#This Row],[Descripción]],[1]!Tabla10[Descripción],[1]!Tabla10[Precio Unitario],0))</f>
        <v/>
      </c>
      <c r="P816" s="700" t="str">
        <f>IF(Tabla112[[#This Row],[Cantidad de Insumos]]="","",Tabla112[[#This Row],[Precio Unitario]]*Tabla112[[#This Row],[Cantidad de Insumos]])</f>
        <v/>
      </c>
      <c r="Q816" s="700" t="str">
        <f>IF(Tabla112[[#This Row],[Descripción]]="","",_xlfn.XLOOKUP(Tabla112[[#This Row],[Descripción]],[1]!Tabla10[Descripción],[1]!Tabla10[CODIGO PRESUPUESTARIO],0))</f>
        <v/>
      </c>
      <c r="R816" s="696"/>
      <c r="S816" s="696"/>
    </row>
    <row r="817" spans="2:19" s="701" customFormat="1" x14ac:dyDescent="0.3">
      <c r="B817" s="692" t="str">
        <f>IF('Formulario PPGR3 '!$G817="","",CONCATENATE('Formulario PPGR3 '!$C817,".",'Formulario PPGR3 '!$D817,".",'Formulario PPGR3 '!$E817,".",'Formulario PPGR3 '!$F817))</f>
        <v/>
      </c>
      <c r="C817" s="692" t="str">
        <f>IF('Formulario PPGR3 '!$G817="","",'[1]Formulario PPGR1'!#REF!)</f>
        <v/>
      </c>
      <c r="D817" s="692" t="str">
        <f>IF('Formulario PPGR3 '!$G817="","",'[1]Formulario PPGR1'!#REF!)</f>
        <v/>
      </c>
      <c r="E817" s="692" t="str">
        <f>IF('Formulario PPGR3 '!$G817="","",'[1]Formulario PPGR1'!#REF!)</f>
        <v/>
      </c>
      <c r="F817" s="692" t="str">
        <f>IF('Formulario PPGR3 '!$G817="","",'[1]Formulario PPGR1'!#REF!)</f>
        <v/>
      </c>
      <c r="G817" s="693"/>
      <c r="H817" s="694" t="str">
        <f>IF(Tabla112[[#This Row],[Código_Actividad]]="","",_xlfn.XLOOKUP(Tabla112[[#This Row],[Código_Actividad]],[1]!Tabla2[Código],[1]!Tabla2[Actividades Programables Presupuestables],"",0))</f>
        <v/>
      </c>
      <c r="I817" s="695" t="str">
        <f>IFERROR(VLOOKUP('Formulario PPGR3 '!$G817,'[1]Formulario PPGR2'!$H$9:$V$272,15,FALSE),"")</f>
        <v/>
      </c>
      <c r="J817" s="702"/>
      <c r="K817" s="696" t="str">
        <f>IF(Tabla112[[#This Row],[Insumos]]="","",_xlfn.XLOOKUP(Tabla112[[#This Row],[Insumos]],[1]!Tabla10[Insumo],[1]!Tabla10[InsumoAbrev],"",0))</f>
        <v/>
      </c>
      <c r="L817" s="697"/>
      <c r="M817" s="698" t="str">
        <f>IF(Tabla112[[#This Row],[Descripción]]="","",_xlfn.XLOOKUP(Tabla112[[#This Row],[Descripción]],[1]!Tabla10[Descripción],[1]!Tabla10[Unidad de Medida],"",0))</f>
        <v/>
      </c>
      <c r="N817" s="699"/>
      <c r="O817" s="700" t="str">
        <f>IF(Tabla112[[#This Row],[Descripción]]="","",_xlfn.XLOOKUP(Tabla112[[#This Row],[Descripción]],[1]!Tabla10[Descripción],[1]!Tabla10[Precio Unitario],0))</f>
        <v/>
      </c>
      <c r="P817" s="700" t="str">
        <f>IF(Tabla112[[#This Row],[Cantidad de Insumos]]="","",Tabla112[[#This Row],[Precio Unitario]]*Tabla112[[#This Row],[Cantidad de Insumos]])</f>
        <v/>
      </c>
      <c r="Q817" s="700" t="str">
        <f>IF(Tabla112[[#This Row],[Descripción]]="","",_xlfn.XLOOKUP(Tabla112[[#This Row],[Descripción]],[1]!Tabla10[Descripción],[1]!Tabla10[CODIGO PRESUPUESTARIO],0))</f>
        <v/>
      </c>
      <c r="R817" s="696"/>
      <c r="S817" s="696"/>
    </row>
    <row r="818" spans="2:19" s="701" customFormat="1" x14ac:dyDescent="0.3">
      <c r="B818" s="692" t="str">
        <f>IF('Formulario PPGR3 '!$G818="","",CONCATENATE('Formulario PPGR3 '!$C818,".",'Formulario PPGR3 '!$D818,".",'Formulario PPGR3 '!$E818,".",'Formulario PPGR3 '!$F818))</f>
        <v/>
      </c>
      <c r="C818" s="692" t="str">
        <f>IF('Formulario PPGR3 '!$G818="","",'[1]Formulario PPGR1'!#REF!)</f>
        <v/>
      </c>
      <c r="D818" s="692" t="str">
        <f>IF('Formulario PPGR3 '!$G818="","",'[1]Formulario PPGR1'!#REF!)</f>
        <v/>
      </c>
      <c r="E818" s="692" t="str">
        <f>IF('Formulario PPGR3 '!$G818="","",'[1]Formulario PPGR1'!#REF!)</f>
        <v/>
      </c>
      <c r="F818" s="692" t="str">
        <f>IF('Formulario PPGR3 '!$G818="","",'[1]Formulario PPGR1'!#REF!)</f>
        <v/>
      </c>
      <c r="G818" s="693"/>
      <c r="H818" s="694" t="str">
        <f>IF(Tabla112[[#This Row],[Código_Actividad]]="","",_xlfn.XLOOKUP(Tabla112[[#This Row],[Código_Actividad]],[1]!Tabla2[Código],[1]!Tabla2[Actividades Programables Presupuestables],"",0))</f>
        <v/>
      </c>
      <c r="I818" s="695" t="str">
        <f>IFERROR(VLOOKUP('Formulario PPGR3 '!$G818,'[1]Formulario PPGR2'!$H$9:$V$272,15,FALSE),"")</f>
        <v/>
      </c>
      <c r="J818" s="702"/>
      <c r="K818" s="696" t="str">
        <f>IF(Tabla112[[#This Row],[Insumos]]="","",_xlfn.XLOOKUP(Tabla112[[#This Row],[Insumos]],[1]!Tabla10[Insumo],[1]!Tabla10[InsumoAbrev],"",0))</f>
        <v/>
      </c>
      <c r="L818" s="697"/>
      <c r="M818" s="698" t="str">
        <f>IF(Tabla112[[#This Row],[Descripción]]="","",_xlfn.XLOOKUP(Tabla112[[#This Row],[Descripción]],[1]!Tabla10[Descripción],[1]!Tabla10[Unidad de Medida],"",0))</f>
        <v/>
      </c>
      <c r="N818" s="699"/>
      <c r="O818" s="700" t="str">
        <f>IF(Tabla112[[#This Row],[Descripción]]="","",_xlfn.XLOOKUP(Tabla112[[#This Row],[Descripción]],[1]!Tabla10[Descripción],[1]!Tabla10[Precio Unitario],0))</f>
        <v/>
      </c>
      <c r="P818" s="700" t="str">
        <f>IF(Tabla112[[#This Row],[Cantidad de Insumos]]="","",Tabla112[[#This Row],[Precio Unitario]]*Tabla112[[#This Row],[Cantidad de Insumos]])</f>
        <v/>
      </c>
      <c r="Q818" s="700" t="str">
        <f>IF(Tabla112[[#This Row],[Descripción]]="","",_xlfn.XLOOKUP(Tabla112[[#This Row],[Descripción]],[1]!Tabla10[Descripción],[1]!Tabla10[CODIGO PRESUPUESTARIO],0))</f>
        <v/>
      </c>
      <c r="R818" s="696"/>
      <c r="S818" s="696"/>
    </row>
    <row r="819" spans="2:19" s="701" customFormat="1" x14ac:dyDescent="0.3">
      <c r="B819" s="692" t="str">
        <f>IF('Formulario PPGR3 '!$G819="","",CONCATENATE('Formulario PPGR3 '!$C819,".",'Formulario PPGR3 '!$D819,".",'Formulario PPGR3 '!$E819,".",'Formulario PPGR3 '!$F819))</f>
        <v/>
      </c>
      <c r="C819" s="692" t="str">
        <f>IF('Formulario PPGR3 '!$G819="","",'[1]Formulario PPGR1'!#REF!)</f>
        <v/>
      </c>
      <c r="D819" s="692" t="str">
        <f>IF('Formulario PPGR3 '!$G819="","",'[1]Formulario PPGR1'!#REF!)</f>
        <v/>
      </c>
      <c r="E819" s="692" t="str">
        <f>IF('Formulario PPGR3 '!$G819="","",'[1]Formulario PPGR1'!#REF!)</f>
        <v/>
      </c>
      <c r="F819" s="692" t="str">
        <f>IF('Formulario PPGR3 '!$G819="","",'[1]Formulario PPGR1'!#REF!)</f>
        <v/>
      </c>
      <c r="G819" s="693"/>
      <c r="H819" s="694" t="str">
        <f>IF(Tabla112[[#This Row],[Código_Actividad]]="","",_xlfn.XLOOKUP(Tabla112[[#This Row],[Código_Actividad]],[1]!Tabla2[Código],[1]!Tabla2[Actividades Programables Presupuestables],"",0))</f>
        <v/>
      </c>
      <c r="I819" s="695" t="str">
        <f>IFERROR(VLOOKUP('Formulario PPGR3 '!$G819,'[1]Formulario PPGR2'!$H$9:$V$272,15,FALSE),"")</f>
        <v/>
      </c>
      <c r="J819" s="702"/>
      <c r="K819" s="696" t="str">
        <f>IF(Tabla112[[#This Row],[Insumos]]="","",_xlfn.XLOOKUP(Tabla112[[#This Row],[Insumos]],[1]!Tabla10[Insumo],[1]!Tabla10[InsumoAbrev],"",0))</f>
        <v/>
      </c>
      <c r="L819" s="697"/>
      <c r="M819" s="698" t="str">
        <f>IF(Tabla112[[#This Row],[Descripción]]="","",_xlfn.XLOOKUP(Tabla112[[#This Row],[Descripción]],[1]!Tabla10[Descripción],[1]!Tabla10[Unidad de Medida],"",0))</f>
        <v/>
      </c>
      <c r="N819" s="699"/>
      <c r="O819" s="700" t="str">
        <f>IF(Tabla112[[#This Row],[Descripción]]="","",_xlfn.XLOOKUP(Tabla112[[#This Row],[Descripción]],[1]!Tabla10[Descripción],[1]!Tabla10[Precio Unitario],0))</f>
        <v/>
      </c>
      <c r="P819" s="700" t="str">
        <f>IF(Tabla112[[#This Row],[Cantidad de Insumos]]="","",Tabla112[[#This Row],[Precio Unitario]]*Tabla112[[#This Row],[Cantidad de Insumos]])</f>
        <v/>
      </c>
      <c r="Q819" s="700" t="str">
        <f>IF(Tabla112[[#This Row],[Descripción]]="","",_xlfn.XLOOKUP(Tabla112[[#This Row],[Descripción]],[1]!Tabla10[Descripción],[1]!Tabla10[CODIGO PRESUPUESTARIO],0))</f>
        <v/>
      </c>
      <c r="R819" s="696"/>
      <c r="S819" s="696"/>
    </row>
    <row r="820" spans="2:19" s="701" customFormat="1" x14ac:dyDescent="0.3">
      <c r="B820" s="692" t="str">
        <f>IF('Formulario PPGR3 '!$G820="","",CONCATENATE('Formulario PPGR3 '!$C820,".",'Formulario PPGR3 '!$D820,".",'Formulario PPGR3 '!$E820,".",'Formulario PPGR3 '!$F820))</f>
        <v/>
      </c>
      <c r="C820" s="692" t="str">
        <f>IF('Formulario PPGR3 '!$G820="","",'[1]Formulario PPGR1'!#REF!)</f>
        <v/>
      </c>
      <c r="D820" s="692" t="str">
        <f>IF('Formulario PPGR3 '!$G820="","",'[1]Formulario PPGR1'!#REF!)</f>
        <v/>
      </c>
      <c r="E820" s="692" t="str">
        <f>IF('Formulario PPGR3 '!$G820="","",'[1]Formulario PPGR1'!#REF!)</f>
        <v/>
      </c>
      <c r="F820" s="692" t="str">
        <f>IF('Formulario PPGR3 '!$G820="","",'[1]Formulario PPGR1'!#REF!)</f>
        <v/>
      </c>
      <c r="G820" s="693"/>
      <c r="H820" s="694" t="str">
        <f>IF(Tabla112[[#This Row],[Código_Actividad]]="","",_xlfn.XLOOKUP(Tabla112[[#This Row],[Código_Actividad]],[1]!Tabla2[Código],[1]!Tabla2[Actividades Programables Presupuestables],"",0))</f>
        <v/>
      </c>
      <c r="I820" s="695" t="str">
        <f>IFERROR(VLOOKUP('Formulario PPGR3 '!$G820,'[1]Formulario PPGR2'!$H$9:$V$272,15,FALSE),"")</f>
        <v/>
      </c>
      <c r="J820" s="702"/>
      <c r="K820" s="696" t="str">
        <f>IF(Tabla112[[#This Row],[Insumos]]="","",_xlfn.XLOOKUP(Tabla112[[#This Row],[Insumos]],[1]!Tabla10[Insumo],[1]!Tabla10[InsumoAbrev],"",0))</f>
        <v/>
      </c>
      <c r="L820" s="697"/>
      <c r="M820" s="698" t="str">
        <f>IF(Tabla112[[#This Row],[Descripción]]="","",_xlfn.XLOOKUP(Tabla112[[#This Row],[Descripción]],[1]!Tabla10[Descripción],[1]!Tabla10[Unidad de Medida],"",0))</f>
        <v/>
      </c>
      <c r="N820" s="699"/>
      <c r="O820" s="700" t="str">
        <f>IF(Tabla112[[#This Row],[Descripción]]="","",_xlfn.XLOOKUP(Tabla112[[#This Row],[Descripción]],[1]!Tabla10[Descripción],[1]!Tabla10[Precio Unitario],0))</f>
        <v/>
      </c>
      <c r="P820" s="700" t="str">
        <f>IF(Tabla112[[#This Row],[Cantidad de Insumos]]="","",Tabla112[[#This Row],[Precio Unitario]]*Tabla112[[#This Row],[Cantidad de Insumos]])</f>
        <v/>
      </c>
      <c r="Q820" s="700" t="str">
        <f>IF(Tabla112[[#This Row],[Descripción]]="","",_xlfn.XLOOKUP(Tabla112[[#This Row],[Descripción]],[1]!Tabla10[Descripción],[1]!Tabla10[CODIGO PRESUPUESTARIO],0))</f>
        <v/>
      </c>
      <c r="R820" s="696"/>
      <c r="S820" s="696"/>
    </row>
    <row r="821" spans="2:19" s="701" customFormat="1" x14ac:dyDescent="0.3">
      <c r="B821" s="692" t="str">
        <f>IF('Formulario PPGR3 '!$G821="","",CONCATENATE('Formulario PPGR3 '!$C821,".",'Formulario PPGR3 '!$D821,".",'Formulario PPGR3 '!$E821,".",'Formulario PPGR3 '!$F821))</f>
        <v/>
      </c>
      <c r="C821" s="692" t="str">
        <f>IF('Formulario PPGR3 '!$G821="","",'[1]Formulario PPGR1'!#REF!)</f>
        <v/>
      </c>
      <c r="D821" s="692" t="str">
        <f>IF('Formulario PPGR3 '!$G821="","",'[1]Formulario PPGR1'!#REF!)</f>
        <v/>
      </c>
      <c r="E821" s="692" t="str">
        <f>IF('Formulario PPGR3 '!$G821="","",'[1]Formulario PPGR1'!#REF!)</f>
        <v/>
      </c>
      <c r="F821" s="692" t="str">
        <f>IF('Formulario PPGR3 '!$G821="","",'[1]Formulario PPGR1'!#REF!)</f>
        <v/>
      </c>
      <c r="G821" s="693"/>
      <c r="H821" s="694" t="str">
        <f>IF(Tabla112[[#This Row],[Código_Actividad]]="","",_xlfn.XLOOKUP(Tabla112[[#This Row],[Código_Actividad]],[1]!Tabla2[Código],[1]!Tabla2[Actividades Programables Presupuestables],"",0))</f>
        <v/>
      </c>
      <c r="I821" s="695" t="str">
        <f>IFERROR(VLOOKUP('Formulario PPGR3 '!$G821,'[1]Formulario PPGR2'!$H$9:$V$272,15,FALSE),"")</f>
        <v/>
      </c>
      <c r="J821" s="702"/>
      <c r="K821" s="696" t="str">
        <f>IF(Tabla112[[#This Row],[Insumos]]="","",_xlfn.XLOOKUP(Tabla112[[#This Row],[Insumos]],[1]!Tabla10[Insumo],[1]!Tabla10[InsumoAbrev],"",0))</f>
        <v/>
      </c>
      <c r="L821" s="697"/>
      <c r="M821" s="698" t="str">
        <f>IF(Tabla112[[#This Row],[Descripción]]="","",_xlfn.XLOOKUP(Tabla112[[#This Row],[Descripción]],[1]!Tabla10[Descripción],[1]!Tabla10[Unidad de Medida],"",0))</f>
        <v/>
      </c>
      <c r="N821" s="699"/>
      <c r="O821" s="700" t="str">
        <f>IF(Tabla112[[#This Row],[Descripción]]="","",_xlfn.XLOOKUP(Tabla112[[#This Row],[Descripción]],[1]!Tabla10[Descripción],[1]!Tabla10[Precio Unitario],0))</f>
        <v/>
      </c>
      <c r="P821" s="700" t="str">
        <f>IF(Tabla112[[#This Row],[Cantidad de Insumos]]="","",Tabla112[[#This Row],[Precio Unitario]]*Tabla112[[#This Row],[Cantidad de Insumos]])</f>
        <v/>
      </c>
      <c r="Q821" s="700" t="str">
        <f>IF(Tabla112[[#This Row],[Descripción]]="","",_xlfn.XLOOKUP(Tabla112[[#This Row],[Descripción]],[1]!Tabla10[Descripción],[1]!Tabla10[CODIGO PRESUPUESTARIO],0))</f>
        <v/>
      </c>
      <c r="R821" s="696"/>
      <c r="S821" s="696"/>
    </row>
    <row r="822" spans="2:19" s="701" customFormat="1" x14ac:dyDescent="0.3">
      <c r="B822" s="692" t="str">
        <f>IF('Formulario PPGR3 '!$G822="","",CONCATENATE('Formulario PPGR3 '!$C822,".",'Formulario PPGR3 '!$D822,".",'Formulario PPGR3 '!$E822,".",'Formulario PPGR3 '!$F822))</f>
        <v/>
      </c>
      <c r="C822" s="692" t="str">
        <f>IF('Formulario PPGR3 '!$G822="","",'[1]Formulario PPGR1'!#REF!)</f>
        <v/>
      </c>
      <c r="D822" s="692" t="str">
        <f>IF('Formulario PPGR3 '!$G822="","",'[1]Formulario PPGR1'!#REF!)</f>
        <v/>
      </c>
      <c r="E822" s="692" t="str">
        <f>IF('Formulario PPGR3 '!$G822="","",'[1]Formulario PPGR1'!#REF!)</f>
        <v/>
      </c>
      <c r="F822" s="692" t="str">
        <f>IF('Formulario PPGR3 '!$G822="","",'[1]Formulario PPGR1'!#REF!)</f>
        <v/>
      </c>
      <c r="G822" s="693"/>
      <c r="H822" s="694" t="str">
        <f>IF(Tabla112[[#This Row],[Código_Actividad]]="","",_xlfn.XLOOKUP(Tabla112[[#This Row],[Código_Actividad]],[1]!Tabla2[Código],[1]!Tabla2[Actividades Programables Presupuestables],"",0))</f>
        <v/>
      </c>
      <c r="I822" s="695" t="str">
        <f>IFERROR(VLOOKUP('Formulario PPGR3 '!$G822,'[1]Formulario PPGR2'!$H$9:$V$272,15,FALSE),"")</f>
        <v/>
      </c>
      <c r="J822" s="702"/>
      <c r="K822" s="696" t="str">
        <f>IF(Tabla112[[#This Row],[Insumos]]="","",_xlfn.XLOOKUP(Tabla112[[#This Row],[Insumos]],[1]!Tabla10[Insumo],[1]!Tabla10[InsumoAbrev],"",0))</f>
        <v/>
      </c>
      <c r="L822" s="697"/>
      <c r="M822" s="698" t="str">
        <f>IF(Tabla112[[#This Row],[Descripción]]="","",_xlfn.XLOOKUP(Tabla112[[#This Row],[Descripción]],[1]!Tabla10[Descripción],[1]!Tabla10[Unidad de Medida],"",0))</f>
        <v/>
      </c>
      <c r="N822" s="699"/>
      <c r="O822" s="700" t="str">
        <f>IF(Tabla112[[#This Row],[Descripción]]="","",_xlfn.XLOOKUP(Tabla112[[#This Row],[Descripción]],[1]!Tabla10[Descripción],[1]!Tabla10[Precio Unitario],0))</f>
        <v/>
      </c>
      <c r="P822" s="700" t="str">
        <f>IF(Tabla112[[#This Row],[Cantidad de Insumos]]="","",Tabla112[[#This Row],[Precio Unitario]]*Tabla112[[#This Row],[Cantidad de Insumos]])</f>
        <v/>
      </c>
      <c r="Q822" s="700" t="str">
        <f>IF(Tabla112[[#This Row],[Descripción]]="","",_xlfn.XLOOKUP(Tabla112[[#This Row],[Descripción]],[1]!Tabla10[Descripción],[1]!Tabla10[CODIGO PRESUPUESTARIO],0))</f>
        <v/>
      </c>
      <c r="R822" s="696"/>
      <c r="S822" s="696"/>
    </row>
    <row r="823" spans="2:19" s="701" customFormat="1" x14ac:dyDescent="0.3">
      <c r="B823" s="692" t="str">
        <f>IF('Formulario PPGR3 '!$G823="","",CONCATENATE('Formulario PPGR3 '!$C823,".",'Formulario PPGR3 '!$D823,".",'Formulario PPGR3 '!$E823,".",'Formulario PPGR3 '!$F823))</f>
        <v/>
      </c>
      <c r="C823" s="692" t="str">
        <f>IF('Formulario PPGR3 '!$G823="","",'[1]Formulario PPGR1'!#REF!)</f>
        <v/>
      </c>
      <c r="D823" s="692" t="str">
        <f>IF('Formulario PPGR3 '!$G823="","",'[1]Formulario PPGR1'!#REF!)</f>
        <v/>
      </c>
      <c r="E823" s="692" t="str">
        <f>IF('Formulario PPGR3 '!$G823="","",'[1]Formulario PPGR1'!#REF!)</f>
        <v/>
      </c>
      <c r="F823" s="692" t="str">
        <f>IF('Formulario PPGR3 '!$G823="","",'[1]Formulario PPGR1'!#REF!)</f>
        <v/>
      </c>
      <c r="G823" s="693"/>
      <c r="H823" s="694" t="str">
        <f>IF(Tabla112[[#This Row],[Código_Actividad]]="","",_xlfn.XLOOKUP(Tabla112[[#This Row],[Código_Actividad]],[1]!Tabla2[Código],[1]!Tabla2[Actividades Programables Presupuestables],"",0))</f>
        <v/>
      </c>
      <c r="I823" s="695" t="str">
        <f>IFERROR(VLOOKUP('Formulario PPGR3 '!$G823,'[1]Formulario PPGR2'!$H$9:$V$272,15,FALSE),"")</f>
        <v/>
      </c>
      <c r="J823" s="702"/>
      <c r="K823" s="696" t="str">
        <f>IF(Tabla112[[#This Row],[Insumos]]="","",_xlfn.XLOOKUP(Tabla112[[#This Row],[Insumos]],[1]!Tabla10[Insumo],[1]!Tabla10[InsumoAbrev],"",0))</f>
        <v/>
      </c>
      <c r="L823" s="697"/>
      <c r="M823" s="698" t="str">
        <f>IF(Tabla112[[#This Row],[Descripción]]="","",_xlfn.XLOOKUP(Tabla112[[#This Row],[Descripción]],[1]!Tabla10[Descripción],[1]!Tabla10[Unidad de Medida],"",0))</f>
        <v/>
      </c>
      <c r="N823" s="699"/>
      <c r="O823" s="700" t="str">
        <f>IF(Tabla112[[#This Row],[Descripción]]="","",_xlfn.XLOOKUP(Tabla112[[#This Row],[Descripción]],[1]!Tabla10[Descripción],[1]!Tabla10[Precio Unitario],0))</f>
        <v/>
      </c>
      <c r="P823" s="700" t="str">
        <f>IF(Tabla112[[#This Row],[Cantidad de Insumos]]="","",Tabla112[[#This Row],[Precio Unitario]]*Tabla112[[#This Row],[Cantidad de Insumos]])</f>
        <v/>
      </c>
      <c r="Q823" s="700" t="str">
        <f>IF(Tabla112[[#This Row],[Descripción]]="","",_xlfn.XLOOKUP(Tabla112[[#This Row],[Descripción]],[1]!Tabla10[Descripción],[1]!Tabla10[CODIGO PRESUPUESTARIO],0))</f>
        <v/>
      </c>
      <c r="R823" s="696"/>
      <c r="S823" s="696"/>
    </row>
    <row r="824" spans="2:19" s="701" customFormat="1" x14ac:dyDescent="0.3">
      <c r="B824" s="692" t="str">
        <f>IF('Formulario PPGR3 '!$G824="","",CONCATENATE('Formulario PPGR3 '!$C824,".",'Formulario PPGR3 '!$D824,".",'Formulario PPGR3 '!$E824,".",'Formulario PPGR3 '!$F824))</f>
        <v/>
      </c>
      <c r="C824" s="692" t="str">
        <f>IF('Formulario PPGR3 '!$G824="","",'[1]Formulario PPGR1'!#REF!)</f>
        <v/>
      </c>
      <c r="D824" s="692" t="str">
        <f>IF('Formulario PPGR3 '!$G824="","",'[1]Formulario PPGR1'!#REF!)</f>
        <v/>
      </c>
      <c r="E824" s="692" t="str">
        <f>IF('Formulario PPGR3 '!$G824="","",'[1]Formulario PPGR1'!#REF!)</f>
        <v/>
      </c>
      <c r="F824" s="692" t="str">
        <f>IF('Formulario PPGR3 '!$G824="","",'[1]Formulario PPGR1'!#REF!)</f>
        <v/>
      </c>
      <c r="G824" s="693"/>
      <c r="H824" s="694" t="str">
        <f>IF(Tabla112[[#This Row],[Código_Actividad]]="","",_xlfn.XLOOKUP(Tabla112[[#This Row],[Código_Actividad]],[1]!Tabla2[Código],[1]!Tabla2[Actividades Programables Presupuestables],"",0))</f>
        <v/>
      </c>
      <c r="I824" s="695" t="str">
        <f>IFERROR(VLOOKUP('Formulario PPGR3 '!$G824,'[1]Formulario PPGR2'!$H$9:$V$272,15,FALSE),"")</f>
        <v/>
      </c>
      <c r="J824" s="702"/>
      <c r="K824" s="696" t="str">
        <f>IF(Tabla112[[#This Row],[Insumos]]="","",_xlfn.XLOOKUP(Tabla112[[#This Row],[Insumos]],[1]!Tabla10[Insumo],[1]!Tabla10[InsumoAbrev],"",0))</f>
        <v/>
      </c>
      <c r="L824" s="697"/>
      <c r="M824" s="698" t="str">
        <f>IF(Tabla112[[#This Row],[Descripción]]="","",_xlfn.XLOOKUP(Tabla112[[#This Row],[Descripción]],[1]!Tabla10[Descripción],[1]!Tabla10[Unidad de Medida],"",0))</f>
        <v/>
      </c>
      <c r="N824" s="699"/>
      <c r="O824" s="700" t="str">
        <f>IF(Tabla112[[#This Row],[Descripción]]="","",_xlfn.XLOOKUP(Tabla112[[#This Row],[Descripción]],[1]!Tabla10[Descripción],[1]!Tabla10[Precio Unitario],0))</f>
        <v/>
      </c>
      <c r="P824" s="700" t="str">
        <f>IF(Tabla112[[#This Row],[Cantidad de Insumos]]="","",Tabla112[[#This Row],[Precio Unitario]]*Tabla112[[#This Row],[Cantidad de Insumos]])</f>
        <v/>
      </c>
      <c r="Q824" s="700" t="str">
        <f>IF(Tabla112[[#This Row],[Descripción]]="","",_xlfn.XLOOKUP(Tabla112[[#This Row],[Descripción]],[1]!Tabla10[Descripción],[1]!Tabla10[CODIGO PRESUPUESTARIO],0))</f>
        <v/>
      </c>
      <c r="R824" s="696"/>
      <c r="S824" s="696"/>
    </row>
    <row r="825" spans="2:19" s="701" customFormat="1" x14ac:dyDescent="0.3">
      <c r="B825" s="692" t="str">
        <f>IF('Formulario PPGR3 '!$G825="","",CONCATENATE('Formulario PPGR3 '!$C825,".",'Formulario PPGR3 '!$D825,".",'Formulario PPGR3 '!$E825,".",'Formulario PPGR3 '!$F825))</f>
        <v/>
      </c>
      <c r="C825" s="692" t="str">
        <f>IF('Formulario PPGR3 '!$G825="","",'[1]Formulario PPGR1'!#REF!)</f>
        <v/>
      </c>
      <c r="D825" s="692" t="str">
        <f>IF('Formulario PPGR3 '!$G825="","",'[1]Formulario PPGR1'!#REF!)</f>
        <v/>
      </c>
      <c r="E825" s="692" t="str">
        <f>IF('Formulario PPGR3 '!$G825="","",'[1]Formulario PPGR1'!#REF!)</f>
        <v/>
      </c>
      <c r="F825" s="692" t="str">
        <f>IF('Formulario PPGR3 '!$G825="","",'[1]Formulario PPGR1'!#REF!)</f>
        <v/>
      </c>
      <c r="G825" s="693"/>
      <c r="H825" s="694" t="str">
        <f>IF(Tabla112[[#This Row],[Código_Actividad]]="","",_xlfn.XLOOKUP(Tabla112[[#This Row],[Código_Actividad]],[1]!Tabla2[Código],[1]!Tabla2[Actividades Programables Presupuestables],"",0))</f>
        <v/>
      </c>
      <c r="I825" s="695" t="str">
        <f>IFERROR(VLOOKUP('Formulario PPGR3 '!$G825,'[1]Formulario PPGR2'!$H$9:$V$272,15,FALSE),"")</f>
        <v/>
      </c>
      <c r="J825" s="702"/>
      <c r="K825" s="696" t="str">
        <f>IF(Tabla112[[#This Row],[Insumos]]="","",_xlfn.XLOOKUP(Tabla112[[#This Row],[Insumos]],[1]!Tabla10[Insumo],[1]!Tabla10[InsumoAbrev],"",0))</f>
        <v/>
      </c>
      <c r="L825" s="697"/>
      <c r="M825" s="698" t="str">
        <f>IF(Tabla112[[#This Row],[Descripción]]="","",_xlfn.XLOOKUP(Tabla112[[#This Row],[Descripción]],[1]!Tabla10[Descripción],[1]!Tabla10[Unidad de Medida],"",0))</f>
        <v/>
      </c>
      <c r="N825" s="699"/>
      <c r="O825" s="700" t="str">
        <f>IF(Tabla112[[#This Row],[Descripción]]="","",_xlfn.XLOOKUP(Tabla112[[#This Row],[Descripción]],[1]!Tabla10[Descripción],[1]!Tabla10[Precio Unitario],0))</f>
        <v/>
      </c>
      <c r="P825" s="700" t="str">
        <f>IF(Tabla112[[#This Row],[Cantidad de Insumos]]="","",Tabla112[[#This Row],[Precio Unitario]]*Tabla112[[#This Row],[Cantidad de Insumos]])</f>
        <v/>
      </c>
      <c r="Q825" s="700" t="str">
        <f>IF(Tabla112[[#This Row],[Descripción]]="","",_xlfn.XLOOKUP(Tabla112[[#This Row],[Descripción]],[1]!Tabla10[Descripción],[1]!Tabla10[CODIGO PRESUPUESTARIO],0))</f>
        <v/>
      </c>
      <c r="R825" s="696"/>
      <c r="S825" s="696"/>
    </row>
    <row r="826" spans="2:19" s="701" customFormat="1" x14ac:dyDescent="0.3">
      <c r="B826" s="692" t="str">
        <f>IF('Formulario PPGR3 '!$G826="","",CONCATENATE('Formulario PPGR3 '!$C826,".",'Formulario PPGR3 '!$D826,".",'Formulario PPGR3 '!$E826,".",'Formulario PPGR3 '!$F826))</f>
        <v/>
      </c>
      <c r="C826" s="692" t="str">
        <f>IF('Formulario PPGR3 '!$G826="","",'[1]Formulario PPGR1'!#REF!)</f>
        <v/>
      </c>
      <c r="D826" s="692" t="str">
        <f>IF('Formulario PPGR3 '!$G826="","",'[1]Formulario PPGR1'!#REF!)</f>
        <v/>
      </c>
      <c r="E826" s="692" t="str">
        <f>IF('Formulario PPGR3 '!$G826="","",'[1]Formulario PPGR1'!#REF!)</f>
        <v/>
      </c>
      <c r="F826" s="692" t="str">
        <f>IF('Formulario PPGR3 '!$G826="","",'[1]Formulario PPGR1'!#REF!)</f>
        <v/>
      </c>
      <c r="G826" s="693"/>
      <c r="H826" s="694" t="str">
        <f>IF(Tabla112[[#This Row],[Código_Actividad]]="","",_xlfn.XLOOKUP(Tabla112[[#This Row],[Código_Actividad]],[1]!Tabla2[Código],[1]!Tabla2[Actividades Programables Presupuestables],"",0))</f>
        <v/>
      </c>
      <c r="I826" s="695" t="str">
        <f>IFERROR(VLOOKUP('Formulario PPGR3 '!$G826,'[1]Formulario PPGR2'!$H$9:$V$272,15,FALSE),"")</f>
        <v/>
      </c>
      <c r="J826" s="702"/>
      <c r="K826" s="696" t="str">
        <f>IF(Tabla112[[#This Row],[Insumos]]="","",_xlfn.XLOOKUP(Tabla112[[#This Row],[Insumos]],[1]!Tabla10[Insumo],[1]!Tabla10[InsumoAbrev],"",0))</f>
        <v/>
      </c>
      <c r="L826" s="697"/>
      <c r="M826" s="698" t="str">
        <f>IF(Tabla112[[#This Row],[Descripción]]="","",_xlfn.XLOOKUP(Tabla112[[#This Row],[Descripción]],[1]!Tabla10[Descripción],[1]!Tabla10[Unidad de Medida],"",0))</f>
        <v/>
      </c>
      <c r="N826" s="699"/>
      <c r="O826" s="700" t="str">
        <f>IF(Tabla112[[#This Row],[Descripción]]="","",_xlfn.XLOOKUP(Tabla112[[#This Row],[Descripción]],[1]!Tabla10[Descripción],[1]!Tabla10[Precio Unitario],0))</f>
        <v/>
      </c>
      <c r="P826" s="700" t="str">
        <f>IF(Tabla112[[#This Row],[Cantidad de Insumos]]="","",Tabla112[[#This Row],[Precio Unitario]]*Tabla112[[#This Row],[Cantidad de Insumos]])</f>
        <v/>
      </c>
      <c r="Q826" s="700" t="str">
        <f>IF(Tabla112[[#This Row],[Descripción]]="","",_xlfn.XLOOKUP(Tabla112[[#This Row],[Descripción]],[1]!Tabla10[Descripción],[1]!Tabla10[CODIGO PRESUPUESTARIO],0))</f>
        <v/>
      </c>
      <c r="R826" s="696"/>
      <c r="S826" s="696"/>
    </row>
    <row r="827" spans="2:19" s="701" customFormat="1" x14ac:dyDescent="0.3">
      <c r="B827" s="692" t="str">
        <f>IF('Formulario PPGR3 '!$G827="","",CONCATENATE('Formulario PPGR3 '!$C827,".",'Formulario PPGR3 '!$D827,".",'Formulario PPGR3 '!$E827,".",'Formulario PPGR3 '!$F827))</f>
        <v/>
      </c>
      <c r="C827" s="692" t="str">
        <f>IF('Formulario PPGR3 '!$G827="","",'[1]Formulario PPGR1'!#REF!)</f>
        <v/>
      </c>
      <c r="D827" s="692" t="str">
        <f>IF('Formulario PPGR3 '!$G827="","",'[1]Formulario PPGR1'!#REF!)</f>
        <v/>
      </c>
      <c r="E827" s="692" t="str">
        <f>IF('Formulario PPGR3 '!$G827="","",'[1]Formulario PPGR1'!#REF!)</f>
        <v/>
      </c>
      <c r="F827" s="692" t="str">
        <f>IF('Formulario PPGR3 '!$G827="","",'[1]Formulario PPGR1'!#REF!)</f>
        <v/>
      </c>
      <c r="G827" s="693"/>
      <c r="H827" s="694" t="str">
        <f>IF(Tabla112[[#This Row],[Código_Actividad]]="","",_xlfn.XLOOKUP(Tabla112[[#This Row],[Código_Actividad]],[1]!Tabla2[Código],[1]!Tabla2[Actividades Programables Presupuestables],"",0))</f>
        <v/>
      </c>
      <c r="I827" s="695" t="str">
        <f>IFERROR(VLOOKUP('Formulario PPGR3 '!$G827,'[1]Formulario PPGR2'!$H$9:$V$272,15,FALSE),"")</f>
        <v/>
      </c>
      <c r="J827" s="702"/>
      <c r="K827" s="696" t="str">
        <f>IF(Tabla112[[#This Row],[Insumos]]="","",_xlfn.XLOOKUP(Tabla112[[#This Row],[Insumos]],[1]!Tabla10[Insumo],[1]!Tabla10[InsumoAbrev],"",0))</f>
        <v/>
      </c>
      <c r="L827" s="697"/>
      <c r="M827" s="698" t="str">
        <f>IF(Tabla112[[#This Row],[Descripción]]="","",_xlfn.XLOOKUP(Tabla112[[#This Row],[Descripción]],[1]!Tabla10[Descripción],[1]!Tabla10[Unidad de Medida],"",0))</f>
        <v/>
      </c>
      <c r="N827" s="699"/>
      <c r="O827" s="700" t="str">
        <f>IF(Tabla112[[#This Row],[Descripción]]="","",_xlfn.XLOOKUP(Tabla112[[#This Row],[Descripción]],[1]!Tabla10[Descripción],[1]!Tabla10[Precio Unitario],0))</f>
        <v/>
      </c>
      <c r="P827" s="700" t="str">
        <f>IF(Tabla112[[#This Row],[Cantidad de Insumos]]="","",Tabla112[[#This Row],[Precio Unitario]]*Tabla112[[#This Row],[Cantidad de Insumos]])</f>
        <v/>
      </c>
      <c r="Q827" s="700" t="str">
        <f>IF(Tabla112[[#This Row],[Descripción]]="","",_xlfn.XLOOKUP(Tabla112[[#This Row],[Descripción]],[1]!Tabla10[Descripción],[1]!Tabla10[CODIGO PRESUPUESTARIO],0))</f>
        <v/>
      </c>
      <c r="R827" s="696"/>
      <c r="S827" s="696"/>
    </row>
    <row r="828" spans="2:19" s="701" customFormat="1" x14ac:dyDescent="0.3">
      <c r="B828" s="692" t="str">
        <f>IF('Formulario PPGR3 '!$G828="","",CONCATENATE('Formulario PPGR3 '!$C828,".",'Formulario PPGR3 '!$D828,".",'Formulario PPGR3 '!$E828,".",'Formulario PPGR3 '!$F828))</f>
        <v/>
      </c>
      <c r="C828" s="692" t="str">
        <f>IF('Formulario PPGR3 '!$G828="","",'[1]Formulario PPGR1'!#REF!)</f>
        <v/>
      </c>
      <c r="D828" s="692" t="str">
        <f>IF('Formulario PPGR3 '!$G828="","",'[1]Formulario PPGR1'!#REF!)</f>
        <v/>
      </c>
      <c r="E828" s="692" t="str">
        <f>IF('Formulario PPGR3 '!$G828="","",'[1]Formulario PPGR1'!#REF!)</f>
        <v/>
      </c>
      <c r="F828" s="692" t="str">
        <f>IF('Formulario PPGR3 '!$G828="","",'[1]Formulario PPGR1'!#REF!)</f>
        <v/>
      </c>
      <c r="G828" s="693"/>
      <c r="H828" s="694" t="str">
        <f>IF(Tabla112[[#This Row],[Código_Actividad]]="","",_xlfn.XLOOKUP(Tabla112[[#This Row],[Código_Actividad]],[1]!Tabla2[Código],[1]!Tabla2[Actividades Programables Presupuestables],"",0))</f>
        <v/>
      </c>
      <c r="I828" s="695" t="str">
        <f>IFERROR(VLOOKUP('Formulario PPGR3 '!$G828,'[1]Formulario PPGR2'!$H$9:$V$272,15,FALSE),"")</f>
        <v/>
      </c>
      <c r="J828" s="702"/>
      <c r="K828" s="696" t="str">
        <f>IF(Tabla112[[#This Row],[Insumos]]="","",_xlfn.XLOOKUP(Tabla112[[#This Row],[Insumos]],[1]!Tabla10[Insumo],[1]!Tabla10[InsumoAbrev],"",0))</f>
        <v/>
      </c>
      <c r="L828" s="697"/>
      <c r="M828" s="698" t="str">
        <f>IF(Tabla112[[#This Row],[Descripción]]="","",_xlfn.XLOOKUP(Tabla112[[#This Row],[Descripción]],[1]!Tabla10[Descripción],[1]!Tabla10[Unidad de Medida],"",0))</f>
        <v/>
      </c>
      <c r="N828" s="699"/>
      <c r="O828" s="700" t="str">
        <f>IF(Tabla112[[#This Row],[Descripción]]="","",_xlfn.XLOOKUP(Tabla112[[#This Row],[Descripción]],[1]!Tabla10[Descripción],[1]!Tabla10[Precio Unitario],0))</f>
        <v/>
      </c>
      <c r="P828" s="700" t="str">
        <f>IF(Tabla112[[#This Row],[Cantidad de Insumos]]="","",Tabla112[[#This Row],[Precio Unitario]]*Tabla112[[#This Row],[Cantidad de Insumos]])</f>
        <v/>
      </c>
      <c r="Q828" s="700" t="str">
        <f>IF(Tabla112[[#This Row],[Descripción]]="","",_xlfn.XLOOKUP(Tabla112[[#This Row],[Descripción]],[1]!Tabla10[Descripción],[1]!Tabla10[CODIGO PRESUPUESTARIO],0))</f>
        <v/>
      </c>
      <c r="R828" s="696"/>
      <c r="S828" s="696"/>
    </row>
    <row r="829" spans="2:19" s="701" customFormat="1" x14ac:dyDescent="0.3">
      <c r="B829" s="692" t="str">
        <f>IF('Formulario PPGR3 '!$G829="","",CONCATENATE('Formulario PPGR3 '!$C829,".",'Formulario PPGR3 '!$D829,".",'Formulario PPGR3 '!$E829,".",'Formulario PPGR3 '!$F829))</f>
        <v/>
      </c>
      <c r="C829" s="692" t="str">
        <f>IF('Formulario PPGR3 '!$G829="","",'[1]Formulario PPGR1'!#REF!)</f>
        <v/>
      </c>
      <c r="D829" s="692" t="str">
        <f>IF('Formulario PPGR3 '!$G829="","",'[1]Formulario PPGR1'!#REF!)</f>
        <v/>
      </c>
      <c r="E829" s="692" t="str">
        <f>IF('Formulario PPGR3 '!$G829="","",'[1]Formulario PPGR1'!#REF!)</f>
        <v/>
      </c>
      <c r="F829" s="692" t="str">
        <f>IF('Formulario PPGR3 '!$G829="","",'[1]Formulario PPGR1'!#REF!)</f>
        <v/>
      </c>
      <c r="G829" s="693"/>
      <c r="H829" s="694" t="str">
        <f>IF(Tabla112[[#This Row],[Código_Actividad]]="","",_xlfn.XLOOKUP(Tabla112[[#This Row],[Código_Actividad]],[1]!Tabla2[Código],[1]!Tabla2[Actividades Programables Presupuestables],"",0))</f>
        <v/>
      </c>
      <c r="I829" s="695" t="str">
        <f>IFERROR(VLOOKUP('Formulario PPGR3 '!$G829,'[1]Formulario PPGR2'!$H$9:$V$272,15,FALSE),"")</f>
        <v/>
      </c>
      <c r="J829" s="702"/>
      <c r="K829" s="696" t="str">
        <f>IF(Tabla112[[#This Row],[Insumos]]="","",_xlfn.XLOOKUP(Tabla112[[#This Row],[Insumos]],[1]!Tabla10[Insumo],[1]!Tabla10[InsumoAbrev],"",0))</f>
        <v/>
      </c>
      <c r="L829" s="697"/>
      <c r="M829" s="698" t="str">
        <f>IF(Tabla112[[#This Row],[Descripción]]="","",_xlfn.XLOOKUP(Tabla112[[#This Row],[Descripción]],[1]!Tabla10[Descripción],[1]!Tabla10[Unidad de Medida],"",0))</f>
        <v/>
      </c>
      <c r="N829" s="699"/>
      <c r="O829" s="700" t="str">
        <f>IF(Tabla112[[#This Row],[Descripción]]="","",_xlfn.XLOOKUP(Tabla112[[#This Row],[Descripción]],[1]!Tabla10[Descripción],[1]!Tabla10[Precio Unitario],0))</f>
        <v/>
      </c>
      <c r="P829" s="700" t="str">
        <f>IF(Tabla112[[#This Row],[Cantidad de Insumos]]="","",Tabla112[[#This Row],[Precio Unitario]]*Tabla112[[#This Row],[Cantidad de Insumos]])</f>
        <v/>
      </c>
      <c r="Q829" s="700" t="str">
        <f>IF(Tabla112[[#This Row],[Descripción]]="","",_xlfn.XLOOKUP(Tabla112[[#This Row],[Descripción]],[1]!Tabla10[Descripción],[1]!Tabla10[CODIGO PRESUPUESTARIO],0))</f>
        <v/>
      </c>
      <c r="R829" s="696"/>
      <c r="S829" s="696"/>
    </row>
    <row r="830" spans="2:19" s="701" customFormat="1" x14ac:dyDescent="0.3">
      <c r="B830" s="692" t="str">
        <f>IF('Formulario PPGR3 '!$G830="","",CONCATENATE('Formulario PPGR3 '!$C830,".",'Formulario PPGR3 '!$D830,".",'Formulario PPGR3 '!$E830,".",'Formulario PPGR3 '!$F830))</f>
        <v/>
      </c>
      <c r="C830" s="692" t="str">
        <f>IF('Formulario PPGR3 '!$G830="","",'[1]Formulario PPGR1'!#REF!)</f>
        <v/>
      </c>
      <c r="D830" s="692" t="str">
        <f>IF('Formulario PPGR3 '!$G830="","",'[1]Formulario PPGR1'!#REF!)</f>
        <v/>
      </c>
      <c r="E830" s="692" t="str">
        <f>IF('Formulario PPGR3 '!$G830="","",'[1]Formulario PPGR1'!#REF!)</f>
        <v/>
      </c>
      <c r="F830" s="692" t="str">
        <f>IF('Formulario PPGR3 '!$G830="","",'[1]Formulario PPGR1'!#REF!)</f>
        <v/>
      </c>
      <c r="G830" s="693"/>
      <c r="H830" s="694" t="str">
        <f>IF(Tabla112[[#This Row],[Código_Actividad]]="","",_xlfn.XLOOKUP(Tabla112[[#This Row],[Código_Actividad]],[1]!Tabla2[Código],[1]!Tabla2[Actividades Programables Presupuestables],"",0))</f>
        <v/>
      </c>
      <c r="I830" s="695" t="str">
        <f>IFERROR(VLOOKUP('Formulario PPGR3 '!$G830,'[1]Formulario PPGR2'!$H$9:$V$272,15,FALSE),"")</f>
        <v/>
      </c>
      <c r="J830" s="702"/>
      <c r="K830" s="696" t="str">
        <f>IF(Tabla112[[#This Row],[Insumos]]="","",_xlfn.XLOOKUP(Tabla112[[#This Row],[Insumos]],[1]!Tabla10[Insumo],[1]!Tabla10[InsumoAbrev],"",0))</f>
        <v/>
      </c>
      <c r="L830" s="697"/>
      <c r="M830" s="698" t="str">
        <f>IF(Tabla112[[#This Row],[Descripción]]="","",_xlfn.XLOOKUP(Tabla112[[#This Row],[Descripción]],[1]!Tabla10[Descripción],[1]!Tabla10[Unidad de Medida],"",0))</f>
        <v/>
      </c>
      <c r="N830" s="699"/>
      <c r="O830" s="700" t="str">
        <f>IF(Tabla112[[#This Row],[Descripción]]="","",_xlfn.XLOOKUP(Tabla112[[#This Row],[Descripción]],[1]!Tabla10[Descripción],[1]!Tabla10[Precio Unitario],0))</f>
        <v/>
      </c>
      <c r="P830" s="700" t="str">
        <f>IF(Tabla112[[#This Row],[Cantidad de Insumos]]="","",Tabla112[[#This Row],[Precio Unitario]]*Tabla112[[#This Row],[Cantidad de Insumos]])</f>
        <v/>
      </c>
      <c r="Q830" s="700" t="str">
        <f>IF(Tabla112[[#This Row],[Descripción]]="","",_xlfn.XLOOKUP(Tabla112[[#This Row],[Descripción]],[1]!Tabla10[Descripción],[1]!Tabla10[CODIGO PRESUPUESTARIO],0))</f>
        <v/>
      </c>
      <c r="R830" s="696"/>
      <c r="S830" s="696"/>
    </row>
    <row r="831" spans="2:19" s="701" customFormat="1" x14ac:dyDescent="0.3">
      <c r="B831" s="692" t="str">
        <f>IF('Formulario PPGR3 '!$G831="","",CONCATENATE('Formulario PPGR3 '!$C831,".",'Formulario PPGR3 '!$D831,".",'Formulario PPGR3 '!$E831,".",'Formulario PPGR3 '!$F831))</f>
        <v/>
      </c>
      <c r="C831" s="692" t="str">
        <f>IF('Formulario PPGR3 '!$G831="","",'[1]Formulario PPGR1'!#REF!)</f>
        <v/>
      </c>
      <c r="D831" s="692" t="str">
        <f>IF('Formulario PPGR3 '!$G831="","",'[1]Formulario PPGR1'!#REF!)</f>
        <v/>
      </c>
      <c r="E831" s="692" t="str">
        <f>IF('Formulario PPGR3 '!$G831="","",'[1]Formulario PPGR1'!#REF!)</f>
        <v/>
      </c>
      <c r="F831" s="692" t="str">
        <f>IF('Formulario PPGR3 '!$G831="","",'[1]Formulario PPGR1'!#REF!)</f>
        <v/>
      </c>
      <c r="G831" s="693"/>
      <c r="H831" s="694" t="str">
        <f>IF(Tabla112[[#This Row],[Código_Actividad]]="","",_xlfn.XLOOKUP(Tabla112[[#This Row],[Código_Actividad]],[1]!Tabla2[Código],[1]!Tabla2[Actividades Programables Presupuestables],"",0))</f>
        <v/>
      </c>
      <c r="I831" s="695" t="str">
        <f>IFERROR(VLOOKUP('Formulario PPGR3 '!$G831,'[1]Formulario PPGR2'!$H$9:$V$272,15,FALSE),"")</f>
        <v/>
      </c>
      <c r="J831" s="702"/>
      <c r="K831" s="696" t="str">
        <f>IF(Tabla112[[#This Row],[Insumos]]="","",_xlfn.XLOOKUP(Tabla112[[#This Row],[Insumos]],[1]!Tabla10[Insumo],[1]!Tabla10[InsumoAbrev],"",0))</f>
        <v/>
      </c>
      <c r="L831" s="697"/>
      <c r="M831" s="698" t="str">
        <f>IF(Tabla112[[#This Row],[Descripción]]="","",_xlfn.XLOOKUP(Tabla112[[#This Row],[Descripción]],[1]!Tabla10[Descripción],[1]!Tabla10[Unidad de Medida],"",0))</f>
        <v/>
      </c>
      <c r="N831" s="699"/>
      <c r="O831" s="700" t="str">
        <f>IF(Tabla112[[#This Row],[Descripción]]="","",_xlfn.XLOOKUP(Tabla112[[#This Row],[Descripción]],[1]!Tabla10[Descripción],[1]!Tabla10[Precio Unitario],0))</f>
        <v/>
      </c>
      <c r="P831" s="700" t="str">
        <f>IF(Tabla112[[#This Row],[Cantidad de Insumos]]="","",Tabla112[[#This Row],[Precio Unitario]]*Tabla112[[#This Row],[Cantidad de Insumos]])</f>
        <v/>
      </c>
      <c r="Q831" s="700" t="str">
        <f>IF(Tabla112[[#This Row],[Descripción]]="","",_xlfn.XLOOKUP(Tabla112[[#This Row],[Descripción]],[1]!Tabla10[Descripción],[1]!Tabla10[CODIGO PRESUPUESTARIO],0))</f>
        <v/>
      </c>
      <c r="R831" s="696"/>
      <c r="S831" s="696"/>
    </row>
    <row r="832" spans="2:19" s="701" customFormat="1" x14ac:dyDescent="0.3">
      <c r="B832" s="692" t="str">
        <f>IF('Formulario PPGR3 '!$G832="","",CONCATENATE('Formulario PPGR3 '!$C832,".",'Formulario PPGR3 '!$D832,".",'Formulario PPGR3 '!$E832,".",'Formulario PPGR3 '!$F832))</f>
        <v/>
      </c>
      <c r="C832" s="692" t="str">
        <f>IF('Formulario PPGR3 '!$G832="","",'[1]Formulario PPGR1'!#REF!)</f>
        <v/>
      </c>
      <c r="D832" s="692" t="str">
        <f>IF('Formulario PPGR3 '!$G832="","",'[1]Formulario PPGR1'!#REF!)</f>
        <v/>
      </c>
      <c r="E832" s="692" t="str">
        <f>IF('Formulario PPGR3 '!$G832="","",'[1]Formulario PPGR1'!#REF!)</f>
        <v/>
      </c>
      <c r="F832" s="692" t="str">
        <f>IF('Formulario PPGR3 '!$G832="","",'[1]Formulario PPGR1'!#REF!)</f>
        <v/>
      </c>
      <c r="G832" s="693"/>
      <c r="H832" s="694" t="str">
        <f>IF(Tabla112[[#This Row],[Código_Actividad]]="","",_xlfn.XLOOKUP(Tabla112[[#This Row],[Código_Actividad]],[1]!Tabla2[Código],[1]!Tabla2[Actividades Programables Presupuestables],"",0))</f>
        <v/>
      </c>
      <c r="I832" s="695" t="str">
        <f>IFERROR(VLOOKUP('Formulario PPGR3 '!$G832,'[1]Formulario PPGR2'!$H$9:$V$272,15,FALSE),"")</f>
        <v/>
      </c>
      <c r="J832" s="702"/>
      <c r="K832" s="696" t="str">
        <f>IF(Tabla112[[#This Row],[Insumos]]="","",_xlfn.XLOOKUP(Tabla112[[#This Row],[Insumos]],[1]!Tabla10[Insumo],[1]!Tabla10[InsumoAbrev],"",0))</f>
        <v/>
      </c>
      <c r="L832" s="697"/>
      <c r="M832" s="698" t="str">
        <f>IF(Tabla112[[#This Row],[Descripción]]="","",_xlfn.XLOOKUP(Tabla112[[#This Row],[Descripción]],[1]!Tabla10[Descripción],[1]!Tabla10[Unidad de Medida],"",0))</f>
        <v/>
      </c>
      <c r="N832" s="699"/>
      <c r="O832" s="700" t="str">
        <f>IF(Tabla112[[#This Row],[Descripción]]="","",_xlfn.XLOOKUP(Tabla112[[#This Row],[Descripción]],[1]!Tabla10[Descripción],[1]!Tabla10[Precio Unitario],0))</f>
        <v/>
      </c>
      <c r="P832" s="700" t="str">
        <f>IF(Tabla112[[#This Row],[Cantidad de Insumos]]="","",Tabla112[[#This Row],[Precio Unitario]]*Tabla112[[#This Row],[Cantidad de Insumos]])</f>
        <v/>
      </c>
      <c r="Q832" s="700" t="str">
        <f>IF(Tabla112[[#This Row],[Descripción]]="","",_xlfn.XLOOKUP(Tabla112[[#This Row],[Descripción]],[1]!Tabla10[Descripción],[1]!Tabla10[CODIGO PRESUPUESTARIO],0))</f>
        <v/>
      </c>
      <c r="R832" s="696"/>
      <c r="S832" s="696"/>
    </row>
    <row r="833" spans="2:19" s="701" customFormat="1" x14ac:dyDescent="0.3">
      <c r="B833" s="692" t="str">
        <f>IF('Formulario PPGR3 '!$G833="","",CONCATENATE('Formulario PPGR3 '!$C833,".",'Formulario PPGR3 '!$D833,".",'Formulario PPGR3 '!$E833,".",'Formulario PPGR3 '!$F833))</f>
        <v/>
      </c>
      <c r="C833" s="692" t="str">
        <f>IF('Formulario PPGR3 '!$G833="","",'[1]Formulario PPGR1'!#REF!)</f>
        <v/>
      </c>
      <c r="D833" s="692" t="str">
        <f>IF('Formulario PPGR3 '!$G833="","",'[1]Formulario PPGR1'!#REF!)</f>
        <v/>
      </c>
      <c r="E833" s="692" t="str">
        <f>IF('Formulario PPGR3 '!$G833="","",'[1]Formulario PPGR1'!#REF!)</f>
        <v/>
      </c>
      <c r="F833" s="692" t="str">
        <f>IF('Formulario PPGR3 '!$G833="","",'[1]Formulario PPGR1'!#REF!)</f>
        <v/>
      </c>
      <c r="G833" s="693"/>
      <c r="H833" s="694" t="str">
        <f>IF(Tabla112[[#This Row],[Código_Actividad]]="","",_xlfn.XLOOKUP(Tabla112[[#This Row],[Código_Actividad]],[1]!Tabla2[Código],[1]!Tabla2[Actividades Programables Presupuestables],"",0))</f>
        <v/>
      </c>
      <c r="I833" s="695" t="str">
        <f>IFERROR(VLOOKUP('Formulario PPGR3 '!$G833,'[1]Formulario PPGR2'!$H$9:$V$272,15,FALSE),"")</f>
        <v/>
      </c>
      <c r="J833" s="702"/>
      <c r="K833" s="696" t="str">
        <f>IF(Tabla112[[#This Row],[Insumos]]="","",_xlfn.XLOOKUP(Tabla112[[#This Row],[Insumos]],[1]!Tabla10[Insumo],[1]!Tabla10[InsumoAbrev],"",0))</f>
        <v/>
      </c>
      <c r="L833" s="697"/>
      <c r="M833" s="698" t="str">
        <f>IF(Tabla112[[#This Row],[Descripción]]="","",_xlfn.XLOOKUP(Tabla112[[#This Row],[Descripción]],[1]!Tabla10[Descripción],[1]!Tabla10[Unidad de Medida],"",0))</f>
        <v/>
      </c>
      <c r="N833" s="699"/>
      <c r="O833" s="700" t="str">
        <f>IF(Tabla112[[#This Row],[Descripción]]="","",_xlfn.XLOOKUP(Tabla112[[#This Row],[Descripción]],[1]!Tabla10[Descripción],[1]!Tabla10[Precio Unitario],0))</f>
        <v/>
      </c>
      <c r="P833" s="700" t="str">
        <f>IF(Tabla112[[#This Row],[Cantidad de Insumos]]="","",Tabla112[[#This Row],[Precio Unitario]]*Tabla112[[#This Row],[Cantidad de Insumos]])</f>
        <v/>
      </c>
      <c r="Q833" s="700" t="str">
        <f>IF(Tabla112[[#This Row],[Descripción]]="","",_xlfn.XLOOKUP(Tabla112[[#This Row],[Descripción]],[1]!Tabla10[Descripción],[1]!Tabla10[CODIGO PRESUPUESTARIO],0))</f>
        <v/>
      </c>
      <c r="R833" s="696"/>
      <c r="S833" s="696"/>
    </row>
    <row r="834" spans="2:19" s="701" customFormat="1" x14ac:dyDescent="0.3">
      <c r="B834" s="692" t="str">
        <f>IF('Formulario PPGR3 '!$G834="","",CONCATENATE('Formulario PPGR3 '!$C834,".",'Formulario PPGR3 '!$D834,".",'Formulario PPGR3 '!$E834,".",'Formulario PPGR3 '!$F834))</f>
        <v/>
      </c>
      <c r="C834" s="692" t="str">
        <f>IF('Formulario PPGR3 '!$G834="","",'[1]Formulario PPGR1'!#REF!)</f>
        <v/>
      </c>
      <c r="D834" s="692" t="str">
        <f>IF('Formulario PPGR3 '!$G834="","",'[1]Formulario PPGR1'!#REF!)</f>
        <v/>
      </c>
      <c r="E834" s="692" t="str">
        <f>IF('Formulario PPGR3 '!$G834="","",'[1]Formulario PPGR1'!#REF!)</f>
        <v/>
      </c>
      <c r="F834" s="692" t="str">
        <f>IF('Formulario PPGR3 '!$G834="","",'[1]Formulario PPGR1'!#REF!)</f>
        <v/>
      </c>
      <c r="G834" s="693"/>
      <c r="H834" s="694" t="str">
        <f>IF(Tabla112[[#This Row],[Código_Actividad]]="","",_xlfn.XLOOKUP(Tabla112[[#This Row],[Código_Actividad]],[1]!Tabla2[Código],[1]!Tabla2[Actividades Programables Presupuestables],"",0))</f>
        <v/>
      </c>
      <c r="I834" s="695" t="str">
        <f>IFERROR(VLOOKUP('Formulario PPGR3 '!$G834,'[1]Formulario PPGR2'!$H$9:$V$272,15,FALSE),"")</f>
        <v/>
      </c>
      <c r="J834" s="702"/>
      <c r="K834" s="696" t="str">
        <f>IF(Tabla112[[#This Row],[Insumos]]="","",_xlfn.XLOOKUP(Tabla112[[#This Row],[Insumos]],[1]!Tabla10[Insumo],[1]!Tabla10[InsumoAbrev],"",0))</f>
        <v/>
      </c>
      <c r="L834" s="697"/>
      <c r="M834" s="698" t="str">
        <f>IF(Tabla112[[#This Row],[Descripción]]="","",_xlfn.XLOOKUP(Tabla112[[#This Row],[Descripción]],[1]!Tabla10[Descripción],[1]!Tabla10[Unidad de Medida],"",0))</f>
        <v/>
      </c>
      <c r="N834" s="699"/>
      <c r="O834" s="700" t="str">
        <f>IF(Tabla112[[#This Row],[Descripción]]="","",_xlfn.XLOOKUP(Tabla112[[#This Row],[Descripción]],[1]!Tabla10[Descripción],[1]!Tabla10[Precio Unitario],0))</f>
        <v/>
      </c>
      <c r="P834" s="700" t="str">
        <f>IF(Tabla112[[#This Row],[Cantidad de Insumos]]="","",Tabla112[[#This Row],[Precio Unitario]]*Tabla112[[#This Row],[Cantidad de Insumos]])</f>
        <v/>
      </c>
      <c r="Q834" s="700" t="str">
        <f>IF(Tabla112[[#This Row],[Descripción]]="","",_xlfn.XLOOKUP(Tabla112[[#This Row],[Descripción]],[1]!Tabla10[Descripción],[1]!Tabla10[CODIGO PRESUPUESTARIO],0))</f>
        <v/>
      </c>
      <c r="R834" s="696"/>
      <c r="S834" s="696"/>
    </row>
    <row r="835" spans="2:19" s="701" customFormat="1" x14ac:dyDescent="0.3">
      <c r="B835" s="692" t="str">
        <f>IF('Formulario PPGR3 '!$G835="","",CONCATENATE('Formulario PPGR3 '!$C835,".",'Formulario PPGR3 '!$D835,".",'Formulario PPGR3 '!$E835,".",'Formulario PPGR3 '!$F835))</f>
        <v/>
      </c>
      <c r="C835" s="692" t="str">
        <f>IF('Formulario PPGR3 '!$G835="","",'[1]Formulario PPGR1'!#REF!)</f>
        <v/>
      </c>
      <c r="D835" s="692" t="str">
        <f>IF('Formulario PPGR3 '!$G835="","",'[1]Formulario PPGR1'!#REF!)</f>
        <v/>
      </c>
      <c r="E835" s="692" t="str">
        <f>IF('Formulario PPGR3 '!$G835="","",'[1]Formulario PPGR1'!#REF!)</f>
        <v/>
      </c>
      <c r="F835" s="692" t="str">
        <f>IF('Formulario PPGR3 '!$G835="","",'[1]Formulario PPGR1'!#REF!)</f>
        <v/>
      </c>
      <c r="G835" s="693"/>
      <c r="H835" s="694" t="str">
        <f>IF(Tabla112[[#This Row],[Código_Actividad]]="","",_xlfn.XLOOKUP(Tabla112[[#This Row],[Código_Actividad]],[1]!Tabla2[Código],[1]!Tabla2[Actividades Programables Presupuestables],"",0))</f>
        <v/>
      </c>
      <c r="I835" s="695" t="str">
        <f>IFERROR(VLOOKUP('Formulario PPGR3 '!$G835,'[1]Formulario PPGR2'!$H$9:$V$272,15,FALSE),"")</f>
        <v/>
      </c>
      <c r="J835" s="702"/>
      <c r="K835" s="696" t="str">
        <f>IF(Tabla112[[#This Row],[Insumos]]="","",_xlfn.XLOOKUP(Tabla112[[#This Row],[Insumos]],[1]!Tabla10[Insumo],[1]!Tabla10[InsumoAbrev],"",0))</f>
        <v/>
      </c>
      <c r="L835" s="697"/>
      <c r="M835" s="698" t="str">
        <f>IF(Tabla112[[#This Row],[Descripción]]="","",_xlfn.XLOOKUP(Tabla112[[#This Row],[Descripción]],[1]!Tabla10[Descripción],[1]!Tabla10[Unidad de Medida],"",0))</f>
        <v/>
      </c>
      <c r="N835" s="699"/>
      <c r="O835" s="700" t="str">
        <f>IF(Tabla112[[#This Row],[Descripción]]="","",_xlfn.XLOOKUP(Tabla112[[#This Row],[Descripción]],[1]!Tabla10[Descripción],[1]!Tabla10[Precio Unitario],0))</f>
        <v/>
      </c>
      <c r="P835" s="700" t="str">
        <f>IF(Tabla112[[#This Row],[Cantidad de Insumos]]="","",Tabla112[[#This Row],[Precio Unitario]]*Tabla112[[#This Row],[Cantidad de Insumos]])</f>
        <v/>
      </c>
      <c r="Q835" s="700" t="str">
        <f>IF(Tabla112[[#This Row],[Descripción]]="","",_xlfn.XLOOKUP(Tabla112[[#This Row],[Descripción]],[1]!Tabla10[Descripción],[1]!Tabla10[CODIGO PRESUPUESTARIO],0))</f>
        <v/>
      </c>
      <c r="R835" s="696"/>
      <c r="S835" s="696"/>
    </row>
    <row r="836" spans="2:19" s="701" customFormat="1" x14ac:dyDescent="0.3">
      <c r="B836" s="692" t="str">
        <f>IF('Formulario PPGR3 '!$G836="","",CONCATENATE('Formulario PPGR3 '!$C836,".",'Formulario PPGR3 '!$D836,".",'Formulario PPGR3 '!$E836,".",'Formulario PPGR3 '!$F836))</f>
        <v/>
      </c>
      <c r="C836" s="692" t="str">
        <f>IF('Formulario PPGR3 '!$G836="","",'[1]Formulario PPGR1'!#REF!)</f>
        <v/>
      </c>
      <c r="D836" s="692" t="str">
        <f>IF('Formulario PPGR3 '!$G836="","",'[1]Formulario PPGR1'!#REF!)</f>
        <v/>
      </c>
      <c r="E836" s="692" t="str">
        <f>IF('Formulario PPGR3 '!$G836="","",'[1]Formulario PPGR1'!#REF!)</f>
        <v/>
      </c>
      <c r="F836" s="692" t="str">
        <f>IF('Formulario PPGR3 '!$G836="","",'[1]Formulario PPGR1'!#REF!)</f>
        <v/>
      </c>
      <c r="G836" s="693"/>
      <c r="H836" s="694" t="str">
        <f>IF(Tabla112[[#This Row],[Código_Actividad]]="","",_xlfn.XLOOKUP(Tabla112[[#This Row],[Código_Actividad]],[1]!Tabla2[Código],[1]!Tabla2[Actividades Programables Presupuestables],"",0))</f>
        <v/>
      </c>
      <c r="I836" s="695" t="str">
        <f>IFERROR(VLOOKUP('Formulario PPGR3 '!$G836,'[1]Formulario PPGR2'!$H$9:$V$272,15,FALSE),"")</f>
        <v/>
      </c>
      <c r="J836" s="702"/>
      <c r="K836" s="696" t="str">
        <f>IF(Tabla112[[#This Row],[Insumos]]="","",_xlfn.XLOOKUP(Tabla112[[#This Row],[Insumos]],[1]!Tabla10[Insumo],[1]!Tabla10[InsumoAbrev],"",0))</f>
        <v/>
      </c>
      <c r="L836" s="697"/>
      <c r="M836" s="698" t="str">
        <f>IF(Tabla112[[#This Row],[Descripción]]="","",_xlfn.XLOOKUP(Tabla112[[#This Row],[Descripción]],[1]!Tabla10[Descripción],[1]!Tabla10[Unidad de Medida],"",0))</f>
        <v/>
      </c>
      <c r="N836" s="699"/>
      <c r="O836" s="700" t="str">
        <f>IF(Tabla112[[#This Row],[Descripción]]="","",_xlfn.XLOOKUP(Tabla112[[#This Row],[Descripción]],[1]!Tabla10[Descripción],[1]!Tabla10[Precio Unitario],0))</f>
        <v/>
      </c>
      <c r="P836" s="700" t="str">
        <f>IF(Tabla112[[#This Row],[Cantidad de Insumos]]="","",Tabla112[[#This Row],[Precio Unitario]]*Tabla112[[#This Row],[Cantidad de Insumos]])</f>
        <v/>
      </c>
      <c r="Q836" s="700" t="str">
        <f>IF(Tabla112[[#This Row],[Descripción]]="","",_xlfn.XLOOKUP(Tabla112[[#This Row],[Descripción]],[1]!Tabla10[Descripción],[1]!Tabla10[CODIGO PRESUPUESTARIO],0))</f>
        <v/>
      </c>
      <c r="R836" s="696"/>
      <c r="S836" s="696"/>
    </row>
    <row r="837" spans="2:19" s="701" customFormat="1" x14ac:dyDescent="0.3">
      <c r="B837" s="692" t="str">
        <f>IF('Formulario PPGR3 '!$G837="","",CONCATENATE('Formulario PPGR3 '!$C837,".",'Formulario PPGR3 '!$D837,".",'Formulario PPGR3 '!$E837,".",'Formulario PPGR3 '!$F837))</f>
        <v/>
      </c>
      <c r="C837" s="692" t="str">
        <f>IF('Formulario PPGR3 '!$G837="","",'[1]Formulario PPGR1'!#REF!)</f>
        <v/>
      </c>
      <c r="D837" s="692" t="str">
        <f>IF('Formulario PPGR3 '!$G837="","",'[1]Formulario PPGR1'!#REF!)</f>
        <v/>
      </c>
      <c r="E837" s="692" t="str">
        <f>IF('Formulario PPGR3 '!$G837="","",'[1]Formulario PPGR1'!#REF!)</f>
        <v/>
      </c>
      <c r="F837" s="692" t="str">
        <f>IF('Formulario PPGR3 '!$G837="","",'[1]Formulario PPGR1'!#REF!)</f>
        <v/>
      </c>
      <c r="G837" s="693"/>
      <c r="H837" s="694" t="str">
        <f>IF(Tabla112[[#This Row],[Código_Actividad]]="","",_xlfn.XLOOKUP(Tabla112[[#This Row],[Código_Actividad]],[1]!Tabla2[Código],[1]!Tabla2[Actividades Programables Presupuestables],"",0))</f>
        <v/>
      </c>
      <c r="I837" s="695" t="str">
        <f>IFERROR(VLOOKUP('Formulario PPGR3 '!$G837,'[1]Formulario PPGR2'!$H$9:$V$272,15,FALSE),"")</f>
        <v/>
      </c>
      <c r="J837" s="702"/>
      <c r="K837" s="696" t="str">
        <f>IF(Tabla112[[#This Row],[Insumos]]="","",_xlfn.XLOOKUP(Tabla112[[#This Row],[Insumos]],[1]!Tabla10[Insumo],[1]!Tabla10[InsumoAbrev],"",0))</f>
        <v/>
      </c>
      <c r="L837" s="697"/>
      <c r="M837" s="698" t="str">
        <f>IF(Tabla112[[#This Row],[Descripción]]="","",_xlfn.XLOOKUP(Tabla112[[#This Row],[Descripción]],[1]!Tabla10[Descripción],[1]!Tabla10[Unidad de Medida],"",0))</f>
        <v/>
      </c>
      <c r="N837" s="699"/>
      <c r="O837" s="700" t="str">
        <f>IF(Tabla112[[#This Row],[Descripción]]="","",_xlfn.XLOOKUP(Tabla112[[#This Row],[Descripción]],[1]!Tabla10[Descripción],[1]!Tabla10[Precio Unitario],0))</f>
        <v/>
      </c>
      <c r="P837" s="700" t="str">
        <f>IF(Tabla112[[#This Row],[Cantidad de Insumos]]="","",Tabla112[[#This Row],[Precio Unitario]]*Tabla112[[#This Row],[Cantidad de Insumos]])</f>
        <v/>
      </c>
      <c r="Q837" s="700" t="str">
        <f>IF(Tabla112[[#This Row],[Descripción]]="","",_xlfn.XLOOKUP(Tabla112[[#This Row],[Descripción]],[1]!Tabla10[Descripción],[1]!Tabla10[CODIGO PRESUPUESTARIO],0))</f>
        <v/>
      </c>
      <c r="R837" s="696"/>
      <c r="S837" s="696"/>
    </row>
    <row r="838" spans="2:19" s="701" customFormat="1" x14ac:dyDescent="0.3">
      <c r="B838" s="692" t="str">
        <f>IF('Formulario PPGR3 '!$G838="","",CONCATENATE('Formulario PPGR3 '!$C838,".",'Formulario PPGR3 '!$D838,".",'Formulario PPGR3 '!$E838,".",'Formulario PPGR3 '!$F838))</f>
        <v/>
      </c>
      <c r="C838" s="692" t="str">
        <f>IF('Formulario PPGR3 '!$G838="","",'[1]Formulario PPGR1'!#REF!)</f>
        <v/>
      </c>
      <c r="D838" s="692" t="str">
        <f>IF('Formulario PPGR3 '!$G838="","",'[1]Formulario PPGR1'!#REF!)</f>
        <v/>
      </c>
      <c r="E838" s="692" t="str">
        <f>IF('Formulario PPGR3 '!$G838="","",'[1]Formulario PPGR1'!#REF!)</f>
        <v/>
      </c>
      <c r="F838" s="692" t="str">
        <f>IF('Formulario PPGR3 '!$G838="","",'[1]Formulario PPGR1'!#REF!)</f>
        <v/>
      </c>
      <c r="G838" s="693"/>
      <c r="H838" s="694" t="str">
        <f>IF(Tabla112[[#This Row],[Código_Actividad]]="","",_xlfn.XLOOKUP(Tabla112[[#This Row],[Código_Actividad]],[1]!Tabla2[Código],[1]!Tabla2[Actividades Programables Presupuestables],"",0))</f>
        <v/>
      </c>
      <c r="I838" s="695" t="str">
        <f>IFERROR(VLOOKUP('Formulario PPGR3 '!$G838,'[1]Formulario PPGR2'!$H$9:$V$272,15,FALSE),"")</f>
        <v/>
      </c>
      <c r="J838" s="702"/>
      <c r="K838" s="696" t="str">
        <f>IF(Tabla112[[#This Row],[Insumos]]="","",_xlfn.XLOOKUP(Tabla112[[#This Row],[Insumos]],[1]!Tabla10[Insumo],[1]!Tabla10[InsumoAbrev],"",0))</f>
        <v/>
      </c>
      <c r="L838" s="697"/>
      <c r="M838" s="698" t="str">
        <f>IF(Tabla112[[#This Row],[Descripción]]="","",_xlfn.XLOOKUP(Tabla112[[#This Row],[Descripción]],[1]!Tabla10[Descripción],[1]!Tabla10[Unidad de Medida],"",0))</f>
        <v/>
      </c>
      <c r="N838" s="699"/>
      <c r="O838" s="700" t="str">
        <f>IF(Tabla112[[#This Row],[Descripción]]="","",_xlfn.XLOOKUP(Tabla112[[#This Row],[Descripción]],[1]!Tabla10[Descripción],[1]!Tabla10[Precio Unitario],0))</f>
        <v/>
      </c>
      <c r="P838" s="700" t="str">
        <f>IF(Tabla112[[#This Row],[Cantidad de Insumos]]="","",Tabla112[[#This Row],[Precio Unitario]]*Tabla112[[#This Row],[Cantidad de Insumos]])</f>
        <v/>
      </c>
      <c r="Q838" s="700" t="str">
        <f>IF(Tabla112[[#This Row],[Descripción]]="","",_xlfn.XLOOKUP(Tabla112[[#This Row],[Descripción]],[1]!Tabla10[Descripción],[1]!Tabla10[CODIGO PRESUPUESTARIO],0))</f>
        <v/>
      </c>
      <c r="R838" s="696"/>
      <c r="S838" s="696"/>
    </row>
    <row r="839" spans="2:19" s="701" customFormat="1" x14ac:dyDescent="0.3">
      <c r="B839" s="692" t="str">
        <f>IF('Formulario PPGR3 '!$G839="","",CONCATENATE('Formulario PPGR3 '!$C839,".",'Formulario PPGR3 '!$D839,".",'Formulario PPGR3 '!$E839,".",'Formulario PPGR3 '!$F839))</f>
        <v/>
      </c>
      <c r="C839" s="692" t="str">
        <f>IF('Formulario PPGR3 '!$G839="","",'[1]Formulario PPGR1'!#REF!)</f>
        <v/>
      </c>
      <c r="D839" s="692" t="str">
        <f>IF('Formulario PPGR3 '!$G839="","",'[1]Formulario PPGR1'!#REF!)</f>
        <v/>
      </c>
      <c r="E839" s="692" t="str">
        <f>IF('Formulario PPGR3 '!$G839="","",'[1]Formulario PPGR1'!#REF!)</f>
        <v/>
      </c>
      <c r="F839" s="692" t="str">
        <f>IF('Formulario PPGR3 '!$G839="","",'[1]Formulario PPGR1'!#REF!)</f>
        <v/>
      </c>
      <c r="G839" s="693"/>
      <c r="H839" s="694" t="str">
        <f>IF(Tabla112[[#This Row],[Código_Actividad]]="","",_xlfn.XLOOKUP(Tabla112[[#This Row],[Código_Actividad]],[1]!Tabla2[Código],[1]!Tabla2[Actividades Programables Presupuestables],"",0))</f>
        <v/>
      </c>
      <c r="I839" s="695" t="str">
        <f>IFERROR(VLOOKUP('Formulario PPGR3 '!$G839,'[1]Formulario PPGR2'!$H$9:$V$272,15,FALSE),"")</f>
        <v/>
      </c>
      <c r="J839" s="702"/>
      <c r="K839" s="696" t="str">
        <f>IF(Tabla112[[#This Row],[Insumos]]="","",_xlfn.XLOOKUP(Tabla112[[#This Row],[Insumos]],[1]!Tabla10[Insumo],[1]!Tabla10[InsumoAbrev],"",0))</f>
        <v/>
      </c>
      <c r="L839" s="697"/>
      <c r="M839" s="698" t="str">
        <f>IF(Tabla112[[#This Row],[Descripción]]="","",_xlfn.XLOOKUP(Tabla112[[#This Row],[Descripción]],[1]!Tabla10[Descripción],[1]!Tabla10[Unidad de Medida],"",0))</f>
        <v/>
      </c>
      <c r="N839" s="699"/>
      <c r="O839" s="700" t="str">
        <f>IF(Tabla112[[#This Row],[Descripción]]="","",_xlfn.XLOOKUP(Tabla112[[#This Row],[Descripción]],[1]!Tabla10[Descripción],[1]!Tabla10[Precio Unitario],0))</f>
        <v/>
      </c>
      <c r="P839" s="700" t="str">
        <f>IF(Tabla112[[#This Row],[Cantidad de Insumos]]="","",Tabla112[[#This Row],[Precio Unitario]]*Tabla112[[#This Row],[Cantidad de Insumos]])</f>
        <v/>
      </c>
      <c r="Q839" s="700" t="str">
        <f>IF(Tabla112[[#This Row],[Descripción]]="","",_xlfn.XLOOKUP(Tabla112[[#This Row],[Descripción]],[1]!Tabla10[Descripción],[1]!Tabla10[CODIGO PRESUPUESTARIO],0))</f>
        <v/>
      </c>
      <c r="R839" s="696"/>
      <c r="S839" s="696"/>
    </row>
    <row r="840" spans="2:19" s="701" customFormat="1" x14ac:dyDescent="0.3">
      <c r="B840" s="692" t="str">
        <f>IF('Formulario PPGR3 '!$G840="","",CONCATENATE('Formulario PPGR3 '!$C840,".",'Formulario PPGR3 '!$D840,".",'Formulario PPGR3 '!$E840,".",'Formulario PPGR3 '!$F840))</f>
        <v/>
      </c>
      <c r="C840" s="692" t="str">
        <f>IF('Formulario PPGR3 '!$G840="","",'[1]Formulario PPGR1'!#REF!)</f>
        <v/>
      </c>
      <c r="D840" s="692" t="str">
        <f>IF('Formulario PPGR3 '!$G840="","",'[1]Formulario PPGR1'!#REF!)</f>
        <v/>
      </c>
      <c r="E840" s="692" t="str">
        <f>IF('Formulario PPGR3 '!$G840="","",'[1]Formulario PPGR1'!#REF!)</f>
        <v/>
      </c>
      <c r="F840" s="692" t="str">
        <f>IF('Formulario PPGR3 '!$G840="","",'[1]Formulario PPGR1'!#REF!)</f>
        <v/>
      </c>
      <c r="G840" s="693"/>
      <c r="H840" s="694" t="str">
        <f>IF(Tabla112[[#This Row],[Código_Actividad]]="","",_xlfn.XLOOKUP(Tabla112[[#This Row],[Código_Actividad]],[1]!Tabla2[Código],[1]!Tabla2[Actividades Programables Presupuestables],"",0))</f>
        <v/>
      </c>
      <c r="I840" s="695" t="str">
        <f>IFERROR(VLOOKUP('Formulario PPGR3 '!$G840,'[1]Formulario PPGR2'!$H$9:$V$272,15,FALSE),"")</f>
        <v/>
      </c>
      <c r="J840" s="702"/>
      <c r="K840" s="696" t="str">
        <f>IF(Tabla112[[#This Row],[Insumos]]="","",_xlfn.XLOOKUP(Tabla112[[#This Row],[Insumos]],[1]!Tabla10[Insumo],[1]!Tabla10[InsumoAbrev],"",0))</f>
        <v/>
      </c>
      <c r="L840" s="697"/>
      <c r="M840" s="698" t="str">
        <f>IF(Tabla112[[#This Row],[Descripción]]="","",_xlfn.XLOOKUP(Tabla112[[#This Row],[Descripción]],[1]!Tabla10[Descripción],[1]!Tabla10[Unidad de Medida],"",0))</f>
        <v/>
      </c>
      <c r="N840" s="699"/>
      <c r="O840" s="700" t="str">
        <f>IF(Tabla112[[#This Row],[Descripción]]="","",_xlfn.XLOOKUP(Tabla112[[#This Row],[Descripción]],[1]!Tabla10[Descripción],[1]!Tabla10[Precio Unitario],0))</f>
        <v/>
      </c>
      <c r="P840" s="700" t="str">
        <f>IF(Tabla112[[#This Row],[Cantidad de Insumos]]="","",Tabla112[[#This Row],[Precio Unitario]]*Tabla112[[#This Row],[Cantidad de Insumos]])</f>
        <v/>
      </c>
      <c r="Q840" s="700" t="str">
        <f>IF(Tabla112[[#This Row],[Descripción]]="","",_xlfn.XLOOKUP(Tabla112[[#This Row],[Descripción]],[1]!Tabla10[Descripción],[1]!Tabla10[CODIGO PRESUPUESTARIO],0))</f>
        <v/>
      </c>
      <c r="R840" s="696"/>
      <c r="S840" s="696"/>
    </row>
    <row r="841" spans="2:19" s="701" customFormat="1" x14ac:dyDescent="0.3">
      <c r="B841" s="692" t="str">
        <f>IF('Formulario PPGR3 '!$G841="","",CONCATENATE('Formulario PPGR3 '!$C841,".",'Formulario PPGR3 '!$D841,".",'Formulario PPGR3 '!$E841,".",'Formulario PPGR3 '!$F841))</f>
        <v/>
      </c>
      <c r="C841" s="692" t="str">
        <f>IF('Formulario PPGR3 '!$G841="","",'[1]Formulario PPGR1'!#REF!)</f>
        <v/>
      </c>
      <c r="D841" s="692" t="str">
        <f>IF('Formulario PPGR3 '!$G841="","",'[1]Formulario PPGR1'!#REF!)</f>
        <v/>
      </c>
      <c r="E841" s="692" t="str">
        <f>IF('Formulario PPGR3 '!$G841="","",'[1]Formulario PPGR1'!#REF!)</f>
        <v/>
      </c>
      <c r="F841" s="692" t="str">
        <f>IF('Formulario PPGR3 '!$G841="","",'[1]Formulario PPGR1'!#REF!)</f>
        <v/>
      </c>
      <c r="G841" s="693"/>
      <c r="H841" s="694" t="str">
        <f>IF(Tabla112[[#This Row],[Código_Actividad]]="","",_xlfn.XLOOKUP(Tabla112[[#This Row],[Código_Actividad]],[1]!Tabla2[Código],[1]!Tabla2[Actividades Programables Presupuestables],"",0))</f>
        <v/>
      </c>
      <c r="I841" s="695" t="str">
        <f>IFERROR(VLOOKUP('Formulario PPGR3 '!$G841,'[1]Formulario PPGR2'!$H$9:$V$272,15,FALSE),"")</f>
        <v/>
      </c>
      <c r="J841" s="702"/>
      <c r="K841" s="696" t="str">
        <f>IF(Tabla112[[#This Row],[Insumos]]="","",_xlfn.XLOOKUP(Tabla112[[#This Row],[Insumos]],[1]!Tabla10[Insumo],[1]!Tabla10[InsumoAbrev],"",0))</f>
        <v/>
      </c>
      <c r="L841" s="697"/>
      <c r="M841" s="698" t="str">
        <f>IF(Tabla112[[#This Row],[Descripción]]="","",_xlfn.XLOOKUP(Tabla112[[#This Row],[Descripción]],[1]!Tabla10[Descripción],[1]!Tabla10[Unidad de Medida],"",0))</f>
        <v/>
      </c>
      <c r="N841" s="699"/>
      <c r="O841" s="700" t="str">
        <f>IF(Tabla112[[#This Row],[Descripción]]="","",_xlfn.XLOOKUP(Tabla112[[#This Row],[Descripción]],[1]!Tabla10[Descripción],[1]!Tabla10[Precio Unitario],0))</f>
        <v/>
      </c>
      <c r="P841" s="700" t="str">
        <f>IF(Tabla112[[#This Row],[Cantidad de Insumos]]="","",Tabla112[[#This Row],[Precio Unitario]]*Tabla112[[#This Row],[Cantidad de Insumos]])</f>
        <v/>
      </c>
      <c r="Q841" s="700" t="str">
        <f>IF(Tabla112[[#This Row],[Descripción]]="","",_xlfn.XLOOKUP(Tabla112[[#This Row],[Descripción]],[1]!Tabla10[Descripción],[1]!Tabla10[CODIGO PRESUPUESTARIO],0))</f>
        <v/>
      </c>
      <c r="R841" s="696"/>
      <c r="S841" s="696"/>
    </row>
    <row r="842" spans="2:19" s="701" customFormat="1" x14ac:dyDescent="0.3">
      <c r="B842" s="692" t="str">
        <f>IF('Formulario PPGR3 '!$G842="","",CONCATENATE('Formulario PPGR3 '!$C842,".",'Formulario PPGR3 '!$D842,".",'Formulario PPGR3 '!$E842,".",'Formulario PPGR3 '!$F842))</f>
        <v/>
      </c>
      <c r="C842" s="692" t="str">
        <f>IF('Formulario PPGR3 '!$G842="","",'[1]Formulario PPGR1'!#REF!)</f>
        <v/>
      </c>
      <c r="D842" s="692" t="str">
        <f>IF('Formulario PPGR3 '!$G842="","",'[1]Formulario PPGR1'!#REF!)</f>
        <v/>
      </c>
      <c r="E842" s="692" t="str">
        <f>IF('Formulario PPGR3 '!$G842="","",'[1]Formulario PPGR1'!#REF!)</f>
        <v/>
      </c>
      <c r="F842" s="692" t="str">
        <f>IF('Formulario PPGR3 '!$G842="","",'[1]Formulario PPGR1'!#REF!)</f>
        <v/>
      </c>
      <c r="G842" s="693"/>
      <c r="H842" s="694" t="str">
        <f>IF(Tabla112[[#This Row],[Código_Actividad]]="","",_xlfn.XLOOKUP(Tabla112[[#This Row],[Código_Actividad]],[1]!Tabla2[Código],[1]!Tabla2[Actividades Programables Presupuestables],"",0))</f>
        <v/>
      </c>
      <c r="I842" s="695" t="str">
        <f>IFERROR(VLOOKUP('Formulario PPGR3 '!$G842,'[1]Formulario PPGR2'!$H$9:$V$272,15,FALSE),"")</f>
        <v/>
      </c>
      <c r="J842" s="702"/>
      <c r="K842" s="696" t="str">
        <f>IF(Tabla112[[#This Row],[Insumos]]="","",_xlfn.XLOOKUP(Tabla112[[#This Row],[Insumos]],[1]!Tabla10[Insumo],[1]!Tabla10[InsumoAbrev],"",0))</f>
        <v/>
      </c>
      <c r="L842" s="697"/>
      <c r="M842" s="698" t="str">
        <f>IF(Tabla112[[#This Row],[Descripción]]="","",_xlfn.XLOOKUP(Tabla112[[#This Row],[Descripción]],[1]!Tabla10[Descripción],[1]!Tabla10[Unidad de Medida],"",0))</f>
        <v/>
      </c>
      <c r="N842" s="699"/>
      <c r="O842" s="700" t="str">
        <f>IF(Tabla112[[#This Row],[Descripción]]="","",_xlfn.XLOOKUP(Tabla112[[#This Row],[Descripción]],[1]!Tabla10[Descripción],[1]!Tabla10[Precio Unitario],0))</f>
        <v/>
      </c>
      <c r="P842" s="700" t="str">
        <f>IF(Tabla112[[#This Row],[Cantidad de Insumos]]="","",Tabla112[[#This Row],[Precio Unitario]]*Tabla112[[#This Row],[Cantidad de Insumos]])</f>
        <v/>
      </c>
      <c r="Q842" s="700" t="str">
        <f>IF(Tabla112[[#This Row],[Descripción]]="","",_xlfn.XLOOKUP(Tabla112[[#This Row],[Descripción]],[1]!Tabla10[Descripción],[1]!Tabla10[CODIGO PRESUPUESTARIO],0))</f>
        <v/>
      </c>
      <c r="R842" s="696"/>
      <c r="S842" s="696"/>
    </row>
    <row r="843" spans="2:19" s="701" customFormat="1" x14ac:dyDescent="0.3">
      <c r="B843" s="692" t="str">
        <f>IF('Formulario PPGR3 '!$G843="","",CONCATENATE('Formulario PPGR3 '!$C843,".",'Formulario PPGR3 '!$D843,".",'Formulario PPGR3 '!$E843,".",'Formulario PPGR3 '!$F843))</f>
        <v/>
      </c>
      <c r="C843" s="692" t="str">
        <f>IF('Formulario PPGR3 '!$G843="","",'[1]Formulario PPGR1'!#REF!)</f>
        <v/>
      </c>
      <c r="D843" s="692" t="str">
        <f>IF('Formulario PPGR3 '!$G843="","",'[1]Formulario PPGR1'!#REF!)</f>
        <v/>
      </c>
      <c r="E843" s="692" t="str">
        <f>IF('Formulario PPGR3 '!$G843="","",'[1]Formulario PPGR1'!#REF!)</f>
        <v/>
      </c>
      <c r="F843" s="692" t="str">
        <f>IF('Formulario PPGR3 '!$G843="","",'[1]Formulario PPGR1'!#REF!)</f>
        <v/>
      </c>
      <c r="G843" s="693"/>
      <c r="H843" s="694" t="str">
        <f>IF(Tabla112[[#This Row],[Código_Actividad]]="","",_xlfn.XLOOKUP(Tabla112[[#This Row],[Código_Actividad]],[1]!Tabla2[Código],[1]!Tabla2[Actividades Programables Presupuestables],"",0))</f>
        <v/>
      </c>
      <c r="I843" s="695" t="str">
        <f>IFERROR(VLOOKUP('Formulario PPGR3 '!$G843,'[1]Formulario PPGR2'!$H$9:$V$272,15,FALSE),"")</f>
        <v/>
      </c>
      <c r="J843" s="702"/>
      <c r="K843" s="696" t="str">
        <f>IF(Tabla112[[#This Row],[Insumos]]="","",_xlfn.XLOOKUP(Tabla112[[#This Row],[Insumos]],[1]!Tabla10[Insumo],[1]!Tabla10[InsumoAbrev],"",0))</f>
        <v/>
      </c>
      <c r="L843" s="697"/>
      <c r="M843" s="698" t="str">
        <f>IF(Tabla112[[#This Row],[Descripción]]="","",_xlfn.XLOOKUP(Tabla112[[#This Row],[Descripción]],[1]!Tabla10[Descripción],[1]!Tabla10[Unidad de Medida],"",0))</f>
        <v/>
      </c>
      <c r="N843" s="699"/>
      <c r="O843" s="700" t="str">
        <f>IF(Tabla112[[#This Row],[Descripción]]="","",_xlfn.XLOOKUP(Tabla112[[#This Row],[Descripción]],[1]!Tabla10[Descripción],[1]!Tabla10[Precio Unitario],0))</f>
        <v/>
      </c>
      <c r="P843" s="700" t="str">
        <f>IF(Tabla112[[#This Row],[Cantidad de Insumos]]="","",Tabla112[[#This Row],[Precio Unitario]]*Tabla112[[#This Row],[Cantidad de Insumos]])</f>
        <v/>
      </c>
      <c r="Q843" s="700" t="str">
        <f>IF(Tabla112[[#This Row],[Descripción]]="","",_xlfn.XLOOKUP(Tabla112[[#This Row],[Descripción]],[1]!Tabla10[Descripción],[1]!Tabla10[CODIGO PRESUPUESTARIO],0))</f>
        <v/>
      </c>
      <c r="R843" s="696"/>
      <c r="S843" s="696"/>
    </row>
    <row r="844" spans="2:19" s="701" customFormat="1" x14ac:dyDescent="0.3">
      <c r="B844" s="692" t="str">
        <f>IF('Formulario PPGR3 '!$G844="","",CONCATENATE('Formulario PPGR3 '!$C844,".",'Formulario PPGR3 '!$D844,".",'Formulario PPGR3 '!$E844,".",'Formulario PPGR3 '!$F844))</f>
        <v/>
      </c>
      <c r="C844" s="692" t="str">
        <f>IF('Formulario PPGR3 '!$G844="","",'[1]Formulario PPGR1'!#REF!)</f>
        <v/>
      </c>
      <c r="D844" s="692" t="str">
        <f>IF('Formulario PPGR3 '!$G844="","",'[1]Formulario PPGR1'!#REF!)</f>
        <v/>
      </c>
      <c r="E844" s="692" t="str">
        <f>IF('Formulario PPGR3 '!$G844="","",'[1]Formulario PPGR1'!#REF!)</f>
        <v/>
      </c>
      <c r="F844" s="692" t="str">
        <f>IF('Formulario PPGR3 '!$G844="","",'[1]Formulario PPGR1'!#REF!)</f>
        <v/>
      </c>
      <c r="G844" s="693"/>
      <c r="H844" s="694" t="str">
        <f>IF(Tabla112[[#This Row],[Código_Actividad]]="","",_xlfn.XLOOKUP(Tabla112[[#This Row],[Código_Actividad]],[1]!Tabla2[Código],[1]!Tabla2[Actividades Programables Presupuestables],"",0))</f>
        <v/>
      </c>
      <c r="I844" s="695" t="str">
        <f>IFERROR(VLOOKUP('Formulario PPGR3 '!$G844,'[1]Formulario PPGR2'!$H$9:$V$272,15,FALSE),"")</f>
        <v/>
      </c>
      <c r="J844" s="702"/>
      <c r="K844" s="696" t="str">
        <f>IF(Tabla112[[#This Row],[Insumos]]="","",_xlfn.XLOOKUP(Tabla112[[#This Row],[Insumos]],[1]!Tabla10[Insumo],[1]!Tabla10[InsumoAbrev],"",0))</f>
        <v/>
      </c>
      <c r="L844" s="697"/>
      <c r="M844" s="698" t="str">
        <f>IF(Tabla112[[#This Row],[Descripción]]="","",_xlfn.XLOOKUP(Tabla112[[#This Row],[Descripción]],[1]!Tabla10[Descripción],[1]!Tabla10[Unidad de Medida],"",0))</f>
        <v/>
      </c>
      <c r="N844" s="699"/>
      <c r="O844" s="700" t="str">
        <f>IF(Tabla112[[#This Row],[Descripción]]="","",_xlfn.XLOOKUP(Tabla112[[#This Row],[Descripción]],[1]!Tabla10[Descripción],[1]!Tabla10[Precio Unitario],0))</f>
        <v/>
      </c>
      <c r="P844" s="700" t="str">
        <f>IF(Tabla112[[#This Row],[Cantidad de Insumos]]="","",Tabla112[[#This Row],[Precio Unitario]]*Tabla112[[#This Row],[Cantidad de Insumos]])</f>
        <v/>
      </c>
      <c r="Q844" s="700" t="str">
        <f>IF(Tabla112[[#This Row],[Descripción]]="","",_xlfn.XLOOKUP(Tabla112[[#This Row],[Descripción]],[1]!Tabla10[Descripción],[1]!Tabla10[CODIGO PRESUPUESTARIO],0))</f>
        <v/>
      </c>
      <c r="R844" s="696"/>
      <c r="S844" s="696"/>
    </row>
    <row r="845" spans="2:19" s="701" customFormat="1" x14ac:dyDescent="0.3">
      <c r="B845" s="692" t="str">
        <f>IF('Formulario PPGR3 '!$G845="","",CONCATENATE('Formulario PPGR3 '!$C845,".",'Formulario PPGR3 '!$D845,".",'Formulario PPGR3 '!$E845,".",'Formulario PPGR3 '!$F845))</f>
        <v/>
      </c>
      <c r="C845" s="692" t="str">
        <f>IF('Formulario PPGR3 '!$G845="","",'[1]Formulario PPGR1'!#REF!)</f>
        <v/>
      </c>
      <c r="D845" s="692" t="str">
        <f>IF('Formulario PPGR3 '!$G845="","",'[1]Formulario PPGR1'!#REF!)</f>
        <v/>
      </c>
      <c r="E845" s="692" t="str">
        <f>IF('Formulario PPGR3 '!$G845="","",'[1]Formulario PPGR1'!#REF!)</f>
        <v/>
      </c>
      <c r="F845" s="692" t="str">
        <f>IF('Formulario PPGR3 '!$G845="","",'[1]Formulario PPGR1'!#REF!)</f>
        <v/>
      </c>
      <c r="G845" s="693"/>
      <c r="H845" s="694" t="str">
        <f>IF(Tabla112[[#This Row],[Código_Actividad]]="","",_xlfn.XLOOKUP(Tabla112[[#This Row],[Código_Actividad]],[1]!Tabla2[Código],[1]!Tabla2[Actividades Programables Presupuestables],"",0))</f>
        <v/>
      </c>
      <c r="I845" s="695" t="str">
        <f>IFERROR(VLOOKUP('Formulario PPGR3 '!$G845,'[1]Formulario PPGR2'!$H$9:$V$272,15,FALSE),"")</f>
        <v/>
      </c>
      <c r="J845" s="702"/>
      <c r="K845" s="696" t="str">
        <f>IF(Tabla112[[#This Row],[Insumos]]="","",_xlfn.XLOOKUP(Tabla112[[#This Row],[Insumos]],[1]!Tabla10[Insumo],[1]!Tabla10[InsumoAbrev],"",0))</f>
        <v/>
      </c>
      <c r="L845" s="697"/>
      <c r="M845" s="698" t="str">
        <f>IF(Tabla112[[#This Row],[Descripción]]="","",_xlfn.XLOOKUP(Tabla112[[#This Row],[Descripción]],[1]!Tabla10[Descripción],[1]!Tabla10[Unidad de Medida],"",0))</f>
        <v/>
      </c>
      <c r="N845" s="699"/>
      <c r="O845" s="700" t="str">
        <f>IF(Tabla112[[#This Row],[Descripción]]="","",_xlfn.XLOOKUP(Tabla112[[#This Row],[Descripción]],[1]!Tabla10[Descripción],[1]!Tabla10[Precio Unitario],0))</f>
        <v/>
      </c>
      <c r="P845" s="700" t="str">
        <f>IF(Tabla112[[#This Row],[Cantidad de Insumos]]="","",Tabla112[[#This Row],[Precio Unitario]]*Tabla112[[#This Row],[Cantidad de Insumos]])</f>
        <v/>
      </c>
      <c r="Q845" s="700" t="str">
        <f>IF(Tabla112[[#This Row],[Descripción]]="","",_xlfn.XLOOKUP(Tabla112[[#This Row],[Descripción]],[1]!Tabla10[Descripción],[1]!Tabla10[CODIGO PRESUPUESTARIO],0))</f>
        <v/>
      </c>
      <c r="R845" s="696"/>
      <c r="S845" s="696"/>
    </row>
    <row r="846" spans="2:19" s="701" customFormat="1" x14ac:dyDescent="0.3">
      <c r="B846" s="692" t="str">
        <f>IF('Formulario PPGR3 '!$G846="","",CONCATENATE('Formulario PPGR3 '!$C846,".",'Formulario PPGR3 '!$D846,".",'Formulario PPGR3 '!$E846,".",'Formulario PPGR3 '!$F846))</f>
        <v/>
      </c>
      <c r="C846" s="692" t="str">
        <f>IF('Formulario PPGR3 '!$G846="","",'[1]Formulario PPGR1'!#REF!)</f>
        <v/>
      </c>
      <c r="D846" s="692" t="str">
        <f>IF('Formulario PPGR3 '!$G846="","",'[1]Formulario PPGR1'!#REF!)</f>
        <v/>
      </c>
      <c r="E846" s="692" t="str">
        <f>IF('Formulario PPGR3 '!$G846="","",'[1]Formulario PPGR1'!#REF!)</f>
        <v/>
      </c>
      <c r="F846" s="692" t="str">
        <f>IF('Formulario PPGR3 '!$G846="","",'[1]Formulario PPGR1'!#REF!)</f>
        <v/>
      </c>
      <c r="G846" s="693"/>
      <c r="H846" s="694" t="str">
        <f>IF(Tabla112[[#This Row],[Código_Actividad]]="","",_xlfn.XLOOKUP(Tabla112[[#This Row],[Código_Actividad]],[1]!Tabla2[Código],[1]!Tabla2[Actividades Programables Presupuestables],"",0))</f>
        <v/>
      </c>
      <c r="I846" s="695" t="str">
        <f>IFERROR(VLOOKUP('Formulario PPGR3 '!$G846,'[1]Formulario PPGR2'!$H$9:$V$272,15,FALSE),"")</f>
        <v/>
      </c>
      <c r="J846" s="702"/>
      <c r="K846" s="696" t="str">
        <f>IF(Tabla112[[#This Row],[Insumos]]="","",_xlfn.XLOOKUP(Tabla112[[#This Row],[Insumos]],[1]!Tabla10[Insumo],[1]!Tabla10[InsumoAbrev],"",0))</f>
        <v/>
      </c>
      <c r="L846" s="697"/>
      <c r="M846" s="698" t="str">
        <f>IF(Tabla112[[#This Row],[Descripción]]="","",_xlfn.XLOOKUP(Tabla112[[#This Row],[Descripción]],[1]!Tabla10[Descripción],[1]!Tabla10[Unidad de Medida],"",0))</f>
        <v/>
      </c>
      <c r="N846" s="699"/>
      <c r="O846" s="700" t="str">
        <f>IF(Tabla112[[#This Row],[Descripción]]="","",_xlfn.XLOOKUP(Tabla112[[#This Row],[Descripción]],[1]!Tabla10[Descripción],[1]!Tabla10[Precio Unitario],0))</f>
        <v/>
      </c>
      <c r="P846" s="700" t="str">
        <f>IF(Tabla112[[#This Row],[Cantidad de Insumos]]="","",Tabla112[[#This Row],[Precio Unitario]]*Tabla112[[#This Row],[Cantidad de Insumos]])</f>
        <v/>
      </c>
      <c r="Q846" s="700" t="str">
        <f>IF(Tabla112[[#This Row],[Descripción]]="","",_xlfn.XLOOKUP(Tabla112[[#This Row],[Descripción]],[1]!Tabla10[Descripción],[1]!Tabla10[CODIGO PRESUPUESTARIO],0))</f>
        <v/>
      </c>
      <c r="R846" s="696"/>
      <c r="S846" s="696"/>
    </row>
    <row r="847" spans="2:19" s="701" customFormat="1" x14ac:dyDescent="0.3">
      <c r="B847" s="692" t="str">
        <f>IF('Formulario PPGR3 '!$G847="","",CONCATENATE('Formulario PPGR3 '!$C847,".",'Formulario PPGR3 '!$D847,".",'Formulario PPGR3 '!$E847,".",'Formulario PPGR3 '!$F847))</f>
        <v/>
      </c>
      <c r="C847" s="692" t="str">
        <f>IF('Formulario PPGR3 '!$G847="","",'[1]Formulario PPGR1'!#REF!)</f>
        <v/>
      </c>
      <c r="D847" s="692" t="str">
        <f>IF('Formulario PPGR3 '!$G847="","",'[1]Formulario PPGR1'!#REF!)</f>
        <v/>
      </c>
      <c r="E847" s="692" t="str">
        <f>IF('Formulario PPGR3 '!$G847="","",'[1]Formulario PPGR1'!#REF!)</f>
        <v/>
      </c>
      <c r="F847" s="692" t="str">
        <f>IF('Formulario PPGR3 '!$G847="","",'[1]Formulario PPGR1'!#REF!)</f>
        <v/>
      </c>
      <c r="G847" s="693"/>
      <c r="H847" s="694" t="str">
        <f>IF(Tabla112[[#This Row],[Código_Actividad]]="","",_xlfn.XLOOKUP(Tabla112[[#This Row],[Código_Actividad]],[1]!Tabla2[Código],[1]!Tabla2[Actividades Programables Presupuestables],"",0))</f>
        <v/>
      </c>
      <c r="I847" s="695" t="str">
        <f>IFERROR(VLOOKUP('Formulario PPGR3 '!$G847,'[1]Formulario PPGR2'!$H$9:$V$272,15,FALSE),"")</f>
        <v/>
      </c>
      <c r="J847" s="702"/>
      <c r="K847" s="696" t="str">
        <f>IF(Tabla112[[#This Row],[Insumos]]="","",_xlfn.XLOOKUP(Tabla112[[#This Row],[Insumos]],[1]!Tabla10[Insumo],[1]!Tabla10[InsumoAbrev],"",0))</f>
        <v/>
      </c>
      <c r="L847" s="697"/>
      <c r="M847" s="698" t="str">
        <f>IF(Tabla112[[#This Row],[Descripción]]="","",_xlfn.XLOOKUP(Tabla112[[#This Row],[Descripción]],[1]!Tabla10[Descripción],[1]!Tabla10[Unidad de Medida],"",0))</f>
        <v/>
      </c>
      <c r="N847" s="699"/>
      <c r="O847" s="700" t="str">
        <f>IF(Tabla112[[#This Row],[Descripción]]="","",_xlfn.XLOOKUP(Tabla112[[#This Row],[Descripción]],[1]!Tabla10[Descripción],[1]!Tabla10[Precio Unitario],0))</f>
        <v/>
      </c>
      <c r="P847" s="700" t="str">
        <f>IF(Tabla112[[#This Row],[Cantidad de Insumos]]="","",Tabla112[[#This Row],[Precio Unitario]]*Tabla112[[#This Row],[Cantidad de Insumos]])</f>
        <v/>
      </c>
      <c r="Q847" s="700" t="str">
        <f>IF(Tabla112[[#This Row],[Descripción]]="","",_xlfn.XLOOKUP(Tabla112[[#This Row],[Descripción]],[1]!Tabla10[Descripción],[1]!Tabla10[CODIGO PRESUPUESTARIO],0))</f>
        <v/>
      </c>
      <c r="R847" s="696"/>
      <c r="S847" s="696"/>
    </row>
    <row r="848" spans="2:19" s="701" customFormat="1" x14ac:dyDescent="0.3">
      <c r="B848" s="692" t="str">
        <f>IF('Formulario PPGR3 '!$G848="","",CONCATENATE('Formulario PPGR3 '!$C848,".",'Formulario PPGR3 '!$D848,".",'Formulario PPGR3 '!$E848,".",'Formulario PPGR3 '!$F848))</f>
        <v/>
      </c>
      <c r="C848" s="692" t="str">
        <f>IF('Formulario PPGR3 '!$G848="","",'[1]Formulario PPGR1'!#REF!)</f>
        <v/>
      </c>
      <c r="D848" s="692" t="str">
        <f>IF('Formulario PPGR3 '!$G848="","",'[1]Formulario PPGR1'!#REF!)</f>
        <v/>
      </c>
      <c r="E848" s="692" t="str">
        <f>IF('Formulario PPGR3 '!$G848="","",'[1]Formulario PPGR1'!#REF!)</f>
        <v/>
      </c>
      <c r="F848" s="692" t="str">
        <f>IF('Formulario PPGR3 '!$G848="","",'[1]Formulario PPGR1'!#REF!)</f>
        <v/>
      </c>
      <c r="G848" s="693"/>
      <c r="H848" s="694" t="str">
        <f>IF(Tabla112[[#This Row],[Código_Actividad]]="","",_xlfn.XLOOKUP(Tabla112[[#This Row],[Código_Actividad]],[1]!Tabla2[Código],[1]!Tabla2[Actividades Programables Presupuestables],"",0))</f>
        <v/>
      </c>
      <c r="I848" s="695" t="str">
        <f>IFERROR(VLOOKUP('Formulario PPGR3 '!$G848,'[1]Formulario PPGR2'!$H$9:$V$272,15,FALSE),"")</f>
        <v/>
      </c>
      <c r="J848" s="702"/>
      <c r="K848" s="696" t="str">
        <f>IF(Tabla112[[#This Row],[Insumos]]="","",_xlfn.XLOOKUP(Tabla112[[#This Row],[Insumos]],[1]!Tabla10[Insumo],[1]!Tabla10[InsumoAbrev],"",0))</f>
        <v/>
      </c>
      <c r="L848" s="697"/>
      <c r="M848" s="698" t="str">
        <f>IF(Tabla112[[#This Row],[Descripción]]="","",_xlfn.XLOOKUP(Tabla112[[#This Row],[Descripción]],[1]!Tabla10[Descripción],[1]!Tabla10[Unidad de Medida],"",0))</f>
        <v/>
      </c>
      <c r="N848" s="699"/>
      <c r="O848" s="700" t="str">
        <f>IF(Tabla112[[#This Row],[Descripción]]="","",_xlfn.XLOOKUP(Tabla112[[#This Row],[Descripción]],[1]!Tabla10[Descripción],[1]!Tabla10[Precio Unitario],0))</f>
        <v/>
      </c>
      <c r="P848" s="700" t="str">
        <f>IF(Tabla112[[#This Row],[Cantidad de Insumos]]="","",Tabla112[[#This Row],[Precio Unitario]]*Tabla112[[#This Row],[Cantidad de Insumos]])</f>
        <v/>
      </c>
      <c r="Q848" s="700" t="str">
        <f>IF(Tabla112[[#This Row],[Descripción]]="","",_xlfn.XLOOKUP(Tabla112[[#This Row],[Descripción]],[1]!Tabla10[Descripción],[1]!Tabla10[CODIGO PRESUPUESTARIO],0))</f>
        <v/>
      </c>
      <c r="R848" s="696"/>
      <c r="S848" s="696"/>
    </row>
    <row r="849" spans="2:19" s="701" customFormat="1" x14ac:dyDescent="0.3">
      <c r="B849" s="692" t="str">
        <f>IF('Formulario PPGR3 '!$G849="","",CONCATENATE('Formulario PPGR3 '!$C849,".",'Formulario PPGR3 '!$D849,".",'Formulario PPGR3 '!$E849,".",'Formulario PPGR3 '!$F849))</f>
        <v/>
      </c>
      <c r="C849" s="692" t="str">
        <f>IF('Formulario PPGR3 '!$G849="","",'[1]Formulario PPGR1'!#REF!)</f>
        <v/>
      </c>
      <c r="D849" s="692" t="str">
        <f>IF('Formulario PPGR3 '!$G849="","",'[1]Formulario PPGR1'!#REF!)</f>
        <v/>
      </c>
      <c r="E849" s="692" t="str">
        <f>IF('Formulario PPGR3 '!$G849="","",'[1]Formulario PPGR1'!#REF!)</f>
        <v/>
      </c>
      <c r="F849" s="692" t="str">
        <f>IF('Formulario PPGR3 '!$G849="","",'[1]Formulario PPGR1'!#REF!)</f>
        <v/>
      </c>
      <c r="G849" s="693"/>
      <c r="H849" s="694" t="str">
        <f>IF(Tabla112[[#This Row],[Código_Actividad]]="","",_xlfn.XLOOKUP(Tabla112[[#This Row],[Código_Actividad]],[1]!Tabla2[Código],[1]!Tabla2[Actividades Programables Presupuestables],"",0))</f>
        <v/>
      </c>
      <c r="I849" s="695" t="str">
        <f>IFERROR(VLOOKUP('Formulario PPGR3 '!$G849,'[1]Formulario PPGR2'!$H$9:$V$272,15,FALSE),"")</f>
        <v/>
      </c>
      <c r="J849" s="702"/>
      <c r="K849" s="696" t="str">
        <f>IF(Tabla112[[#This Row],[Insumos]]="","",_xlfn.XLOOKUP(Tabla112[[#This Row],[Insumos]],[1]!Tabla10[Insumo],[1]!Tabla10[InsumoAbrev],"",0))</f>
        <v/>
      </c>
      <c r="L849" s="697"/>
      <c r="M849" s="698" t="str">
        <f>IF(Tabla112[[#This Row],[Descripción]]="","",_xlfn.XLOOKUP(Tabla112[[#This Row],[Descripción]],[1]!Tabla10[Descripción],[1]!Tabla10[Unidad de Medida],"",0))</f>
        <v/>
      </c>
      <c r="N849" s="699"/>
      <c r="O849" s="700" t="str">
        <f>IF(Tabla112[[#This Row],[Descripción]]="","",_xlfn.XLOOKUP(Tabla112[[#This Row],[Descripción]],[1]!Tabla10[Descripción],[1]!Tabla10[Precio Unitario],0))</f>
        <v/>
      </c>
      <c r="P849" s="700" t="str">
        <f>IF(Tabla112[[#This Row],[Cantidad de Insumos]]="","",Tabla112[[#This Row],[Precio Unitario]]*Tabla112[[#This Row],[Cantidad de Insumos]])</f>
        <v/>
      </c>
      <c r="Q849" s="700" t="str">
        <f>IF(Tabla112[[#This Row],[Descripción]]="","",_xlfn.XLOOKUP(Tabla112[[#This Row],[Descripción]],[1]!Tabla10[Descripción],[1]!Tabla10[CODIGO PRESUPUESTARIO],0))</f>
        <v/>
      </c>
      <c r="R849" s="696"/>
      <c r="S849" s="696"/>
    </row>
    <row r="850" spans="2:19" s="701" customFormat="1" x14ac:dyDescent="0.3">
      <c r="B850" s="692" t="str">
        <f>IF('Formulario PPGR3 '!$G850="","",CONCATENATE('Formulario PPGR3 '!$C850,".",'Formulario PPGR3 '!$D850,".",'Formulario PPGR3 '!$E850,".",'Formulario PPGR3 '!$F850))</f>
        <v/>
      </c>
      <c r="C850" s="692" t="str">
        <f>IF('Formulario PPGR3 '!$G850="","",'[1]Formulario PPGR1'!#REF!)</f>
        <v/>
      </c>
      <c r="D850" s="692" t="str">
        <f>IF('Formulario PPGR3 '!$G850="","",'[1]Formulario PPGR1'!#REF!)</f>
        <v/>
      </c>
      <c r="E850" s="692" t="str">
        <f>IF('Formulario PPGR3 '!$G850="","",'[1]Formulario PPGR1'!#REF!)</f>
        <v/>
      </c>
      <c r="F850" s="692" t="str">
        <f>IF('Formulario PPGR3 '!$G850="","",'[1]Formulario PPGR1'!#REF!)</f>
        <v/>
      </c>
      <c r="G850" s="693"/>
      <c r="H850" s="694" t="str">
        <f>IF(Tabla112[[#This Row],[Código_Actividad]]="","",_xlfn.XLOOKUP(Tabla112[[#This Row],[Código_Actividad]],[1]!Tabla2[Código],[1]!Tabla2[Actividades Programables Presupuestables],"",0))</f>
        <v/>
      </c>
      <c r="I850" s="695" t="str">
        <f>IFERROR(VLOOKUP('Formulario PPGR3 '!$G850,'[1]Formulario PPGR2'!$H$9:$V$272,15,FALSE),"")</f>
        <v/>
      </c>
      <c r="J850" s="702"/>
      <c r="K850" s="696" t="str">
        <f>IF(Tabla112[[#This Row],[Insumos]]="","",_xlfn.XLOOKUP(Tabla112[[#This Row],[Insumos]],[1]!Tabla10[Insumo],[1]!Tabla10[InsumoAbrev],"",0))</f>
        <v/>
      </c>
      <c r="L850" s="697"/>
      <c r="M850" s="698" t="str">
        <f>IF(Tabla112[[#This Row],[Descripción]]="","",_xlfn.XLOOKUP(Tabla112[[#This Row],[Descripción]],[1]!Tabla10[Descripción],[1]!Tabla10[Unidad de Medida],"",0))</f>
        <v/>
      </c>
      <c r="N850" s="699"/>
      <c r="O850" s="700" t="str">
        <f>IF(Tabla112[[#This Row],[Descripción]]="","",_xlfn.XLOOKUP(Tabla112[[#This Row],[Descripción]],[1]!Tabla10[Descripción],[1]!Tabla10[Precio Unitario],0))</f>
        <v/>
      </c>
      <c r="P850" s="700" t="str">
        <f>IF(Tabla112[[#This Row],[Cantidad de Insumos]]="","",Tabla112[[#This Row],[Precio Unitario]]*Tabla112[[#This Row],[Cantidad de Insumos]])</f>
        <v/>
      </c>
      <c r="Q850" s="700" t="str">
        <f>IF(Tabla112[[#This Row],[Descripción]]="","",_xlfn.XLOOKUP(Tabla112[[#This Row],[Descripción]],[1]!Tabla10[Descripción],[1]!Tabla10[CODIGO PRESUPUESTARIO],0))</f>
        <v/>
      </c>
      <c r="R850" s="696"/>
      <c r="S850" s="696"/>
    </row>
    <row r="851" spans="2:19" s="701" customFormat="1" x14ac:dyDescent="0.3">
      <c r="B851" s="692" t="str">
        <f>IF('Formulario PPGR3 '!$G851="","",CONCATENATE('Formulario PPGR3 '!$C851,".",'Formulario PPGR3 '!$D851,".",'Formulario PPGR3 '!$E851,".",'Formulario PPGR3 '!$F851))</f>
        <v/>
      </c>
      <c r="C851" s="692" t="str">
        <f>IF('Formulario PPGR3 '!$G851="","",'[1]Formulario PPGR1'!#REF!)</f>
        <v/>
      </c>
      <c r="D851" s="692" t="str">
        <f>IF('Formulario PPGR3 '!$G851="","",'[1]Formulario PPGR1'!#REF!)</f>
        <v/>
      </c>
      <c r="E851" s="692" t="str">
        <f>IF('Formulario PPGR3 '!$G851="","",'[1]Formulario PPGR1'!#REF!)</f>
        <v/>
      </c>
      <c r="F851" s="692" t="str">
        <f>IF('Formulario PPGR3 '!$G851="","",'[1]Formulario PPGR1'!#REF!)</f>
        <v/>
      </c>
      <c r="G851" s="693"/>
      <c r="H851" s="694" t="str">
        <f>IF(Tabla112[[#This Row],[Código_Actividad]]="","",_xlfn.XLOOKUP(Tabla112[[#This Row],[Código_Actividad]],[1]!Tabla2[Código],[1]!Tabla2[Actividades Programables Presupuestables],"",0))</f>
        <v/>
      </c>
      <c r="I851" s="695" t="str">
        <f>IFERROR(VLOOKUP('Formulario PPGR3 '!$G851,'[1]Formulario PPGR2'!$H$9:$V$272,15,FALSE),"")</f>
        <v/>
      </c>
      <c r="J851" s="702"/>
      <c r="K851" s="696" t="str">
        <f>IF(Tabla112[[#This Row],[Insumos]]="","",_xlfn.XLOOKUP(Tabla112[[#This Row],[Insumos]],[1]!Tabla10[Insumo],[1]!Tabla10[InsumoAbrev],"",0))</f>
        <v/>
      </c>
      <c r="L851" s="697"/>
      <c r="M851" s="698" t="str">
        <f>IF(Tabla112[[#This Row],[Descripción]]="","",_xlfn.XLOOKUP(Tabla112[[#This Row],[Descripción]],[1]!Tabla10[Descripción],[1]!Tabla10[Unidad de Medida],"",0))</f>
        <v/>
      </c>
      <c r="N851" s="699"/>
      <c r="O851" s="700" t="str">
        <f>IF(Tabla112[[#This Row],[Descripción]]="","",_xlfn.XLOOKUP(Tabla112[[#This Row],[Descripción]],[1]!Tabla10[Descripción],[1]!Tabla10[Precio Unitario],0))</f>
        <v/>
      </c>
      <c r="P851" s="700" t="str">
        <f>IF(Tabla112[[#This Row],[Cantidad de Insumos]]="","",Tabla112[[#This Row],[Precio Unitario]]*Tabla112[[#This Row],[Cantidad de Insumos]])</f>
        <v/>
      </c>
      <c r="Q851" s="700" t="str">
        <f>IF(Tabla112[[#This Row],[Descripción]]="","",_xlfn.XLOOKUP(Tabla112[[#This Row],[Descripción]],[1]!Tabla10[Descripción],[1]!Tabla10[CODIGO PRESUPUESTARIO],0))</f>
        <v/>
      </c>
      <c r="R851" s="696"/>
      <c r="S851" s="696"/>
    </row>
    <row r="852" spans="2:19" s="701" customFormat="1" x14ac:dyDescent="0.3">
      <c r="B852" s="692" t="str">
        <f>IF('Formulario PPGR3 '!$G852="","",CONCATENATE('Formulario PPGR3 '!$C852,".",'Formulario PPGR3 '!$D852,".",'Formulario PPGR3 '!$E852,".",'Formulario PPGR3 '!$F852))</f>
        <v/>
      </c>
      <c r="C852" s="692" t="str">
        <f>IF('Formulario PPGR3 '!$G852="","",'[1]Formulario PPGR1'!#REF!)</f>
        <v/>
      </c>
      <c r="D852" s="692" t="str">
        <f>IF('Formulario PPGR3 '!$G852="","",'[1]Formulario PPGR1'!#REF!)</f>
        <v/>
      </c>
      <c r="E852" s="692" t="str">
        <f>IF('Formulario PPGR3 '!$G852="","",'[1]Formulario PPGR1'!#REF!)</f>
        <v/>
      </c>
      <c r="F852" s="692" t="str">
        <f>IF('Formulario PPGR3 '!$G852="","",'[1]Formulario PPGR1'!#REF!)</f>
        <v/>
      </c>
      <c r="G852" s="693"/>
      <c r="H852" s="694" t="str">
        <f>IF(Tabla112[[#This Row],[Código_Actividad]]="","",_xlfn.XLOOKUP(Tabla112[[#This Row],[Código_Actividad]],[1]!Tabla2[Código],[1]!Tabla2[Actividades Programables Presupuestables],"",0))</f>
        <v/>
      </c>
      <c r="I852" s="695" t="str">
        <f>IFERROR(VLOOKUP('Formulario PPGR3 '!$G852,'[1]Formulario PPGR2'!$H$9:$V$272,15,FALSE),"")</f>
        <v/>
      </c>
      <c r="J852" s="702"/>
      <c r="K852" s="696" t="str">
        <f>IF(Tabla112[[#This Row],[Insumos]]="","",_xlfn.XLOOKUP(Tabla112[[#This Row],[Insumos]],[1]!Tabla10[Insumo],[1]!Tabla10[InsumoAbrev],"",0))</f>
        <v/>
      </c>
      <c r="L852" s="697"/>
      <c r="M852" s="698" t="str">
        <f>IF(Tabla112[[#This Row],[Descripción]]="","",_xlfn.XLOOKUP(Tabla112[[#This Row],[Descripción]],[1]!Tabla10[Descripción],[1]!Tabla10[Unidad de Medida],"",0))</f>
        <v/>
      </c>
      <c r="N852" s="699"/>
      <c r="O852" s="700" t="str">
        <f>IF(Tabla112[[#This Row],[Descripción]]="","",_xlfn.XLOOKUP(Tabla112[[#This Row],[Descripción]],[1]!Tabla10[Descripción],[1]!Tabla10[Precio Unitario],0))</f>
        <v/>
      </c>
      <c r="P852" s="700" t="str">
        <f>IF(Tabla112[[#This Row],[Cantidad de Insumos]]="","",Tabla112[[#This Row],[Precio Unitario]]*Tabla112[[#This Row],[Cantidad de Insumos]])</f>
        <v/>
      </c>
      <c r="Q852" s="700" t="str">
        <f>IF(Tabla112[[#This Row],[Descripción]]="","",_xlfn.XLOOKUP(Tabla112[[#This Row],[Descripción]],[1]!Tabla10[Descripción],[1]!Tabla10[CODIGO PRESUPUESTARIO],0))</f>
        <v/>
      </c>
      <c r="R852" s="696"/>
      <c r="S852" s="696"/>
    </row>
    <row r="853" spans="2:19" s="701" customFormat="1" x14ac:dyDescent="0.3">
      <c r="B853" s="692" t="str">
        <f>IF('Formulario PPGR3 '!$G853="","",CONCATENATE('Formulario PPGR3 '!$C853,".",'Formulario PPGR3 '!$D853,".",'Formulario PPGR3 '!$E853,".",'Formulario PPGR3 '!$F853))</f>
        <v/>
      </c>
      <c r="C853" s="692" t="str">
        <f>IF('Formulario PPGR3 '!$G853="","",'[1]Formulario PPGR1'!#REF!)</f>
        <v/>
      </c>
      <c r="D853" s="692" t="str">
        <f>IF('Formulario PPGR3 '!$G853="","",'[1]Formulario PPGR1'!#REF!)</f>
        <v/>
      </c>
      <c r="E853" s="692" t="str">
        <f>IF('Formulario PPGR3 '!$G853="","",'[1]Formulario PPGR1'!#REF!)</f>
        <v/>
      </c>
      <c r="F853" s="692" t="str">
        <f>IF('Formulario PPGR3 '!$G853="","",'[1]Formulario PPGR1'!#REF!)</f>
        <v/>
      </c>
      <c r="G853" s="693"/>
      <c r="H853" s="694" t="str">
        <f>IF(Tabla112[[#This Row],[Código_Actividad]]="","",_xlfn.XLOOKUP(Tabla112[[#This Row],[Código_Actividad]],[1]!Tabla2[Código],[1]!Tabla2[Actividades Programables Presupuestables],"",0))</f>
        <v/>
      </c>
      <c r="I853" s="695" t="str">
        <f>IFERROR(VLOOKUP('Formulario PPGR3 '!$G853,'[1]Formulario PPGR2'!$H$9:$V$272,15,FALSE),"")</f>
        <v/>
      </c>
      <c r="J853" s="702"/>
      <c r="K853" s="696" t="str">
        <f>IF(Tabla112[[#This Row],[Insumos]]="","",_xlfn.XLOOKUP(Tabla112[[#This Row],[Insumos]],[1]!Tabla10[Insumo],[1]!Tabla10[InsumoAbrev],"",0))</f>
        <v/>
      </c>
      <c r="L853" s="697"/>
      <c r="M853" s="698" t="str">
        <f>IF(Tabla112[[#This Row],[Descripción]]="","",_xlfn.XLOOKUP(Tabla112[[#This Row],[Descripción]],[1]!Tabla10[Descripción],[1]!Tabla10[Unidad de Medida],"",0))</f>
        <v/>
      </c>
      <c r="N853" s="699"/>
      <c r="O853" s="700" t="str">
        <f>IF(Tabla112[[#This Row],[Descripción]]="","",_xlfn.XLOOKUP(Tabla112[[#This Row],[Descripción]],[1]!Tabla10[Descripción],[1]!Tabla10[Precio Unitario],0))</f>
        <v/>
      </c>
      <c r="P853" s="700" t="str">
        <f>IF(Tabla112[[#This Row],[Cantidad de Insumos]]="","",Tabla112[[#This Row],[Precio Unitario]]*Tabla112[[#This Row],[Cantidad de Insumos]])</f>
        <v/>
      </c>
      <c r="Q853" s="700" t="str">
        <f>IF(Tabla112[[#This Row],[Descripción]]="","",_xlfn.XLOOKUP(Tabla112[[#This Row],[Descripción]],[1]!Tabla10[Descripción],[1]!Tabla10[CODIGO PRESUPUESTARIO],0))</f>
        <v/>
      </c>
      <c r="R853" s="696"/>
      <c r="S853" s="696"/>
    </row>
    <row r="854" spans="2:19" s="701" customFormat="1" x14ac:dyDescent="0.3">
      <c r="B854" s="692" t="str">
        <f>IF('Formulario PPGR3 '!$G854="","",CONCATENATE('Formulario PPGR3 '!$C854,".",'Formulario PPGR3 '!$D854,".",'Formulario PPGR3 '!$E854,".",'Formulario PPGR3 '!$F854))</f>
        <v/>
      </c>
      <c r="C854" s="692" t="str">
        <f>IF('Formulario PPGR3 '!$G854="","",'[1]Formulario PPGR1'!#REF!)</f>
        <v/>
      </c>
      <c r="D854" s="692" t="str">
        <f>IF('Formulario PPGR3 '!$G854="","",'[1]Formulario PPGR1'!#REF!)</f>
        <v/>
      </c>
      <c r="E854" s="692" t="str">
        <f>IF('Formulario PPGR3 '!$G854="","",'[1]Formulario PPGR1'!#REF!)</f>
        <v/>
      </c>
      <c r="F854" s="692" t="str">
        <f>IF('Formulario PPGR3 '!$G854="","",'[1]Formulario PPGR1'!#REF!)</f>
        <v/>
      </c>
      <c r="G854" s="693"/>
      <c r="H854" s="694" t="str">
        <f>IF(Tabla112[[#This Row],[Código_Actividad]]="","",_xlfn.XLOOKUP(Tabla112[[#This Row],[Código_Actividad]],[1]!Tabla2[Código],[1]!Tabla2[Actividades Programables Presupuestables],"",0))</f>
        <v/>
      </c>
      <c r="I854" s="695" t="str">
        <f>IFERROR(VLOOKUP('Formulario PPGR3 '!$G854,'[1]Formulario PPGR2'!$H$9:$V$272,15,FALSE),"")</f>
        <v/>
      </c>
      <c r="J854" s="702"/>
      <c r="K854" s="696" t="str">
        <f>IF(Tabla112[[#This Row],[Insumos]]="","",_xlfn.XLOOKUP(Tabla112[[#This Row],[Insumos]],[1]!Tabla10[Insumo],[1]!Tabla10[InsumoAbrev],"",0))</f>
        <v/>
      </c>
      <c r="L854" s="697"/>
      <c r="M854" s="698" t="str">
        <f>IF(Tabla112[[#This Row],[Descripción]]="","",_xlfn.XLOOKUP(Tabla112[[#This Row],[Descripción]],[1]!Tabla10[Descripción],[1]!Tabla10[Unidad de Medida],"",0))</f>
        <v/>
      </c>
      <c r="N854" s="699"/>
      <c r="O854" s="700" t="str">
        <f>IF(Tabla112[[#This Row],[Descripción]]="","",_xlfn.XLOOKUP(Tabla112[[#This Row],[Descripción]],[1]!Tabla10[Descripción],[1]!Tabla10[Precio Unitario],0))</f>
        <v/>
      </c>
      <c r="P854" s="700" t="str">
        <f>IF(Tabla112[[#This Row],[Cantidad de Insumos]]="","",Tabla112[[#This Row],[Precio Unitario]]*Tabla112[[#This Row],[Cantidad de Insumos]])</f>
        <v/>
      </c>
      <c r="Q854" s="700" t="str">
        <f>IF(Tabla112[[#This Row],[Descripción]]="","",_xlfn.XLOOKUP(Tabla112[[#This Row],[Descripción]],[1]!Tabla10[Descripción],[1]!Tabla10[CODIGO PRESUPUESTARIO],0))</f>
        <v/>
      </c>
      <c r="R854" s="696"/>
      <c r="S854" s="696"/>
    </row>
    <row r="855" spans="2:19" s="701" customFormat="1" x14ac:dyDescent="0.3">
      <c r="B855" s="692" t="str">
        <f>IF('Formulario PPGR3 '!$G855="","",CONCATENATE('Formulario PPGR3 '!$C855,".",'Formulario PPGR3 '!$D855,".",'Formulario PPGR3 '!$E855,".",'Formulario PPGR3 '!$F855))</f>
        <v/>
      </c>
      <c r="C855" s="692" t="str">
        <f>IF('Formulario PPGR3 '!$G855="","",'[1]Formulario PPGR1'!#REF!)</f>
        <v/>
      </c>
      <c r="D855" s="692" t="str">
        <f>IF('Formulario PPGR3 '!$G855="","",'[1]Formulario PPGR1'!#REF!)</f>
        <v/>
      </c>
      <c r="E855" s="692" t="str">
        <f>IF('Formulario PPGR3 '!$G855="","",'[1]Formulario PPGR1'!#REF!)</f>
        <v/>
      </c>
      <c r="F855" s="692" t="str">
        <f>IF('Formulario PPGR3 '!$G855="","",'[1]Formulario PPGR1'!#REF!)</f>
        <v/>
      </c>
      <c r="G855" s="693"/>
      <c r="H855" s="694" t="str">
        <f>IF(Tabla112[[#This Row],[Código_Actividad]]="","",_xlfn.XLOOKUP(Tabla112[[#This Row],[Código_Actividad]],[1]!Tabla2[Código],[1]!Tabla2[Actividades Programables Presupuestables],"",0))</f>
        <v/>
      </c>
      <c r="I855" s="695" t="str">
        <f>IFERROR(VLOOKUP('Formulario PPGR3 '!$G855,'[1]Formulario PPGR2'!$H$9:$V$272,15,FALSE),"")</f>
        <v/>
      </c>
      <c r="J855" s="702"/>
      <c r="K855" s="696" t="str">
        <f>IF(Tabla112[[#This Row],[Insumos]]="","",_xlfn.XLOOKUP(Tabla112[[#This Row],[Insumos]],[1]!Tabla10[Insumo],[1]!Tabla10[InsumoAbrev],"",0))</f>
        <v/>
      </c>
      <c r="L855" s="697"/>
      <c r="M855" s="698" t="str">
        <f>IF(Tabla112[[#This Row],[Descripción]]="","",_xlfn.XLOOKUP(Tabla112[[#This Row],[Descripción]],[1]!Tabla10[Descripción],[1]!Tabla10[Unidad de Medida],"",0))</f>
        <v/>
      </c>
      <c r="N855" s="699"/>
      <c r="O855" s="700" t="str">
        <f>IF(Tabla112[[#This Row],[Descripción]]="","",_xlfn.XLOOKUP(Tabla112[[#This Row],[Descripción]],[1]!Tabla10[Descripción],[1]!Tabla10[Precio Unitario],0))</f>
        <v/>
      </c>
      <c r="P855" s="700" t="str">
        <f>IF(Tabla112[[#This Row],[Cantidad de Insumos]]="","",Tabla112[[#This Row],[Precio Unitario]]*Tabla112[[#This Row],[Cantidad de Insumos]])</f>
        <v/>
      </c>
      <c r="Q855" s="700" t="str">
        <f>IF(Tabla112[[#This Row],[Descripción]]="","",_xlfn.XLOOKUP(Tabla112[[#This Row],[Descripción]],[1]!Tabla10[Descripción],[1]!Tabla10[CODIGO PRESUPUESTARIO],0))</f>
        <v/>
      </c>
      <c r="R855" s="696"/>
      <c r="S855" s="696"/>
    </row>
    <row r="856" spans="2:19" s="701" customFormat="1" x14ac:dyDescent="0.3">
      <c r="B856" s="692" t="str">
        <f>IF('Formulario PPGR3 '!$G856="","",CONCATENATE('Formulario PPGR3 '!$C856,".",'Formulario PPGR3 '!$D856,".",'Formulario PPGR3 '!$E856,".",'Formulario PPGR3 '!$F856))</f>
        <v/>
      </c>
      <c r="C856" s="692" t="str">
        <f>IF('Formulario PPGR3 '!$G856="","",'[1]Formulario PPGR1'!#REF!)</f>
        <v/>
      </c>
      <c r="D856" s="692" t="str">
        <f>IF('Formulario PPGR3 '!$G856="","",'[1]Formulario PPGR1'!#REF!)</f>
        <v/>
      </c>
      <c r="E856" s="692" t="str">
        <f>IF('Formulario PPGR3 '!$G856="","",'[1]Formulario PPGR1'!#REF!)</f>
        <v/>
      </c>
      <c r="F856" s="692" t="str">
        <f>IF('Formulario PPGR3 '!$G856="","",'[1]Formulario PPGR1'!#REF!)</f>
        <v/>
      </c>
      <c r="G856" s="693"/>
      <c r="H856" s="694" t="str">
        <f>IF(Tabla112[[#This Row],[Código_Actividad]]="","",_xlfn.XLOOKUP(Tabla112[[#This Row],[Código_Actividad]],[1]!Tabla2[Código],[1]!Tabla2[Actividades Programables Presupuestables],"",0))</f>
        <v/>
      </c>
      <c r="I856" s="695" t="str">
        <f>IFERROR(VLOOKUP('Formulario PPGR3 '!$G856,'[1]Formulario PPGR2'!$H$9:$V$272,15,FALSE),"")</f>
        <v/>
      </c>
      <c r="J856" s="702"/>
      <c r="K856" s="696" t="str">
        <f>IF(Tabla112[[#This Row],[Insumos]]="","",_xlfn.XLOOKUP(Tabla112[[#This Row],[Insumos]],[1]!Tabla10[Insumo],[1]!Tabla10[InsumoAbrev],"",0))</f>
        <v/>
      </c>
      <c r="L856" s="697"/>
      <c r="M856" s="698" t="str">
        <f>IF(Tabla112[[#This Row],[Descripción]]="","",_xlfn.XLOOKUP(Tabla112[[#This Row],[Descripción]],[1]!Tabla10[Descripción],[1]!Tabla10[Unidad de Medida],"",0))</f>
        <v/>
      </c>
      <c r="N856" s="699"/>
      <c r="O856" s="700" t="str">
        <f>IF(Tabla112[[#This Row],[Descripción]]="","",_xlfn.XLOOKUP(Tabla112[[#This Row],[Descripción]],[1]!Tabla10[Descripción],[1]!Tabla10[Precio Unitario],0))</f>
        <v/>
      </c>
      <c r="P856" s="700" t="str">
        <f>IF(Tabla112[[#This Row],[Cantidad de Insumos]]="","",Tabla112[[#This Row],[Precio Unitario]]*Tabla112[[#This Row],[Cantidad de Insumos]])</f>
        <v/>
      </c>
      <c r="Q856" s="700" t="str">
        <f>IF(Tabla112[[#This Row],[Descripción]]="","",_xlfn.XLOOKUP(Tabla112[[#This Row],[Descripción]],[1]!Tabla10[Descripción],[1]!Tabla10[CODIGO PRESUPUESTARIO],0))</f>
        <v/>
      </c>
      <c r="R856" s="696"/>
      <c r="S856" s="696"/>
    </row>
    <row r="857" spans="2:19" s="701" customFormat="1" x14ac:dyDescent="0.3">
      <c r="B857" s="692" t="str">
        <f>IF('Formulario PPGR3 '!$G857="","",CONCATENATE('Formulario PPGR3 '!$C857,".",'Formulario PPGR3 '!$D857,".",'Formulario PPGR3 '!$E857,".",'Formulario PPGR3 '!$F857))</f>
        <v/>
      </c>
      <c r="C857" s="692" t="str">
        <f>IF('Formulario PPGR3 '!$G857="","",'[1]Formulario PPGR1'!#REF!)</f>
        <v/>
      </c>
      <c r="D857" s="692" t="str">
        <f>IF('Formulario PPGR3 '!$G857="","",'[1]Formulario PPGR1'!#REF!)</f>
        <v/>
      </c>
      <c r="E857" s="692" t="str">
        <f>IF('Formulario PPGR3 '!$G857="","",'[1]Formulario PPGR1'!#REF!)</f>
        <v/>
      </c>
      <c r="F857" s="692" t="str">
        <f>IF('Formulario PPGR3 '!$G857="","",'[1]Formulario PPGR1'!#REF!)</f>
        <v/>
      </c>
      <c r="G857" s="693"/>
      <c r="H857" s="694" t="str">
        <f>IF(Tabla112[[#This Row],[Código_Actividad]]="","",_xlfn.XLOOKUP(Tabla112[[#This Row],[Código_Actividad]],[1]!Tabla2[Código],[1]!Tabla2[Actividades Programables Presupuestables],"",0))</f>
        <v/>
      </c>
      <c r="I857" s="695" t="str">
        <f>IFERROR(VLOOKUP('Formulario PPGR3 '!$G857,'[1]Formulario PPGR2'!$H$9:$V$272,15,FALSE),"")</f>
        <v/>
      </c>
      <c r="J857" s="702"/>
      <c r="K857" s="696" t="str">
        <f>IF(Tabla112[[#This Row],[Insumos]]="","",_xlfn.XLOOKUP(Tabla112[[#This Row],[Insumos]],[1]!Tabla10[Insumo],[1]!Tabla10[InsumoAbrev],"",0))</f>
        <v/>
      </c>
      <c r="L857" s="697"/>
      <c r="M857" s="698" t="str">
        <f>IF(Tabla112[[#This Row],[Descripción]]="","",_xlfn.XLOOKUP(Tabla112[[#This Row],[Descripción]],[1]!Tabla10[Descripción],[1]!Tabla10[Unidad de Medida],"",0))</f>
        <v/>
      </c>
      <c r="N857" s="699"/>
      <c r="O857" s="700" t="str">
        <f>IF(Tabla112[[#This Row],[Descripción]]="","",_xlfn.XLOOKUP(Tabla112[[#This Row],[Descripción]],[1]!Tabla10[Descripción],[1]!Tabla10[Precio Unitario],0))</f>
        <v/>
      </c>
      <c r="P857" s="700" t="str">
        <f>IF(Tabla112[[#This Row],[Cantidad de Insumos]]="","",Tabla112[[#This Row],[Precio Unitario]]*Tabla112[[#This Row],[Cantidad de Insumos]])</f>
        <v/>
      </c>
      <c r="Q857" s="700" t="str">
        <f>IF(Tabla112[[#This Row],[Descripción]]="","",_xlfn.XLOOKUP(Tabla112[[#This Row],[Descripción]],[1]!Tabla10[Descripción],[1]!Tabla10[CODIGO PRESUPUESTARIO],0))</f>
        <v/>
      </c>
      <c r="R857" s="696"/>
      <c r="S857" s="696"/>
    </row>
    <row r="858" spans="2:19" s="701" customFormat="1" x14ac:dyDescent="0.3">
      <c r="B858" s="692" t="str">
        <f>IF('Formulario PPGR3 '!$G858="","",CONCATENATE('Formulario PPGR3 '!$C858,".",'Formulario PPGR3 '!$D858,".",'Formulario PPGR3 '!$E858,".",'Formulario PPGR3 '!$F858))</f>
        <v/>
      </c>
      <c r="C858" s="692" t="str">
        <f>IF('Formulario PPGR3 '!$G858="","",'[1]Formulario PPGR1'!#REF!)</f>
        <v/>
      </c>
      <c r="D858" s="692" t="str">
        <f>IF('Formulario PPGR3 '!$G858="","",'[1]Formulario PPGR1'!#REF!)</f>
        <v/>
      </c>
      <c r="E858" s="692" t="str">
        <f>IF('Formulario PPGR3 '!$G858="","",'[1]Formulario PPGR1'!#REF!)</f>
        <v/>
      </c>
      <c r="F858" s="692" t="str">
        <f>IF('Formulario PPGR3 '!$G858="","",'[1]Formulario PPGR1'!#REF!)</f>
        <v/>
      </c>
      <c r="G858" s="693"/>
      <c r="H858" s="694" t="str">
        <f>IF(Tabla112[[#This Row],[Código_Actividad]]="","",_xlfn.XLOOKUP(Tabla112[[#This Row],[Código_Actividad]],[1]!Tabla2[Código],[1]!Tabla2[Actividades Programables Presupuestables],"",0))</f>
        <v/>
      </c>
      <c r="I858" s="695" t="str">
        <f>IFERROR(VLOOKUP('Formulario PPGR3 '!$G858,'[1]Formulario PPGR2'!$H$9:$V$272,15,FALSE),"")</f>
        <v/>
      </c>
      <c r="J858" s="702"/>
      <c r="K858" s="696" t="str">
        <f>IF(Tabla112[[#This Row],[Insumos]]="","",_xlfn.XLOOKUP(Tabla112[[#This Row],[Insumos]],[1]!Tabla10[Insumo],[1]!Tabla10[InsumoAbrev],"",0))</f>
        <v/>
      </c>
      <c r="L858" s="697"/>
      <c r="M858" s="698" t="str">
        <f>IF(Tabla112[[#This Row],[Descripción]]="","",_xlfn.XLOOKUP(Tabla112[[#This Row],[Descripción]],[1]!Tabla10[Descripción],[1]!Tabla10[Unidad de Medida],"",0))</f>
        <v/>
      </c>
      <c r="N858" s="699"/>
      <c r="O858" s="700" t="str">
        <f>IF(Tabla112[[#This Row],[Descripción]]="","",_xlfn.XLOOKUP(Tabla112[[#This Row],[Descripción]],[1]!Tabla10[Descripción],[1]!Tabla10[Precio Unitario],0))</f>
        <v/>
      </c>
      <c r="P858" s="700" t="str">
        <f>IF(Tabla112[[#This Row],[Cantidad de Insumos]]="","",Tabla112[[#This Row],[Precio Unitario]]*Tabla112[[#This Row],[Cantidad de Insumos]])</f>
        <v/>
      </c>
      <c r="Q858" s="700" t="str">
        <f>IF(Tabla112[[#This Row],[Descripción]]="","",_xlfn.XLOOKUP(Tabla112[[#This Row],[Descripción]],[1]!Tabla10[Descripción],[1]!Tabla10[CODIGO PRESUPUESTARIO],0))</f>
        <v/>
      </c>
      <c r="R858" s="696"/>
      <c r="S858" s="696"/>
    </row>
    <row r="859" spans="2:19" s="701" customFormat="1" x14ac:dyDescent="0.3">
      <c r="B859" s="692" t="str">
        <f>IF('Formulario PPGR3 '!$G859="","",CONCATENATE('Formulario PPGR3 '!$C859,".",'Formulario PPGR3 '!$D859,".",'Formulario PPGR3 '!$E859,".",'Formulario PPGR3 '!$F859))</f>
        <v/>
      </c>
      <c r="C859" s="692" t="str">
        <f>IF('Formulario PPGR3 '!$G859="","",'[1]Formulario PPGR1'!#REF!)</f>
        <v/>
      </c>
      <c r="D859" s="692" t="str">
        <f>IF('Formulario PPGR3 '!$G859="","",'[1]Formulario PPGR1'!#REF!)</f>
        <v/>
      </c>
      <c r="E859" s="692" t="str">
        <f>IF('Formulario PPGR3 '!$G859="","",'[1]Formulario PPGR1'!#REF!)</f>
        <v/>
      </c>
      <c r="F859" s="692" t="str">
        <f>IF('Formulario PPGR3 '!$G859="","",'[1]Formulario PPGR1'!#REF!)</f>
        <v/>
      </c>
      <c r="G859" s="693"/>
      <c r="H859" s="694" t="str">
        <f>IF(Tabla112[[#This Row],[Código_Actividad]]="","",_xlfn.XLOOKUP(Tabla112[[#This Row],[Código_Actividad]],[1]!Tabla2[Código],[1]!Tabla2[Actividades Programables Presupuestables],"",0))</f>
        <v/>
      </c>
      <c r="I859" s="695" t="str">
        <f>IFERROR(VLOOKUP('Formulario PPGR3 '!$G859,'[1]Formulario PPGR2'!$H$9:$V$272,15,FALSE),"")</f>
        <v/>
      </c>
      <c r="J859" s="702"/>
      <c r="K859" s="696" t="str">
        <f>IF(Tabla112[[#This Row],[Insumos]]="","",_xlfn.XLOOKUP(Tabla112[[#This Row],[Insumos]],[1]!Tabla10[Insumo],[1]!Tabla10[InsumoAbrev],"",0))</f>
        <v/>
      </c>
      <c r="L859" s="697"/>
      <c r="M859" s="698" t="str">
        <f>IF(Tabla112[[#This Row],[Descripción]]="","",_xlfn.XLOOKUP(Tabla112[[#This Row],[Descripción]],[1]!Tabla10[Descripción],[1]!Tabla10[Unidad de Medida],"",0))</f>
        <v/>
      </c>
      <c r="N859" s="699"/>
      <c r="O859" s="700" t="str">
        <f>IF(Tabla112[[#This Row],[Descripción]]="","",_xlfn.XLOOKUP(Tabla112[[#This Row],[Descripción]],[1]!Tabla10[Descripción],[1]!Tabla10[Precio Unitario],0))</f>
        <v/>
      </c>
      <c r="P859" s="700" t="str">
        <f>IF(Tabla112[[#This Row],[Cantidad de Insumos]]="","",Tabla112[[#This Row],[Precio Unitario]]*Tabla112[[#This Row],[Cantidad de Insumos]])</f>
        <v/>
      </c>
      <c r="Q859" s="700" t="str">
        <f>IF(Tabla112[[#This Row],[Descripción]]="","",_xlfn.XLOOKUP(Tabla112[[#This Row],[Descripción]],[1]!Tabla10[Descripción],[1]!Tabla10[CODIGO PRESUPUESTARIO],0))</f>
        <v/>
      </c>
      <c r="R859" s="696"/>
      <c r="S859" s="696"/>
    </row>
    <row r="860" spans="2:19" s="701" customFormat="1" x14ac:dyDescent="0.3">
      <c r="B860" s="692" t="str">
        <f>IF('Formulario PPGR3 '!$G860="","",CONCATENATE('Formulario PPGR3 '!$C860,".",'Formulario PPGR3 '!$D860,".",'Formulario PPGR3 '!$E860,".",'Formulario PPGR3 '!$F860))</f>
        <v/>
      </c>
      <c r="C860" s="692" t="str">
        <f>IF('Formulario PPGR3 '!$G860="","",'[1]Formulario PPGR1'!#REF!)</f>
        <v/>
      </c>
      <c r="D860" s="692" t="str">
        <f>IF('Formulario PPGR3 '!$G860="","",'[1]Formulario PPGR1'!#REF!)</f>
        <v/>
      </c>
      <c r="E860" s="692" t="str">
        <f>IF('Formulario PPGR3 '!$G860="","",'[1]Formulario PPGR1'!#REF!)</f>
        <v/>
      </c>
      <c r="F860" s="692" t="str">
        <f>IF('Formulario PPGR3 '!$G860="","",'[1]Formulario PPGR1'!#REF!)</f>
        <v/>
      </c>
      <c r="G860" s="693"/>
      <c r="H860" s="694" t="str">
        <f>IF(Tabla112[[#This Row],[Código_Actividad]]="","",_xlfn.XLOOKUP(Tabla112[[#This Row],[Código_Actividad]],[1]!Tabla2[Código],[1]!Tabla2[Actividades Programables Presupuestables],"",0))</f>
        <v/>
      </c>
      <c r="I860" s="695" t="str">
        <f>IFERROR(VLOOKUP('Formulario PPGR3 '!$G860,'[1]Formulario PPGR2'!$H$9:$V$272,15,FALSE),"")</f>
        <v/>
      </c>
      <c r="J860" s="702"/>
      <c r="K860" s="696" t="str">
        <f>IF(Tabla112[[#This Row],[Insumos]]="","",_xlfn.XLOOKUP(Tabla112[[#This Row],[Insumos]],[1]!Tabla10[Insumo],[1]!Tabla10[InsumoAbrev],"",0))</f>
        <v/>
      </c>
      <c r="L860" s="697"/>
      <c r="M860" s="698" t="str">
        <f>IF(Tabla112[[#This Row],[Descripción]]="","",_xlfn.XLOOKUP(Tabla112[[#This Row],[Descripción]],[1]!Tabla10[Descripción],[1]!Tabla10[Unidad de Medida],"",0))</f>
        <v/>
      </c>
      <c r="N860" s="699"/>
      <c r="O860" s="700" t="str">
        <f>IF(Tabla112[[#This Row],[Descripción]]="","",_xlfn.XLOOKUP(Tabla112[[#This Row],[Descripción]],[1]!Tabla10[Descripción],[1]!Tabla10[Precio Unitario],0))</f>
        <v/>
      </c>
      <c r="P860" s="700" t="str">
        <f>IF(Tabla112[[#This Row],[Cantidad de Insumos]]="","",Tabla112[[#This Row],[Precio Unitario]]*Tabla112[[#This Row],[Cantidad de Insumos]])</f>
        <v/>
      </c>
      <c r="Q860" s="700" t="str">
        <f>IF(Tabla112[[#This Row],[Descripción]]="","",_xlfn.XLOOKUP(Tabla112[[#This Row],[Descripción]],[1]!Tabla10[Descripción],[1]!Tabla10[CODIGO PRESUPUESTARIO],0))</f>
        <v/>
      </c>
      <c r="R860" s="696"/>
      <c r="S860" s="696"/>
    </row>
    <row r="861" spans="2:19" s="701" customFormat="1" x14ac:dyDescent="0.3">
      <c r="B861" s="692" t="str">
        <f>IF('Formulario PPGR3 '!$G861="","",CONCATENATE('Formulario PPGR3 '!$C861,".",'Formulario PPGR3 '!$D861,".",'Formulario PPGR3 '!$E861,".",'Formulario PPGR3 '!$F861))</f>
        <v/>
      </c>
      <c r="C861" s="692" t="str">
        <f>IF('Formulario PPGR3 '!$G861="","",'[1]Formulario PPGR1'!#REF!)</f>
        <v/>
      </c>
      <c r="D861" s="692" t="str">
        <f>IF('Formulario PPGR3 '!$G861="","",'[1]Formulario PPGR1'!#REF!)</f>
        <v/>
      </c>
      <c r="E861" s="692" t="str">
        <f>IF('Formulario PPGR3 '!$G861="","",'[1]Formulario PPGR1'!#REF!)</f>
        <v/>
      </c>
      <c r="F861" s="692" t="str">
        <f>IF('Formulario PPGR3 '!$G861="","",'[1]Formulario PPGR1'!#REF!)</f>
        <v/>
      </c>
      <c r="G861" s="693"/>
      <c r="H861" s="694" t="str">
        <f>IF(Tabla112[[#This Row],[Código_Actividad]]="","",_xlfn.XLOOKUP(Tabla112[[#This Row],[Código_Actividad]],[1]!Tabla2[Código],[1]!Tabla2[Actividades Programables Presupuestables],"",0))</f>
        <v/>
      </c>
      <c r="I861" s="695" t="str">
        <f>IFERROR(VLOOKUP('Formulario PPGR3 '!$G861,'[1]Formulario PPGR2'!$H$9:$V$272,15,FALSE),"")</f>
        <v/>
      </c>
      <c r="J861" s="702"/>
      <c r="K861" s="696" t="str">
        <f>IF(Tabla112[[#This Row],[Insumos]]="","",_xlfn.XLOOKUP(Tabla112[[#This Row],[Insumos]],[1]!Tabla10[Insumo],[1]!Tabla10[InsumoAbrev],"",0))</f>
        <v/>
      </c>
      <c r="L861" s="697"/>
      <c r="M861" s="698" t="str">
        <f>IF(Tabla112[[#This Row],[Descripción]]="","",_xlfn.XLOOKUP(Tabla112[[#This Row],[Descripción]],[1]!Tabla10[Descripción],[1]!Tabla10[Unidad de Medida],"",0))</f>
        <v/>
      </c>
      <c r="N861" s="699"/>
      <c r="O861" s="700" t="str">
        <f>IF(Tabla112[[#This Row],[Descripción]]="","",_xlfn.XLOOKUP(Tabla112[[#This Row],[Descripción]],[1]!Tabla10[Descripción],[1]!Tabla10[Precio Unitario],0))</f>
        <v/>
      </c>
      <c r="P861" s="700" t="str">
        <f>IF(Tabla112[[#This Row],[Cantidad de Insumos]]="","",Tabla112[[#This Row],[Precio Unitario]]*Tabla112[[#This Row],[Cantidad de Insumos]])</f>
        <v/>
      </c>
      <c r="Q861" s="700" t="str">
        <f>IF(Tabla112[[#This Row],[Descripción]]="","",_xlfn.XLOOKUP(Tabla112[[#This Row],[Descripción]],[1]!Tabla10[Descripción],[1]!Tabla10[CODIGO PRESUPUESTARIO],0))</f>
        <v/>
      </c>
      <c r="R861" s="696"/>
      <c r="S861" s="696"/>
    </row>
    <row r="862" spans="2:19" s="701" customFormat="1" x14ac:dyDescent="0.3">
      <c r="B862" s="692" t="str">
        <f>IF('Formulario PPGR3 '!$G862="","",CONCATENATE('Formulario PPGR3 '!$C862,".",'Formulario PPGR3 '!$D862,".",'Formulario PPGR3 '!$E862,".",'Formulario PPGR3 '!$F862))</f>
        <v/>
      </c>
      <c r="C862" s="692" t="str">
        <f>IF('Formulario PPGR3 '!$G862="","",'[1]Formulario PPGR1'!#REF!)</f>
        <v/>
      </c>
      <c r="D862" s="692" t="str">
        <f>IF('Formulario PPGR3 '!$G862="","",'[1]Formulario PPGR1'!#REF!)</f>
        <v/>
      </c>
      <c r="E862" s="692" t="str">
        <f>IF('Formulario PPGR3 '!$G862="","",'[1]Formulario PPGR1'!#REF!)</f>
        <v/>
      </c>
      <c r="F862" s="692" t="str">
        <f>IF('Formulario PPGR3 '!$G862="","",'[1]Formulario PPGR1'!#REF!)</f>
        <v/>
      </c>
      <c r="G862" s="693"/>
      <c r="H862" s="694" t="str">
        <f>IF(Tabla112[[#This Row],[Código_Actividad]]="","",_xlfn.XLOOKUP(Tabla112[[#This Row],[Código_Actividad]],[1]!Tabla2[Código],[1]!Tabla2[Actividades Programables Presupuestables],"",0))</f>
        <v/>
      </c>
      <c r="I862" s="695" t="str">
        <f>IFERROR(VLOOKUP('Formulario PPGR3 '!$G862,'[1]Formulario PPGR2'!$H$9:$V$272,15,FALSE),"")</f>
        <v/>
      </c>
      <c r="J862" s="702"/>
      <c r="K862" s="696" t="str">
        <f>IF(Tabla112[[#This Row],[Insumos]]="","",_xlfn.XLOOKUP(Tabla112[[#This Row],[Insumos]],[1]!Tabla10[Insumo],[1]!Tabla10[InsumoAbrev],"",0))</f>
        <v/>
      </c>
      <c r="L862" s="697"/>
      <c r="M862" s="698" t="str">
        <f>IF(Tabla112[[#This Row],[Descripción]]="","",_xlfn.XLOOKUP(Tabla112[[#This Row],[Descripción]],[1]!Tabla10[Descripción],[1]!Tabla10[Unidad de Medida],"",0))</f>
        <v/>
      </c>
      <c r="N862" s="699"/>
      <c r="O862" s="700" t="str">
        <f>IF(Tabla112[[#This Row],[Descripción]]="","",_xlfn.XLOOKUP(Tabla112[[#This Row],[Descripción]],[1]!Tabla10[Descripción],[1]!Tabla10[Precio Unitario],0))</f>
        <v/>
      </c>
      <c r="P862" s="700" t="str">
        <f>IF(Tabla112[[#This Row],[Cantidad de Insumos]]="","",Tabla112[[#This Row],[Precio Unitario]]*Tabla112[[#This Row],[Cantidad de Insumos]])</f>
        <v/>
      </c>
      <c r="Q862" s="700" t="str">
        <f>IF(Tabla112[[#This Row],[Descripción]]="","",_xlfn.XLOOKUP(Tabla112[[#This Row],[Descripción]],[1]!Tabla10[Descripción],[1]!Tabla10[CODIGO PRESUPUESTARIO],0))</f>
        <v/>
      </c>
      <c r="R862" s="696"/>
      <c r="S862" s="696"/>
    </row>
    <row r="863" spans="2:19" s="701" customFormat="1" x14ac:dyDescent="0.3">
      <c r="B863" s="692" t="str">
        <f>IF('Formulario PPGR3 '!$G863="","",CONCATENATE('Formulario PPGR3 '!$C863,".",'Formulario PPGR3 '!$D863,".",'Formulario PPGR3 '!$E863,".",'Formulario PPGR3 '!$F863))</f>
        <v/>
      </c>
      <c r="C863" s="692" t="str">
        <f>IF('Formulario PPGR3 '!$G863="","",'[1]Formulario PPGR1'!#REF!)</f>
        <v/>
      </c>
      <c r="D863" s="692" t="str">
        <f>IF('Formulario PPGR3 '!$G863="","",'[1]Formulario PPGR1'!#REF!)</f>
        <v/>
      </c>
      <c r="E863" s="692" t="str">
        <f>IF('Formulario PPGR3 '!$G863="","",'[1]Formulario PPGR1'!#REF!)</f>
        <v/>
      </c>
      <c r="F863" s="692" t="str">
        <f>IF('Formulario PPGR3 '!$G863="","",'[1]Formulario PPGR1'!#REF!)</f>
        <v/>
      </c>
      <c r="G863" s="693"/>
      <c r="H863" s="694" t="str">
        <f>IF(Tabla112[[#This Row],[Código_Actividad]]="","",_xlfn.XLOOKUP(Tabla112[[#This Row],[Código_Actividad]],[1]!Tabla2[Código],[1]!Tabla2[Actividades Programables Presupuestables],"",0))</f>
        <v/>
      </c>
      <c r="I863" s="695" t="str">
        <f>IFERROR(VLOOKUP('Formulario PPGR3 '!$G863,'[1]Formulario PPGR2'!$H$9:$V$272,15,FALSE),"")</f>
        <v/>
      </c>
      <c r="J863" s="702"/>
      <c r="K863" s="696" t="str">
        <f>IF(Tabla112[[#This Row],[Insumos]]="","",_xlfn.XLOOKUP(Tabla112[[#This Row],[Insumos]],[1]!Tabla10[Insumo],[1]!Tabla10[InsumoAbrev],"",0))</f>
        <v/>
      </c>
      <c r="L863" s="697"/>
      <c r="M863" s="698" t="str">
        <f>IF(Tabla112[[#This Row],[Descripción]]="","",_xlfn.XLOOKUP(Tabla112[[#This Row],[Descripción]],[1]!Tabla10[Descripción],[1]!Tabla10[Unidad de Medida],"",0))</f>
        <v/>
      </c>
      <c r="N863" s="699"/>
      <c r="O863" s="700" t="str">
        <f>IF(Tabla112[[#This Row],[Descripción]]="","",_xlfn.XLOOKUP(Tabla112[[#This Row],[Descripción]],[1]!Tabla10[Descripción],[1]!Tabla10[Precio Unitario],0))</f>
        <v/>
      </c>
      <c r="P863" s="700" t="str">
        <f>IF(Tabla112[[#This Row],[Cantidad de Insumos]]="","",Tabla112[[#This Row],[Precio Unitario]]*Tabla112[[#This Row],[Cantidad de Insumos]])</f>
        <v/>
      </c>
      <c r="Q863" s="700" t="str">
        <f>IF(Tabla112[[#This Row],[Descripción]]="","",_xlfn.XLOOKUP(Tabla112[[#This Row],[Descripción]],[1]!Tabla10[Descripción],[1]!Tabla10[CODIGO PRESUPUESTARIO],0))</f>
        <v/>
      </c>
      <c r="R863" s="696"/>
      <c r="S863" s="696"/>
    </row>
    <row r="864" spans="2:19" s="701" customFormat="1" x14ac:dyDescent="0.3">
      <c r="B864" s="692" t="str">
        <f>IF('Formulario PPGR3 '!$G864="","",CONCATENATE('Formulario PPGR3 '!$C864,".",'Formulario PPGR3 '!$D864,".",'Formulario PPGR3 '!$E864,".",'Formulario PPGR3 '!$F864))</f>
        <v/>
      </c>
      <c r="C864" s="692" t="str">
        <f>IF('Formulario PPGR3 '!$G864="","",'[1]Formulario PPGR1'!#REF!)</f>
        <v/>
      </c>
      <c r="D864" s="692" t="str">
        <f>IF('Formulario PPGR3 '!$G864="","",'[1]Formulario PPGR1'!#REF!)</f>
        <v/>
      </c>
      <c r="E864" s="692" t="str">
        <f>IF('Formulario PPGR3 '!$G864="","",'[1]Formulario PPGR1'!#REF!)</f>
        <v/>
      </c>
      <c r="F864" s="692" t="str">
        <f>IF('Formulario PPGR3 '!$G864="","",'[1]Formulario PPGR1'!#REF!)</f>
        <v/>
      </c>
      <c r="G864" s="693"/>
      <c r="H864" s="694" t="str">
        <f>IF(Tabla112[[#This Row],[Código_Actividad]]="","",_xlfn.XLOOKUP(Tabla112[[#This Row],[Código_Actividad]],[1]!Tabla2[Código],[1]!Tabla2[Actividades Programables Presupuestables],"",0))</f>
        <v/>
      </c>
      <c r="I864" s="695" t="str">
        <f>IFERROR(VLOOKUP('Formulario PPGR3 '!$G864,'[1]Formulario PPGR2'!$H$9:$V$272,15,FALSE),"")</f>
        <v/>
      </c>
      <c r="J864" s="702"/>
      <c r="K864" s="696" t="str">
        <f>IF(Tabla112[[#This Row],[Insumos]]="","",_xlfn.XLOOKUP(Tabla112[[#This Row],[Insumos]],[1]!Tabla10[Insumo],[1]!Tabla10[InsumoAbrev],"",0))</f>
        <v/>
      </c>
      <c r="L864" s="697"/>
      <c r="M864" s="698" t="str">
        <f>IF(Tabla112[[#This Row],[Descripción]]="","",_xlfn.XLOOKUP(Tabla112[[#This Row],[Descripción]],[1]!Tabla10[Descripción],[1]!Tabla10[Unidad de Medida],"",0))</f>
        <v/>
      </c>
      <c r="N864" s="699"/>
      <c r="O864" s="700" t="str">
        <f>IF(Tabla112[[#This Row],[Descripción]]="","",_xlfn.XLOOKUP(Tabla112[[#This Row],[Descripción]],[1]!Tabla10[Descripción],[1]!Tabla10[Precio Unitario],0))</f>
        <v/>
      </c>
      <c r="P864" s="700" t="str">
        <f>IF(Tabla112[[#This Row],[Cantidad de Insumos]]="","",Tabla112[[#This Row],[Precio Unitario]]*Tabla112[[#This Row],[Cantidad de Insumos]])</f>
        <v/>
      </c>
      <c r="Q864" s="700" t="str">
        <f>IF(Tabla112[[#This Row],[Descripción]]="","",_xlfn.XLOOKUP(Tabla112[[#This Row],[Descripción]],[1]!Tabla10[Descripción],[1]!Tabla10[CODIGO PRESUPUESTARIO],0))</f>
        <v/>
      </c>
      <c r="R864" s="696"/>
      <c r="S864" s="696"/>
    </row>
    <row r="865" spans="2:19" s="701" customFormat="1" x14ac:dyDescent="0.3">
      <c r="B865" s="692" t="str">
        <f>IF('Formulario PPGR3 '!$G865="","",CONCATENATE('Formulario PPGR3 '!$C865,".",'Formulario PPGR3 '!$D865,".",'Formulario PPGR3 '!$E865,".",'Formulario PPGR3 '!$F865))</f>
        <v/>
      </c>
      <c r="C865" s="692" t="str">
        <f>IF('Formulario PPGR3 '!$G865="","",'[1]Formulario PPGR1'!#REF!)</f>
        <v/>
      </c>
      <c r="D865" s="692" t="str">
        <f>IF('Formulario PPGR3 '!$G865="","",'[1]Formulario PPGR1'!#REF!)</f>
        <v/>
      </c>
      <c r="E865" s="692" t="str">
        <f>IF('Formulario PPGR3 '!$G865="","",'[1]Formulario PPGR1'!#REF!)</f>
        <v/>
      </c>
      <c r="F865" s="692" t="str">
        <f>IF('Formulario PPGR3 '!$G865="","",'[1]Formulario PPGR1'!#REF!)</f>
        <v/>
      </c>
      <c r="G865" s="693"/>
      <c r="H865" s="694" t="str">
        <f>IF(Tabla112[[#This Row],[Código_Actividad]]="","",_xlfn.XLOOKUP(Tabla112[[#This Row],[Código_Actividad]],[1]!Tabla2[Código],[1]!Tabla2[Actividades Programables Presupuestables],"",0))</f>
        <v/>
      </c>
      <c r="I865" s="695" t="str">
        <f>IFERROR(VLOOKUP('Formulario PPGR3 '!$G865,'[1]Formulario PPGR2'!$H$9:$V$272,15,FALSE),"")</f>
        <v/>
      </c>
      <c r="J865" s="702"/>
      <c r="K865" s="696" t="str">
        <f>IF(Tabla112[[#This Row],[Insumos]]="","",_xlfn.XLOOKUP(Tabla112[[#This Row],[Insumos]],[1]!Tabla10[Insumo],[1]!Tabla10[InsumoAbrev],"",0))</f>
        <v/>
      </c>
      <c r="L865" s="697"/>
      <c r="M865" s="698" t="str">
        <f>IF(Tabla112[[#This Row],[Descripción]]="","",_xlfn.XLOOKUP(Tabla112[[#This Row],[Descripción]],[1]!Tabla10[Descripción],[1]!Tabla10[Unidad de Medida],"",0))</f>
        <v/>
      </c>
      <c r="N865" s="699"/>
      <c r="O865" s="700" t="str">
        <f>IF(Tabla112[[#This Row],[Descripción]]="","",_xlfn.XLOOKUP(Tabla112[[#This Row],[Descripción]],[1]!Tabla10[Descripción],[1]!Tabla10[Precio Unitario],0))</f>
        <v/>
      </c>
      <c r="P865" s="700" t="str">
        <f>IF(Tabla112[[#This Row],[Cantidad de Insumos]]="","",Tabla112[[#This Row],[Precio Unitario]]*Tabla112[[#This Row],[Cantidad de Insumos]])</f>
        <v/>
      </c>
      <c r="Q865" s="700" t="str">
        <f>IF(Tabla112[[#This Row],[Descripción]]="","",_xlfn.XLOOKUP(Tabla112[[#This Row],[Descripción]],[1]!Tabla10[Descripción],[1]!Tabla10[CODIGO PRESUPUESTARIO],0))</f>
        <v/>
      </c>
      <c r="R865" s="696"/>
      <c r="S865" s="696"/>
    </row>
    <row r="866" spans="2:19" s="701" customFormat="1" x14ac:dyDescent="0.3">
      <c r="B866" s="692" t="str">
        <f>IF('Formulario PPGR3 '!$G866="","",CONCATENATE('Formulario PPGR3 '!$C866,".",'Formulario PPGR3 '!$D866,".",'Formulario PPGR3 '!$E866,".",'Formulario PPGR3 '!$F866))</f>
        <v/>
      </c>
      <c r="C866" s="692" t="str">
        <f>IF('Formulario PPGR3 '!$G866="","",'[1]Formulario PPGR1'!#REF!)</f>
        <v/>
      </c>
      <c r="D866" s="692" t="str">
        <f>IF('Formulario PPGR3 '!$G866="","",'[1]Formulario PPGR1'!#REF!)</f>
        <v/>
      </c>
      <c r="E866" s="692" t="str">
        <f>IF('Formulario PPGR3 '!$G866="","",'[1]Formulario PPGR1'!#REF!)</f>
        <v/>
      </c>
      <c r="F866" s="692" t="str">
        <f>IF('Formulario PPGR3 '!$G866="","",'[1]Formulario PPGR1'!#REF!)</f>
        <v/>
      </c>
      <c r="G866" s="693"/>
      <c r="H866" s="694" t="str">
        <f>IF(Tabla112[[#This Row],[Código_Actividad]]="","",_xlfn.XLOOKUP(Tabla112[[#This Row],[Código_Actividad]],[1]!Tabla2[Código],[1]!Tabla2[Actividades Programables Presupuestables],"",0))</f>
        <v/>
      </c>
      <c r="I866" s="695" t="str">
        <f>IFERROR(VLOOKUP('Formulario PPGR3 '!$G866,'[1]Formulario PPGR2'!$H$9:$V$272,15,FALSE),"")</f>
        <v/>
      </c>
      <c r="J866" s="702"/>
      <c r="K866" s="696" t="str">
        <f>IF(Tabla112[[#This Row],[Insumos]]="","",_xlfn.XLOOKUP(Tabla112[[#This Row],[Insumos]],[1]!Tabla10[Insumo],[1]!Tabla10[InsumoAbrev],"",0))</f>
        <v/>
      </c>
      <c r="L866" s="697"/>
      <c r="M866" s="698" t="str">
        <f>IF(Tabla112[[#This Row],[Descripción]]="","",_xlfn.XLOOKUP(Tabla112[[#This Row],[Descripción]],[1]!Tabla10[Descripción],[1]!Tabla10[Unidad de Medida],"",0))</f>
        <v/>
      </c>
      <c r="N866" s="699"/>
      <c r="O866" s="700" t="str">
        <f>IF(Tabla112[[#This Row],[Descripción]]="","",_xlfn.XLOOKUP(Tabla112[[#This Row],[Descripción]],[1]!Tabla10[Descripción],[1]!Tabla10[Precio Unitario],0))</f>
        <v/>
      </c>
      <c r="P866" s="700" t="str">
        <f>IF(Tabla112[[#This Row],[Cantidad de Insumos]]="","",Tabla112[[#This Row],[Precio Unitario]]*Tabla112[[#This Row],[Cantidad de Insumos]])</f>
        <v/>
      </c>
      <c r="Q866" s="700" t="str">
        <f>IF(Tabla112[[#This Row],[Descripción]]="","",_xlfn.XLOOKUP(Tabla112[[#This Row],[Descripción]],[1]!Tabla10[Descripción],[1]!Tabla10[CODIGO PRESUPUESTARIO],0))</f>
        <v/>
      </c>
      <c r="R866" s="696"/>
      <c r="S866" s="696"/>
    </row>
    <row r="867" spans="2:19" x14ac:dyDescent="0.3">
      <c r="B867" s="692" t="str">
        <f>IF('Formulario PPGR3 '!$G867="","",CONCATENATE('Formulario PPGR3 '!$C867,".",'Formulario PPGR3 '!$D867,".",'Formulario PPGR3 '!$E867,".",'Formulario PPGR3 '!$F867))</f>
        <v/>
      </c>
      <c r="C867" s="692" t="str">
        <f>IF('Formulario PPGR3 '!$G867="","",'[1]Formulario PPGR1'!#REF!)</f>
        <v/>
      </c>
      <c r="D867" s="692" t="str">
        <f>IF('Formulario PPGR3 '!$G867="","",'[1]Formulario PPGR1'!#REF!)</f>
        <v/>
      </c>
      <c r="E867" s="692" t="str">
        <f>IF('Formulario PPGR3 '!$G867="","",'[1]Formulario PPGR1'!#REF!)</f>
        <v/>
      </c>
      <c r="F867" s="692" t="str">
        <f>IF('Formulario PPGR3 '!$G867="","",'[1]Formulario PPGR1'!#REF!)</f>
        <v/>
      </c>
      <c r="G867" s="693"/>
      <c r="H867" s="694" t="str">
        <f>IF(Tabla112[[#This Row],[Código_Actividad]]="","",_xlfn.XLOOKUP(Tabla112[[#This Row],[Código_Actividad]],[1]!Tabla2[Código],[1]!Tabla2[Actividades Programables Presupuestables],"",0))</f>
        <v/>
      </c>
      <c r="I867" s="695" t="str">
        <f>IFERROR(VLOOKUP('Formulario PPGR3 '!$G867,'[1]Formulario PPGR2'!$H$9:$V$272,15,FALSE),"")</f>
        <v/>
      </c>
      <c r="J867" s="702"/>
      <c r="K867" s="696" t="str">
        <f>IF(Tabla112[[#This Row],[Insumos]]="","",_xlfn.XLOOKUP(Tabla112[[#This Row],[Insumos]],[1]!Tabla10[Insumo],[1]!Tabla10[InsumoAbrev],"",0))</f>
        <v/>
      </c>
      <c r="L867" s="697"/>
      <c r="M867" s="698" t="str">
        <f>IF(Tabla112[[#This Row],[Descripción]]="","",_xlfn.XLOOKUP(Tabla112[[#This Row],[Descripción]],[1]!Tabla10[Descripción],[1]!Tabla10[Unidad de Medida],"",0))</f>
        <v/>
      </c>
      <c r="N867" s="699"/>
      <c r="O867" s="700" t="str">
        <f>IF(Tabla112[[#This Row],[Descripción]]="","",_xlfn.XLOOKUP(Tabla112[[#This Row],[Descripción]],[1]!Tabla10[Descripción],[1]!Tabla10[Precio Unitario],0))</f>
        <v/>
      </c>
      <c r="P867" s="700" t="str">
        <f>IF(Tabla112[[#This Row],[Cantidad de Insumos]]="","",Tabla112[[#This Row],[Precio Unitario]]*Tabla112[[#This Row],[Cantidad de Insumos]])</f>
        <v/>
      </c>
      <c r="Q867" s="700" t="str">
        <f>IF(Tabla112[[#This Row],[Descripción]]="","",_xlfn.XLOOKUP(Tabla112[[#This Row],[Descripción]],[1]!Tabla10[Descripción],[1]!Tabla10[CODIGO PRESUPUESTARIO],0))</f>
        <v/>
      </c>
      <c r="R867" s="696"/>
      <c r="S867" s="696"/>
    </row>
    <row r="868" spans="2:19" x14ac:dyDescent="0.3">
      <c r="B868" s="692" t="str">
        <f>IF('Formulario PPGR3 '!$G868="","",CONCATENATE('Formulario PPGR3 '!$C868,".",'Formulario PPGR3 '!$D868,".",'Formulario PPGR3 '!$E868,".",'Formulario PPGR3 '!$F868))</f>
        <v/>
      </c>
      <c r="C868" s="692" t="str">
        <f>IF('Formulario PPGR3 '!$G868="","",'[1]Formulario PPGR1'!#REF!)</f>
        <v/>
      </c>
      <c r="D868" s="692" t="str">
        <f>IF('Formulario PPGR3 '!$G868="","",'[1]Formulario PPGR1'!#REF!)</f>
        <v/>
      </c>
      <c r="E868" s="692" t="str">
        <f>IF('Formulario PPGR3 '!$G868="","",'[1]Formulario PPGR1'!#REF!)</f>
        <v/>
      </c>
      <c r="F868" s="692" t="str">
        <f>IF('Formulario PPGR3 '!$G868="","",'[1]Formulario PPGR1'!#REF!)</f>
        <v/>
      </c>
      <c r="G868" s="693"/>
      <c r="H868" s="694" t="str">
        <f>IF(Tabla112[[#This Row],[Código_Actividad]]="","",_xlfn.XLOOKUP(Tabla112[[#This Row],[Código_Actividad]],[1]!Tabla2[Código],[1]!Tabla2[Actividades Programables Presupuestables],"",0))</f>
        <v/>
      </c>
      <c r="I868" s="695" t="str">
        <f>IFERROR(VLOOKUP('Formulario PPGR3 '!$G868,'[1]Formulario PPGR2'!$H$9:$V$272,15,FALSE),"")</f>
        <v/>
      </c>
      <c r="J868" s="702"/>
      <c r="K868" s="696" t="str">
        <f>IF(Tabla112[[#This Row],[Insumos]]="","",_xlfn.XLOOKUP(Tabla112[[#This Row],[Insumos]],[1]!Tabla10[Insumo],[1]!Tabla10[InsumoAbrev],"",0))</f>
        <v/>
      </c>
      <c r="L868" s="697"/>
      <c r="M868" s="698" t="str">
        <f>IF(Tabla112[[#This Row],[Descripción]]="","",_xlfn.XLOOKUP(Tabla112[[#This Row],[Descripción]],[1]!Tabla10[Descripción],[1]!Tabla10[Unidad de Medida],"",0))</f>
        <v/>
      </c>
      <c r="N868" s="699"/>
      <c r="O868" s="700" t="str">
        <f>IF(Tabla112[[#This Row],[Descripción]]="","",_xlfn.XLOOKUP(Tabla112[[#This Row],[Descripción]],[1]!Tabla10[Descripción],[1]!Tabla10[Precio Unitario],0))</f>
        <v/>
      </c>
      <c r="P868" s="700" t="str">
        <f>IF(Tabla112[[#This Row],[Cantidad de Insumos]]="","",Tabla112[[#This Row],[Precio Unitario]]*Tabla112[[#This Row],[Cantidad de Insumos]])</f>
        <v/>
      </c>
      <c r="Q868" s="700" t="str">
        <f>IF(Tabla112[[#This Row],[Descripción]]="","",_xlfn.XLOOKUP(Tabla112[[#This Row],[Descripción]],[1]!Tabla10[Descripción],[1]!Tabla10[CODIGO PRESUPUESTARIO],0))</f>
        <v/>
      </c>
      <c r="R868" s="696"/>
      <c r="S868" s="696"/>
    </row>
    <row r="869" spans="2:19" x14ac:dyDescent="0.3">
      <c r="B869" s="692" t="str">
        <f>IF('Formulario PPGR3 '!$G869="","",CONCATENATE('Formulario PPGR3 '!$C869,".",'Formulario PPGR3 '!$D869,".",'Formulario PPGR3 '!$E869,".",'Formulario PPGR3 '!$F869))</f>
        <v/>
      </c>
      <c r="C869" s="692" t="str">
        <f>IF('Formulario PPGR3 '!$G869="","",'[1]Formulario PPGR1'!#REF!)</f>
        <v/>
      </c>
      <c r="D869" s="692" t="str">
        <f>IF('Formulario PPGR3 '!$G869="","",'[1]Formulario PPGR1'!#REF!)</f>
        <v/>
      </c>
      <c r="E869" s="692" t="str">
        <f>IF('Formulario PPGR3 '!$G869="","",'[1]Formulario PPGR1'!#REF!)</f>
        <v/>
      </c>
      <c r="F869" s="692" t="str">
        <f>IF('Formulario PPGR3 '!$G869="","",'[1]Formulario PPGR1'!#REF!)</f>
        <v/>
      </c>
      <c r="G869" s="693"/>
      <c r="H869" s="694" t="str">
        <f>IF(Tabla112[[#This Row],[Código_Actividad]]="","",_xlfn.XLOOKUP(Tabla112[[#This Row],[Código_Actividad]],[1]!Tabla2[Código],[1]!Tabla2[Actividades Programables Presupuestables],"",0))</f>
        <v/>
      </c>
      <c r="I869" s="695" t="str">
        <f>IFERROR(VLOOKUP('Formulario PPGR3 '!$G869,'[1]Formulario PPGR2'!$H$9:$V$272,15,FALSE),"")</f>
        <v/>
      </c>
      <c r="J869" s="702"/>
      <c r="K869" s="696" t="str">
        <f>IF(Tabla112[[#This Row],[Insumos]]="","",_xlfn.XLOOKUP(Tabla112[[#This Row],[Insumos]],[1]!Tabla10[Insumo],[1]!Tabla10[InsumoAbrev],"",0))</f>
        <v/>
      </c>
      <c r="L869" s="697"/>
      <c r="M869" s="698" t="str">
        <f>IF(Tabla112[[#This Row],[Descripción]]="","",_xlfn.XLOOKUP(Tabla112[[#This Row],[Descripción]],[1]!Tabla10[Descripción],[1]!Tabla10[Unidad de Medida],"",0))</f>
        <v/>
      </c>
      <c r="N869" s="699"/>
      <c r="O869" s="700" t="str">
        <f>IF(Tabla112[[#This Row],[Descripción]]="","",_xlfn.XLOOKUP(Tabla112[[#This Row],[Descripción]],[1]!Tabla10[Descripción],[1]!Tabla10[Precio Unitario],0))</f>
        <v/>
      </c>
      <c r="P869" s="700" t="str">
        <f>IF(Tabla112[[#This Row],[Cantidad de Insumos]]="","",Tabla112[[#This Row],[Precio Unitario]]*Tabla112[[#This Row],[Cantidad de Insumos]])</f>
        <v/>
      </c>
      <c r="Q869" s="700" t="str">
        <f>IF(Tabla112[[#This Row],[Descripción]]="","",_xlfn.XLOOKUP(Tabla112[[#This Row],[Descripción]],[1]!Tabla10[Descripción],[1]!Tabla10[CODIGO PRESUPUESTARIO],0))</f>
        <v/>
      </c>
      <c r="R869" s="696"/>
      <c r="S869" s="696"/>
    </row>
    <row r="870" spans="2:19" x14ac:dyDescent="0.3">
      <c r="B870" s="692" t="str">
        <f>IF('Formulario PPGR3 '!$G870="","",CONCATENATE('Formulario PPGR3 '!$C870,".",'Formulario PPGR3 '!$D870,".",'Formulario PPGR3 '!$E870,".",'Formulario PPGR3 '!$F870))</f>
        <v/>
      </c>
      <c r="C870" s="692" t="str">
        <f>IF('Formulario PPGR3 '!$G870="","",'[1]Formulario PPGR1'!#REF!)</f>
        <v/>
      </c>
      <c r="D870" s="692" t="str">
        <f>IF('Formulario PPGR3 '!$G870="","",'[1]Formulario PPGR1'!#REF!)</f>
        <v/>
      </c>
      <c r="E870" s="692" t="str">
        <f>IF('Formulario PPGR3 '!$G870="","",'[1]Formulario PPGR1'!#REF!)</f>
        <v/>
      </c>
      <c r="F870" s="692" t="str">
        <f>IF('Formulario PPGR3 '!$G870="","",'[1]Formulario PPGR1'!#REF!)</f>
        <v/>
      </c>
      <c r="G870" s="693"/>
      <c r="H870" s="694" t="str">
        <f>IF(Tabla112[[#This Row],[Código_Actividad]]="","",_xlfn.XLOOKUP(Tabla112[[#This Row],[Código_Actividad]],[1]!Tabla2[Código],[1]!Tabla2[Actividades Programables Presupuestables],"",0))</f>
        <v/>
      </c>
      <c r="I870" s="695" t="str">
        <f>IFERROR(VLOOKUP('Formulario PPGR3 '!$G870,'[1]Formulario PPGR2'!$H$9:$V$272,15,FALSE),"")</f>
        <v/>
      </c>
      <c r="J870" s="702"/>
      <c r="K870" s="696" t="str">
        <f>IF(Tabla112[[#This Row],[Insumos]]="","",_xlfn.XLOOKUP(Tabla112[[#This Row],[Insumos]],[1]!Tabla10[Insumo],[1]!Tabla10[InsumoAbrev],"",0))</f>
        <v/>
      </c>
      <c r="L870" s="697"/>
      <c r="M870" s="698" t="str">
        <f>IF(Tabla112[[#This Row],[Descripción]]="","",_xlfn.XLOOKUP(Tabla112[[#This Row],[Descripción]],[1]!Tabla10[Descripción],[1]!Tabla10[Unidad de Medida],"",0))</f>
        <v/>
      </c>
      <c r="N870" s="699"/>
      <c r="O870" s="700" t="str">
        <f>IF(Tabla112[[#This Row],[Descripción]]="","",_xlfn.XLOOKUP(Tabla112[[#This Row],[Descripción]],[1]!Tabla10[Descripción],[1]!Tabla10[Precio Unitario],0))</f>
        <v/>
      </c>
      <c r="P870" s="700" t="str">
        <f>IF(Tabla112[[#This Row],[Cantidad de Insumos]]="","",Tabla112[[#This Row],[Precio Unitario]]*Tabla112[[#This Row],[Cantidad de Insumos]])</f>
        <v/>
      </c>
      <c r="Q870" s="700" t="str">
        <f>IF(Tabla112[[#This Row],[Descripción]]="","",_xlfn.XLOOKUP(Tabla112[[#This Row],[Descripción]],[1]!Tabla10[Descripción],[1]!Tabla10[CODIGO PRESUPUESTARIO],0))</f>
        <v/>
      </c>
      <c r="R870" s="696"/>
      <c r="S870" s="696"/>
    </row>
    <row r="871" spans="2:19" x14ac:dyDescent="0.3">
      <c r="B871" s="692" t="str">
        <f>IF('Formulario PPGR3 '!$G871="","",CONCATENATE('Formulario PPGR3 '!$C871,".",'Formulario PPGR3 '!$D871,".",'Formulario PPGR3 '!$E871,".",'Formulario PPGR3 '!$F871))</f>
        <v/>
      </c>
      <c r="C871" s="692" t="str">
        <f>IF('Formulario PPGR3 '!$G871="","",'[1]Formulario PPGR1'!#REF!)</f>
        <v/>
      </c>
      <c r="D871" s="692" t="str">
        <f>IF('Formulario PPGR3 '!$G871="","",'[1]Formulario PPGR1'!#REF!)</f>
        <v/>
      </c>
      <c r="E871" s="692" t="str">
        <f>IF('Formulario PPGR3 '!$G871="","",'[1]Formulario PPGR1'!#REF!)</f>
        <v/>
      </c>
      <c r="F871" s="692" t="str">
        <f>IF('Formulario PPGR3 '!$G871="","",'[1]Formulario PPGR1'!#REF!)</f>
        <v/>
      </c>
      <c r="G871" s="693"/>
      <c r="H871" s="694" t="str">
        <f>IF(Tabla112[[#This Row],[Código_Actividad]]="","",_xlfn.XLOOKUP(Tabla112[[#This Row],[Código_Actividad]],[1]!Tabla2[Código],[1]!Tabla2[Actividades Programables Presupuestables],"",0))</f>
        <v/>
      </c>
      <c r="I871" s="695" t="str">
        <f>IFERROR(VLOOKUP('Formulario PPGR3 '!$G871,'[1]Formulario PPGR2'!$H$9:$V$272,15,FALSE),"")</f>
        <v/>
      </c>
      <c r="J871" s="702"/>
      <c r="K871" s="696" t="str">
        <f>IF(Tabla112[[#This Row],[Insumos]]="","",_xlfn.XLOOKUP(Tabla112[[#This Row],[Insumos]],[1]!Tabla10[Insumo],[1]!Tabla10[InsumoAbrev],"",0))</f>
        <v/>
      </c>
      <c r="L871" s="697"/>
      <c r="M871" s="698" t="str">
        <f>IF(Tabla112[[#This Row],[Descripción]]="","",_xlfn.XLOOKUP(Tabla112[[#This Row],[Descripción]],[1]!Tabla10[Descripción],[1]!Tabla10[Unidad de Medida],"",0))</f>
        <v/>
      </c>
      <c r="N871" s="699"/>
      <c r="O871" s="700" t="str">
        <f>IF(Tabla112[[#This Row],[Descripción]]="","",_xlfn.XLOOKUP(Tabla112[[#This Row],[Descripción]],[1]!Tabla10[Descripción],[1]!Tabla10[Precio Unitario],0))</f>
        <v/>
      </c>
      <c r="P871" s="700" t="str">
        <f>IF(Tabla112[[#This Row],[Cantidad de Insumos]]="","",Tabla112[[#This Row],[Precio Unitario]]*Tabla112[[#This Row],[Cantidad de Insumos]])</f>
        <v/>
      </c>
      <c r="Q871" s="700" t="str">
        <f>IF(Tabla112[[#This Row],[Descripción]]="","",_xlfn.XLOOKUP(Tabla112[[#This Row],[Descripción]],[1]!Tabla10[Descripción],[1]!Tabla10[CODIGO PRESUPUESTARIO],0))</f>
        <v/>
      </c>
      <c r="R871" s="696"/>
      <c r="S871" s="696"/>
    </row>
    <row r="872" spans="2:19" x14ac:dyDescent="0.3">
      <c r="B872" s="692" t="str">
        <f>IF('Formulario PPGR3 '!$G872="","",CONCATENATE('Formulario PPGR3 '!$C872,".",'Formulario PPGR3 '!$D872,".",'Formulario PPGR3 '!$E872,".",'Formulario PPGR3 '!$F872))</f>
        <v/>
      </c>
      <c r="C872" s="692" t="str">
        <f>IF('Formulario PPGR3 '!$G872="","",'[1]Formulario PPGR1'!#REF!)</f>
        <v/>
      </c>
      <c r="D872" s="692" t="str">
        <f>IF('Formulario PPGR3 '!$G872="","",'[1]Formulario PPGR1'!#REF!)</f>
        <v/>
      </c>
      <c r="E872" s="692" t="str">
        <f>IF('Formulario PPGR3 '!$G872="","",'[1]Formulario PPGR1'!#REF!)</f>
        <v/>
      </c>
      <c r="F872" s="692" t="str">
        <f>IF('Formulario PPGR3 '!$G872="","",'[1]Formulario PPGR1'!#REF!)</f>
        <v/>
      </c>
      <c r="G872" s="693"/>
      <c r="H872" s="694" t="str">
        <f>IF(Tabla112[[#This Row],[Código_Actividad]]="","",_xlfn.XLOOKUP(Tabla112[[#This Row],[Código_Actividad]],[1]!Tabla2[Código],[1]!Tabla2[Actividades Programables Presupuestables],"",0))</f>
        <v/>
      </c>
      <c r="I872" s="695" t="str">
        <f>IFERROR(VLOOKUP('Formulario PPGR3 '!$G872,'[1]Formulario PPGR2'!$H$9:$V$272,15,FALSE),"")</f>
        <v/>
      </c>
      <c r="J872" s="702"/>
      <c r="K872" s="696" t="str">
        <f>IF(Tabla112[[#This Row],[Insumos]]="","",_xlfn.XLOOKUP(Tabla112[[#This Row],[Insumos]],[1]!Tabla10[Insumo],[1]!Tabla10[InsumoAbrev],"",0))</f>
        <v/>
      </c>
      <c r="L872" s="697"/>
      <c r="M872" s="698" t="str">
        <f>IF(Tabla112[[#This Row],[Descripción]]="","",_xlfn.XLOOKUP(Tabla112[[#This Row],[Descripción]],[1]!Tabla10[Descripción],[1]!Tabla10[Unidad de Medida],"",0))</f>
        <v/>
      </c>
      <c r="N872" s="699"/>
      <c r="O872" s="700" t="str">
        <f>IF(Tabla112[[#This Row],[Descripción]]="","",_xlfn.XLOOKUP(Tabla112[[#This Row],[Descripción]],[1]!Tabla10[Descripción],[1]!Tabla10[Precio Unitario],0))</f>
        <v/>
      </c>
      <c r="P872" s="700" t="str">
        <f>IF(Tabla112[[#This Row],[Cantidad de Insumos]]="","",Tabla112[[#This Row],[Precio Unitario]]*Tabla112[[#This Row],[Cantidad de Insumos]])</f>
        <v/>
      </c>
      <c r="Q872" s="700" t="str">
        <f>IF(Tabla112[[#This Row],[Descripción]]="","",_xlfn.XLOOKUP(Tabla112[[#This Row],[Descripción]],[1]!Tabla10[Descripción],[1]!Tabla10[CODIGO PRESUPUESTARIO],0))</f>
        <v/>
      </c>
      <c r="R872" s="696"/>
      <c r="S872" s="696"/>
    </row>
    <row r="873" spans="2:19" x14ac:dyDescent="0.3">
      <c r="B873" s="692" t="str">
        <f>IF('Formulario PPGR3 '!$G873="","",CONCATENATE('Formulario PPGR3 '!$C873,".",'Formulario PPGR3 '!$D873,".",'Formulario PPGR3 '!$E873,".",'Formulario PPGR3 '!$F873))</f>
        <v/>
      </c>
      <c r="C873" s="692" t="str">
        <f>IF('Formulario PPGR3 '!$G873="","",'[1]Formulario PPGR1'!#REF!)</f>
        <v/>
      </c>
      <c r="D873" s="692" t="str">
        <f>IF('Formulario PPGR3 '!$G873="","",'[1]Formulario PPGR1'!#REF!)</f>
        <v/>
      </c>
      <c r="E873" s="692" t="str">
        <f>IF('Formulario PPGR3 '!$G873="","",'[1]Formulario PPGR1'!#REF!)</f>
        <v/>
      </c>
      <c r="F873" s="692" t="str">
        <f>IF('Formulario PPGR3 '!$G873="","",'[1]Formulario PPGR1'!#REF!)</f>
        <v/>
      </c>
      <c r="G873" s="693"/>
      <c r="H873" s="694" t="str">
        <f>IF(Tabla112[[#This Row],[Código_Actividad]]="","",_xlfn.XLOOKUP(Tabla112[[#This Row],[Código_Actividad]],[1]!Tabla2[Código],[1]!Tabla2[Actividades Programables Presupuestables],"",0))</f>
        <v/>
      </c>
      <c r="I873" s="695" t="str">
        <f>IFERROR(VLOOKUP('Formulario PPGR3 '!$G873,'[1]Formulario PPGR2'!$H$9:$V$272,15,FALSE),"")</f>
        <v/>
      </c>
      <c r="J873" s="702"/>
      <c r="K873" s="696" t="str">
        <f>IF(Tabla112[[#This Row],[Insumos]]="","",_xlfn.XLOOKUP(Tabla112[[#This Row],[Insumos]],[1]!Tabla10[Insumo],[1]!Tabla10[InsumoAbrev],"",0))</f>
        <v/>
      </c>
      <c r="L873" s="697"/>
      <c r="M873" s="698" t="str">
        <f>IF(Tabla112[[#This Row],[Descripción]]="","",_xlfn.XLOOKUP(Tabla112[[#This Row],[Descripción]],[1]!Tabla10[Descripción],[1]!Tabla10[Unidad de Medida],"",0))</f>
        <v/>
      </c>
      <c r="N873" s="699"/>
      <c r="O873" s="700" t="str">
        <f>IF(Tabla112[[#This Row],[Descripción]]="","",_xlfn.XLOOKUP(Tabla112[[#This Row],[Descripción]],[1]!Tabla10[Descripción],[1]!Tabla10[Precio Unitario],0))</f>
        <v/>
      </c>
      <c r="P873" s="700" t="str">
        <f>IF(Tabla112[[#This Row],[Cantidad de Insumos]]="","",Tabla112[[#This Row],[Precio Unitario]]*Tabla112[[#This Row],[Cantidad de Insumos]])</f>
        <v/>
      </c>
      <c r="Q873" s="700" t="str">
        <f>IF(Tabla112[[#This Row],[Descripción]]="","",_xlfn.XLOOKUP(Tabla112[[#This Row],[Descripción]],[1]!Tabla10[Descripción],[1]!Tabla10[CODIGO PRESUPUESTARIO],0))</f>
        <v/>
      </c>
      <c r="R873" s="696"/>
      <c r="S873" s="696"/>
    </row>
    <row r="874" spans="2:19" x14ac:dyDescent="0.3">
      <c r="B874" s="692" t="str">
        <f>IF('Formulario PPGR3 '!$G874="","",CONCATENATE('Formulario PPGR3 '!$C874,".",'Formulario PPGR3 '!$D874,".",'Formulario PPGR3 '!$E874,".",'Formulario PPGR3 '!$F874))</f>
        <v/>
      </c>
      <c r="C874" s="692" t="str">
        <f>IF('Formulario PPGR3 '!$G874="","",'[1]Formulario PPGR1'!#REF!)</f>
        <v/>
      </c>
      <c r="D874" s="692" t="str">
        <f>IF('Formulario PPGR3 '!$G874="","",'[1]Formulario PPGR1'!#REF!)</f>
        <v/>
      </c>
      <c r="E874" s="692" t="str">
        <f>IF('Formulario PPGR3 '!$G874="","",'[1]Formulario PPGR1'!#REF!)</f>
        <v/>
      </c>
      <c r="F874" s="692" t="str">
        <f>IF('Formulario PPGR3 '!$G874="","",'[1]Formulario PPGR1'!#REF!)</f>
        <v/>
      </c>
      <c r="G874" s="693"/>
      <c r="H874" s="694" t="str">
        <f>IF(Tabla112[[#This Row],[Código_Actividad]]="","",_xlfn.XLOOKUP(Tabla112[[#This Row],[Código_Actividad]],[1]!Tabla2[Código],[1]!Tabla2[Actividades Programables Presupuestables],"",0))</f>
        <v/>
      </c>
      <c r="I874" s="695" t="str">
        <f>IFERROR(VLOOKUP('Formulario PPGR3 '!$G874,'[1]Formulario PPGR2'!$H$9:$V$272,15,FALSE),"")</f>
        <v/>
      </c>
      <c r="J874" s="702"/>
      <c r="K874" s="696" t="str">
        <f>IF(Tabla112[[#This Row],[Insumos]]="","",_xlfn.XLOOKUP(Tabla112[[#This Row],[Insumos]],[1]!Tabla10[Insumo],[1]!Tabla10[InsumoAbrev],"",0))</f>
        <v/>
      </c>
      <c r="L874" s="697"/>
      <c r="M874" s="698" t="str">
        <f>IF(Tabla112[[#This Row],[Descripción]]="","",_xlfn.XLOOKUP(Tabla112[[#This Row],[Descripción]],[1]!Tabla10[Descripción],[1]!Tabla10[Unidad de Medida],"",0))</f>
        <v/>
      </c>
      <c r="N874" s="699"/>
      <c r="O874" s="700" t="str">
        <f>IF(Tabla112[[#This Row],[Descripción]]="","",_xlfn.XLOOKUP(Tabla112[[#This Row],[Descripción]],[1]!Tabla10[Descripción],[1]!Tabla10[Precio Unitario],0))</f>
        <v/>
      </c>
      <c r="P874" s="700" t="str">
        <f>IF(Tabla112[[#This Row],[Cantidad de Insumos]]="","",Tabla112[[#This Row],[Precio Unitario]]*Tabla112[[#This Row],[Cantidad de Insumos]])</f>
        <v/>
      </c>
      <c r="Q874" s="700" t="str">
        <f>IF(Tabla112[[#This Row],[Descripción]]="","",_xlfn.XLOOKUP(Tabla112[[#This Row],[Descripción]],[1]!Tabla10[Descripción],[1]!Tabla10[CODIGO PRESUPUESTARIO],0))</f>
        <v/>
      </c>
      <c r="R874" s="696"/>
      <c r="S874" s="696"/>
    </row>
    <row r="875" spans="2:19" x14ac:dyDescent="0.3">
      <c r="B875" s="692" t="str">
        <f>IF('Formulario PPGR3 '!$G875="","",CONCATENATE('Formulario PPGR3 '!$C875,".",'Formulario PPGR3 '!$D875,".",'Formulario PPGR3 '!$E875,".",'Formulario PPGR3 '!$F875))</f>
        <v/>
      </c>
      <c r="C875" s="692" t="str">
        <f>IF('Formulario PPGR3 '!$G875="","",'[1]Formulario PPGR1'!#REF!)</f>
        <v/>
      </c>
      <c r="D875" s="692" t="str">
        <f>IF('Formulario PPGR3 '!$G875="","",'[1]Formulario PPGR1'!#REF!)</f>
        <v/>
      </c>
      <c r="E875" s="692" t="str">
        <f>IF('Formulario PPGR3 '!$G875="","",'[1]Formulario PPGR1'!#REF!)</f>
        <v/>
      </c>
      <c r="F875" s="692" t="str">
        <f>IF('Formulario PPGR3 '!$G875="","",'[1]Formulario PPGR1'!#REF!)</f>
        <v/>
      </c>
      <c r="G875" s="693"/>
      <c r="H875" s="694" t="str">
        <f>IF(Tabla112[[#This Row],[Código_Actividad]]="","",_xlfn.XLOOKUP(Tabla112[[#This Row],[Código_Actividad]],[1]!Tabla2[Código],[1]!Tabla2[Actividades Programables Presupuestables],"",0))</f>
        <v/>
      </c>
      <c r="I875" s="695" t="str">
        <f>IFERROR(VLOOKUP('Formulario PPGR3 '!$G875,'[1]Formulario PPGR2'!$H$9:$V$272,15,FALSE),"")</f>
        <v/>
      </c>
      <c r="J875" s="702"/>
      <c r="K875" s="696" t="str">
        <f>IF(Tabla112[[#This Row],[Insumos]]="","",_xlfn.XLOOKUP(Tabla112[[#This Row],[Insumos]],[1]!Tabla10[Insumo],[1]!Tabla10[InsumoAbrev],"",0))</f>
        <v/>
      </c>
      <c r="L875" s="697"/>
      <c r="M875" s="698" t="str">
        <f>IF(Tabla112[[#This Row],[Descripción]]="","",_xlfn.XLOOKUP(Tabla112[[#This Row],[Descripción]],[1]!Tabla10[Descripción],[1]!Tabla10[Unidad de Medida],"",0))</f>
        <v/>
      </c>
      <c r="N875" s="699"/>
      <c r="O875" s="700" t="str">
        <f>IF(Tabla112[[#This Row],[Descripción]]="","",_xlfn.XLOOKUP(Tabla112[[#This Row],[Descripción]],[1]!Tabla10[Descripción],[1]!Tabla10[Precio Unitario],0))</f>
        <v/>
      </c>
      <c r="P875" s="700" t="str">
        <f>IF(Tabla112[[#This Row],[Cantidad de Insumos]]="","",Tabla112[[#This Row],[Precio Unitario]]*Tabla112[[#This Row],[Cantidad de Insumos]])</f>
        <v/>
      </c>
      <c r="Q875" s="700" t="str">
        <f>IF(Tabla112[[#This Row],[Descripción]]="","",_xlfn.XLOOKUP(Tabla112[[#This Row],[Descripción]],[1]!Tabla10[Descripción],[1]!Tabla10[CODIGO PRESUPUESTARIO],0))</f>
        <v/>
      </c>
      <c r="R875" s="696"/>
      <c r="S875" s="696"/>
    </row>
    <row r="876" spans="2:19" x14ac:dyDescent="0.3">
      <c r="B876" s="692" t="str">
        <f>IF('Formulario PPGR3 '!$G876="","",CONCATENATE('Formulario PPGR3 '!$C876,".",'Formulario PPGR3 '!$D876,".",'Formulario PPGR3 '!$E876,".",'Formulario PPGR3 '!$F876))</f>
        <v/>
      </c>
      <c r="C876" s="692" t="str">
        <f>IF('Formulario PPGR3 '!$G876="","",'[1]Formulario PPGR1'!#REF!)</f>
        <v/>
      </c>
      <c r="D876" s="692" t="str">
        <f>IF('Formulario PPGR3 '!$G876="","",'[1]Formulario PPGR1'!#REF!)</f>
        <v/>
      </c>
      <c r="E876" s="692" t="str">
        <f>IF('Formulario PPGR3 '!$G876="","",'[1]Formulario PPGR1'!#REF!)</f>
        <v/>
      </c>
      <c r="F876" s="692" t="str">
        <f>IF('Formulario PPGR3 '!$G876="","",'[1]Formulario PPGR1'!#REF!)</f>
        <v/>
      </c>
      <c r="G876" s="693"/>
      <c r="H876" s="694" t="str">
        <f>IF(Tabla112[[#This Row],[Código_Actividad]]="","",_xlfn.XLOOKUP(Tabla112[[#This Row],[Código_Actividad]],[1]!Tabla2[Código],[1]!Tabla2[Actividades Programables Presupuestables],"",0))</f>
        <v/>
      </c>
      <c r="I876" s="695" t="str">
        <f>IFERROR(VLOOKUP('Formulario PPGR3 '!$G876,'[1]Formulario PPGR2'!$H$9:$V$272,15,FALSE),"")</f>
        <v/>
      </c>
      <c r="J876" s="702"/>
      <c r="K876" s="696" t="str">
        <f>IF(Tabla112[[#This Row],[Insumos]]="","",_xlfn.XLOOKUP(Tabla112[[#This Row],[Insumos]],[1]!Tabla10[Insumo],[1]!Tabla10[InsumoAbrev],"",0))</f>
        <v/>
      </c>
      <c r="L876" s="697"/>
      <c r="M876" s="698" t="str">
        <f>IF(Tabla112[[#This Row],[Descripción]]="","",_xlfn.XLOOKUP(Tabla112[[#This Row],[Descripción]],[1]!Tabla10[Descripción],[1]!Tabla10[Unidad de Medida],"",0))</f>
        <v/>
      </c>
      <c r="N876" s="699"/>
      <c r="O876" s="700" t="str">
        <f>IF(Tabla112[[#This Row],[Descripción]]="","",_xlfn.XLOOKUP(Tabla112[[#This Row],[Descripción]],[1]!Tabla10[Descripción],[1]!Tabla10[Precio Unitario],0))</f>
        <v/>
      </c>
      <c r="P876" s="700" t="str">
        <f>IF(Tabla112[[#This Row],[Cantidad de Insumos]]="","",Tabla112[[#This Row],[Precio Unitario]]*Tabla112[[#This Row],[Cantidad de Insumos]])</f>
        <v/>
      </c>
      <c r="Q876" s="700" t="str">
        <f>IF(Tabla112[[#This Row],[Descripción]]="","",_xlfn.XLOOKUP(Tabla112[[#This Row],[Descripción]],[1]!Tabla10[Descripción],[1]!Tabla10[CODIGO PRESUPUESTARIO],0))</f>
        <v/>
      </c>
      <c r="R876" s="696"/>
      <c r="S876" s="696"/>
    </row>
    <row r="877" spans="2:19" x14ac:dyDescent="0.3">
      <c r="B877" s="692" t="str">
        <f>IF('Formulario PPGR3 '!$G877="","",CONCATENATE('Formulario PPGR3 '!$C877,".",'Formulario PPGR3 '!$D877,".",'Formulario PPGR3 '!$E877,".",'Formulario PPGR3 '!$F877))</f>
        <v/>
      </c>
      <c r="C877" s="692" t="str">
        <f>IF('Formulario PPGR3 '!$G877="","",'[1]Formulario PPGR1'!#REF!)</f>
        <v/>
      </c>
      <c r="D877" s="692" t="str">
        <f>IF('Formulario PPGR3 '!$G877="","",'[1]Formulario PPGR1'!#REF!)</f>
        <v/>
      </c>
      <c r="E877" s="692" t="str">
        <f>IF('Formulario PPGR3 '!$G877="","",'[1]Formulario PPGR1'!#REF!)</f>
        <v/>
      </c>
      <c r="F877" s="692" t="str">
        <f>IF('Formulario PPGR3 '!$G877="","",'[1]Formulario PPGR1'!#REF!)</f>
        <v/>
      </c>
      <c r="G877" s="693"/>
      <c r="H877" s="694" t="str">
        <f>IF(Tabla112[[#This Row],[Código_Actividad]]="","",_xlfn.XLOOKUP(Tabla112[[#This Row],[Código_Actividad]],[1]!Tabla2[Código],[1]!Tabla2[Actividades Programables Presupuestables],"",0))</f>
        <v/>
      </c>
      <c r="I877" s="695" t="str">
        <f>IFERROR(VLOOKUP('Formulario PPGR3 '!$G877,'[1]Formulario PPGR2'!$H$9:$V$272,15,FALSE),"")</f>
        <v/>
      </c>
      <c r="J877" s="702"/>
      <c r="K877" s="696" t="str">
        <f>IF(Tabla112[[#This Row],[Insumos]]="","",_xlfn.XLOOKUP(Tabla112[[#This Row],[Insumos]],[1]!Tabla10[Insumo],[1]!Tabla10[InsumoAbrev],"",0))</f>
        <v/>
      </c>
      <c r="L877" s="697"/>
      <c r="M877" s="698" t="str">
        <f>IF(Tabla112[[#This Row],[Descripción]]="","",_xlfn.XLOOKUP(Tabla112[[#This Row],[Descripción]],[1]!Tabla10[Descripción],[1]!Tabla10[Unidad de Medida],"",0))</f>
        <v/>
      </c>
      <c r="N877" s="699"/>
      <c r="O877" s="700" t="str">
        <f>IF(Tabla112[[#This Row],[Descripción]]="","",_xlfn.XLOOKUP(Tabla112[[#This Row],[Descripción]],[1]!Tabla10[Descripción],[1]!Tabla10[Precio Unitario],0))</f>
        <v/>
      </c>
      <c r="P877" s="700" t="str">
        <f>IF(Tabla112[[#This Row],[Cantidad de Insumos]]="","",Tabla112[[#This Row],[Precio Unitario]]*Tabla112[[#This Row],[Cantidad de Insumos]])</f>
        <v/>
      </c>
      <c r="Q877" s="700" t="str">
        <f>IF(Tabla112[[#This Row],[Descripción]]="","",_xlfn.XLOOKUP(Tabla112[[#This Row],[Descripción]],[1]!Tabla10[Descripción],[1]!Tabla10[CODIGO PRESUPUESTARIO],0))</f>
        <v/>
      </c>
      <c r="R877" s="696"/>
      <c r="S877" s="696"/>
    </row>
    <row r="878" spans="2:19" x14ac:dyDescent="0.3">
      <c r="B878" s="692" t="str">
        <f>IF('Formulario PPGR3 '!$G878="","",CONCATENATE('Formulario PPGR3 '!$C878,".",'Formulario PPGR3 '!$D878,".",'Formulario PPGR3 '!$E878,".",'Formulario PPGR3 '!$F878))</f>
        <v/>
      </c>
      <c r="C878" s="692" t="str">
        <f>IF('Formulario PPGR3 '!$G878="","",'[1]Formulario PPGR1'!#REF!)</f>
        <v/>
      </c>
      <c r="D878" s="692" t="str">
        <f>IF('Formulario PPGR3 '!$G878="","",'[1]Formulario PPGR1'!#REF!)</f>
        <v/>
      </c>
      <c r="E878" s="692" t="str">
        <f>IF('Formulario PPGR3 '!$G878="","",'[1]Formulario PPGR1'!#REF!)</f>
        <v/>
      </c>
      <c r="F878" s="692" t="str">
        <f>IF('Formulario PPGR3 '!$G878="","",'[1]Formulario PPGR1'!#REF!)</f>
        <v/>
      </c>
      <c r="G878" s="693"/>
      <c r="H878" s="694" t="str">
        <f>IF(Tabla112[[#This Row],[Código_Actividad]]="","",_xlfn.XLOOKUP(Tabla112[[#This Row],[Código_Actividad]],[1]!Tabla2[Código],[1]!Tabla2[Actividades Programables Presupuestables],"",0))</f>
        <v/>
      </c>
      <c r="I878" s="695" t="str">
        <f>IFERROR(VLOOKUP('Formulario PPGR3 '!$G878,'[1]Formulario PPGR2'!$H$9:$V$272,15,FALSE),"")</f>
        <v/>
      </c>
      <c r="J878" s="702"/>
      <c r="K878" s="696" t="str">
        <f>IF(Tabla112[[#This Row],[Insumos]]="","",_xlfn.XLOOKUP(Tabla112[[#This Row],[Insumos]],[1]!Tabla10[Insumo],[1]!Tabla10[InsumoAbrev],"",0))</f>
        <v/>
      </c>
      <c r="L878" s="697"/>
      <c r="M878" s="698" t="str">
        <f>IF(Tabla112[[#This Row],[Descripción]]="","",_xlfn.XLOOKUP(Tabla112[[#This Row],[Descripción]],[1]!Tabla10[Descripción],[1]!Tabla10[Unidad de Medida],"",0))</f>
        <v/>
      </c>
      <c r="N878" s="699"/>
      <c r="O878" s="700" t="str">
        <f>IF(Tabla112[[#This Row],[Descripción]]="","",_xlfn.XLOOKUP(Tabla112[[#This Row],[Descripción]],[1]!Tabla10[Descripción],[1]!Tabla10[Precio Unitario],0))</f>
        <v/>
      </c>
      <c r="P878" s="700" t="str">
        <f>IF(Tabla112[[#This Row],[Cantidad de Insumos]]="","",Tabla112[[#This Row],[Precio Unitario]]*Tabla112[[#This Row],[Cantidad de Insumos]])</f>
        <v/>
      </c>
      <c r="Q878" s="700" t="str">
        <f>IF(Tabla112[[#This Row],[Descripción]]="","",_xlfn.XLOOKUP(Tabla112[[#This Row],[Descripción]],[1]!Tabla10[Descripción],[1]!Tabla10[CODIGO PRESUPUESTARIO],0))</f>
        <v/>
      </c>
      <c r="R878" s="696"/>
      <c r="S878" s="696"/>
    </row>
    <row r="879" spans="2:19" x14ac:dyDescent="0.3">
      <c r="B879" s="692" t="str">
        <f>IF('Formulario PPGR3 '!$G879="","",CONCATENATE('Formulario PPGR3 '!$C879,".",'Formulario PPGR3 '!$D879,".",'Formulario PPGR3 '!$E879,".",'Formulario PPGR3 '!$F879))</f>
        <v/>
      </c>
      <c r="C879" s="692" t="str">
        <f>IF('Formulario PPGR3 '!$G879="","",'[1]Formulario PPGR1'!#REF!)</f>
        <v/>
      </c>
      <c r="D879" s="692" t="str">
        <f>IF('Formulario PPGR3 '!$G879="","",'[1]Formulario PPGR1'!#REF!)</f>
        <v/>
      </c>
      <c r="E879" s="692" t="str">
        <f>IF('Formulario PPGR3 '!$G879="","",'[1]Formulario PPGR1'!#REF!)</f>
        <v/>
      </c>
      <c r="F879" s="692" t="str">
        <f>IF('Formulario PPGR3 '!$G879="","",'[1]Formulario PPGR1'!#REF!)</f>
        <v/>
      </c>
      <c r="G879" s="693"/>
      <c r="H879" s="694" t="str">
        <f>IF(Tabla112[[#This Row],[Código_Actividad]]="","",_xlfn.XLOOKUP(Tabla112[[#This Row],[Código_Actividad]],[1]!Tabla2[Código],[1]!Tabla2[Actividades Programables Presupuestables],"",0))</f>
        <v/>
      </c>
      <c r="I879" s="695" t="str">
        <f>IFERROR(VLOOKUP('Formulario PPGR3 '!$G879,'[1]Formulario PPGR2'!$H$9:$V$272,15,FALSE),"")</f>
        <v/>
      </c>
      <c r="J879" s="702"/>
      <c r="K879" s="696" t="str">
        <f>IF(Tabla112[[#This Row],[Insumos]]="","",_xlfn.XLOOKUP(Tabla112[[#This Row],[Insumos]],[1]!Tabla10[Insumo],[1]!Tabla10[InsumoAbrev],"",0))</f>
        <v/>
      </c>
      <c r="L879" s="697"/>
      <c r="M879" s="698" t="str">
        <f>IF(Tabla112[[#This Row],[Descripción]]="","",_xlfn.XLOOKUP(Tabla112[[#This Row],[Descripción]],[1]!Tabla10[Descripción],[1]!Tabla10[Unidad de Medida],"",0))</f>
        <v/>
      </c>
      <c r="N879" s="699"/>
      <c r="O879" s="700" t="str">
        <f>IF(Tabla112[[#This Row],[Descripción]]="","",_xlfn.XLOOKUP(Tabla112[[#This Row],[Descripción]],[1]!Tabla10[Descripción],[1]!Tabla10[Precio Unitario],0))</f>
        <v/>
      </c>
      <c r="P879" s="700" t="str">
        <f>IF(Tabla112[[#This Row],[Cantidad de Insumos]]="","",Tabla112[[#This Row],[Precio Unitario]]*Tabla112[[#This Row],[Cantidad de Insumos]])</f>
        <v/>
      </c>
      <c r="Q879" s="700" t="str">
        <f>IF(Tabla112[[#This Row],[Descripción]]="","",_xlfn.XLOOKUP(Tabla112[[#This Row],[Descripción]],[1]!Tabla10[Descripción],[1]!Tabla10[CODIGO PRESUPUESTARIO],0))</f>
        <v/>
      </c>
      <c r="R879" s="696"/>
      <c r="S879" s="696"/>
    </row>
    <row r="880" spans="2:19" x14ac:dyDescent="0.3">
      <c r="B880" s="692" t="str">
        <f>IF('Formulario PPGR3 '!$G880="","",CONCATENATE('Formulario PPGR3 '!$C880,".",'Formulario PPGR3 '!$D880,".",'Formulario PPGR3 '!$E880,".",'Formulario PPGR3 '!$F880))</f>
        <v/>
      </c>
      <c r="C880" s="692" t="str">
        <f>IF('Formulario PPGR3 '!$G880="","",'[1]Formulario PPGR1'!#REF!)</f>
        <v/>
      </c>
      <c r="D880" s="692" t="str">
        <f>IF('Formulario PPGR3 '!$G880="","",'[1]Formulario PPGR1'!#REF!)</f>
        <v/>
      </c>
      <c r="E880" s="692" t="str">
        <f>IF('Formulario PPGR3 '!$G880="","",'[1]Formulario PPGR1'!#REF!)</f>
        <v/>
      </c>
      <c r="F880" s="692" t="str">
        <f>IF('Formulario PPGR3 '!$G880="","",'[1]Formulario PPGR1'!#REF!)</f>
        <v/>
      </c>
      <c r="G880" s="693"/>
      <c r="H880" s="694" t="str">
        <f>IF(Tabla112[[#This Row],[Código_Actividad]]="","",_xlfn.XLOOKUP(Tabla112[[#This Row],[Código_Actividad]],[1]!Tabla2[Código],[1]!Tabla2[Actividades Programables Presupuestables],"",0))</f>
        <v/>
      </c>
      <c r="I880" s="695" t="str">
        <f>IFERROR(VLOOKUP('Formulario PPGR3 '!$G880,'[1]Formulario PPGR2'!$H$9:$V$272,15,FALSE),"")</f>
        <v/>
      </c>
      <c r="J880" s="702"/>
      <c r="K880" s="696" t="str">
        <f>IF(Tabla112[[#This Row],[Insumos]]="","",_xlfn.XLOOKUP(Tabla112[[#This Row],[Insumos]],[1]!Tabla10[Insumo],[1]!Tabla10[InsumoAbrev],"",0))</f>
        <v/>
      </c>
      <c r="L880" s="697"/>
      <c r="M880" s="698" t="str">
        <f>IF(Tabla112[[#This Row],[Descripción]]="","",_xlfn.XLOOKUP(Tabla112[[#This Row],[Descripción]],[1]!Tabla10[Descripción],[1]!Tabla10[Unidad de Medida],"",0))</f>
        <v/>
      </c>
      <c r="N880" s="699"/>
      <c r="O880" s="700" t="str">
        <f>IF(Tabla112[[#This Row],[Descripción]]="","",_xlfn.XLOOKUP(Tabla112[[#This Row],[Descripción]],[1]!Tabla10[Descripción],[1]!Tabla10[Precio Unitario],0))</f>
        <v/>
      </c>
      <c r="P880" s="700" t="str">
        <f>IF(Tabla112[[#This Row],[Cantidad de Insumos]]="","",Tabla112[[#This Row],[Precio Unitario]]*Tabla112[[#This Row],[Cantidad de Insumos]])</f>
        <v/>
      </c>
      <c r="Q880" s="700" t="str">
        <f>IF(Tabla112[[#This Row],[Descripción]]="","",_xlfn.XLOOKUP(Tabla112[[#This Row],[Descripción]],[1]!Tabla10[Descripción],[1]!Tabla10[CODIGO PRESUPUESTARIO],0))</f>
        <v/>
      </c>
      <c r="R880" s="696"/>
      <c r="S880" s="696"/>
    </row>
    <row r="881" spans="2:19" x14ac:dyDescent="0.3">
      <c r="B881" s="692" t="str">
        <f>IF('Formulario PPGR3 '!$G881="","",CONCATENATE('Formulario PPGR3 '!$C881,".",'Formulario PPGR3 '!$D881,".",'Formulario PPGR3 '!$E881,".",'Formulario PPGR3 '!$F881))</f>
        <v/>
      </c>
      <c r="C881" s="692" t="str">
        <f>IF('Formulario PPGR3 '!$G881="","",'[1]Formulario PPGR1'!#REF!)</f>
        <v/>
      </c>
      <c r="D881" s="692" t="str">
        <f>IF('Formulario PPGR3 '!$G881="","",'[1]Formulario PPGR1'!#REF!)</f>
        <v/>
      </c>
      <c r="E881" s="692" t="str">
        <f>IF('Formulario PPGR3 '!$G881="","",'[1]Formulario PPGR1'!#REF!)</f>
        <v/>
      </c>
      <c r="F881" s="692" t="str">
        <f>IF('Formulario PPGR3 '!$G881="","",'[1]Formulario PPGR1'!#REF!)</f>
        <v/>
      </c>
      <c r="G881" s="693"/>
      <c r="H881" s="694" t="str">
        <f>IF(Tabla112[[#This Row],[Código_Actividad]]="","",_xlfn.XLOOKUP(Tabla112[[#This Row],[Código_Actividad]],[1]!Tabla2[Código],[1]!Tabla2[Actividades Programables Presupuestables],"",0))</f>
        <v/>
      </c>
      <c r="I881" s="695" t="str">
        <f>IFERROR(VLOOKUP('Formulario PPGR3 '!$G881,'[1]Formulario PPGR2'!$H$9:$V$272,15,FALSE),"")</f>
        <v/>
      </c>
      <c r="J881" s="702"/>
      <c r="K881" s="696" t="str">
        <f>IF(Tabla112[[#This Row],[Insumos]]="","",_xlfn.XLOOKUP(Tabla112[[#This Row],[Insumos]],[1]!Tabla10[Insumo],[1]!Tabla10[InsumoAbrev],"",0))</f>
        <v/>
      </c>
      <c r="L881" s="697"/>
      <c r="M881" s="698" t="str">
        <f>IF(Tabla112[[#This Row],[Descripción]]="","",_xlfn.XLOOKUP(Tabla112[[#This Row],[Descripción]],[1]!Tabla10[Descripción],[1]!Tabla10[Unidad de Medida],"",0))</f>
        <v/>
      </c>
      <c r="N881" s="699"/>
      <c r="O881" s="700" t="str">
        <f>IF(Tabla112[[#This Row],[Descripción]]="","",_xlfn.XLOOKUP(Tabla112[[#This Row],[Descripción]],[1]!Tabla10[Descripción],[1]!Tabla10[Precio Unitario],0))</f>
        <v/>
      </c>
      <c r="P881" s="700" t="str">
        <f>IF(Tabla112[[#This Row],[Cantidad de Insumos]]="","",Tabla112[[#This Row],[Precio Unitario]]*Tabla112[[#This Row],[Cantidad de Insumos]])</f>
        <v/>
      </c>
      <c r="Q881" s="700" t="str">
        <f>IF(Tabla112[[#This Row],[Descripción]]="","",_xlfn.XLOOKUP(Tabla112[[#This Row],[Descripción]],[1]!Tabla10[Descripción],[1]!Tabla10[CODIGO PRESUPUESTARIO],0))</f>
        <v/>
      </c>
      <c r="R881" s="696"/>
      <c r="S881" s="696"/>
    </row>
    <row r="882" spans="2:19" x14ac:dyDescent="0.3">
      <c r="B882" s="692" t="str">
        <f>IF('Formulario PPGR3 '!$G882="","",CONCATENATE('Formulario PPGR3 '!$C882,".",'Formulario PPGR3 '!$D882,".",'Formulario PPGR3 '!$E882,".",'Formulario PPGR3 '!$F882))</f>
        <v/>
      </c>
      <c r="C882" s="692" t="str">
        <f>IF('Formulario PPGR3 '!$G882="","",'[1]Formulario PPGR1'!#REF!)</f>
        <v/>
      </c>
      <c r="D882" s="692" t="str">
        <f>IF('Formulario PPGR3 '!$G882="","",'[1]Formulario PPGR1'!#REF!)</f>
        <v/>
      </c>
      <c r="E882" s="692" t="str">
        <f>IF('Formulario PPGR3 '!$G882="","",'[1]Formulario PPGR1'!#REF!)</f>
        <v/>
      </c>
      <c r="F882" s="692" t="str">
        <f>IF('Formulario PPGR3 '!$G882="","",'[1]Formulario PPGR1'!#REF!)</f>
        <v/>
      </c>
      <c r="G882" s="693"/>
      <c r="H882" s="694" t="str">
        <f>IF(Tabla112[[#This Row],[Código_Actividad]]="","",_xlfn.XLOOKUP(Tabla112[[#This Row],[Código_Actividad]],[1]!Tabla2[Código],[1]!Tabla2[Actividades Programables Presupuestables],"",0))</f>
        <v/>
      </c>
      <c r="I882" s="695" t="str">
        <f>IFERROR(VLOOKUP('Formulario PPGR3 '!$G882,'[1]Formulario PPGR2'!$H$9:$V$272,15,FALSE),"")</f>
        <v/>
      </c>
      <c r="J882" s="702"/>
      <c r="K882" s="696" t="str">
        <f>IF(Tabla112[[#This Row],[Insumos]]="","",_xlfn.XLOOKUP(Tabla112[[#This Row],[Insumos]],[1]!Tabla10[Insumo],[1]!Tabla10[InsumoAbrev],"",0))</f>
        <v/>
      </c>
      <c r="L882" s="697"/>
      <c r="M882" s="698" t="str">
        <f>IF(Tabla112[[#This Row],[Descripción]]="","",_xlfn.XLOOKUP(Tabla112[[#This Row],[Descripción]],[1]!Tabla10[Descripción],[1]!Tabla10[Unidad de Medida],"",0))</f>
        <v/>
      </c>
      <c r="N882" s="699"/>
      <c r="O882" s="700" t="str">
        <f>IF(Tabla112[[#This Row],[Descripción]]="","",_xlfn.XLOOKUP(Tabla112[[#This Row],[Descripción]],[1]!Tabla10[Descripción],[1]!Tabla10[Precio Unitario],0))</f>
        <v/>
      </c>
      <c r="P882" s="700" t="str">
        <f>IF(Tabla112[[#This Row],[Cantidad de Insumos]]="","",Tabla112[[#This Row],[Precio Unitario]]*Tabla112[[#This Row],[Cantidad de Insumos]])</f>
        <v/>
      </c>
      <c r="Q882" s="700" t="str">
        <f>IF(Tabla112[[#This Row],[Descripción]]="","",_xlfn.XLOOKUP(Tabla112[[#This Row],[Descripción]],[1]!Tabla10[Descripción],[1]!Tabla10[CODIGO PRESUPUESTARIO],0))</f>
        <v/>
      </c>
      <c r="R882" s="696"/>
      <c r="S882" s="696"/>
    </row>
    <row r="883" spans="2:19" x14ac:dyDescent="0.3">
      <c r="B883" s="692" t="str">
        <f>IF('Formulario PPGR3 '!$G883="","",CONCATENATE('Formulario PPGR3 '!$C883,".",'Formulario PPGR3 '!$D883,".",'Formulario PPGR3 '!$E883,".",'Formulario PPGR3 '!$F883))</f>
        <v/>
      </c>
      <c r="C883" s="692" t="str">
        <f>IF('Formulario PPGR3 '!$G883="","",'[1]Formulario PPGR1'!#REF!)</f>
        <v/>
      </c>
      <c r="D883" s="692" t="str">
        <f>IF('Formulario PPGR3 '!$G883="","",'[1]Formulario PPGR1'!#REF!)</f>
        <v/>
      </c>
      <c r="E883" s="692" t="str">
        <f>IF('Formulario PPGR3 '!$G883="","",'[1]Formulario PPGR1'!#REF!)</f>
        <v/>
      </c>
      <c r="F883" s="692" t="str">
        <f>IF('Formulario PPGR3 '!$G883="","",'[1]Formulario PPGR1'!#REF!)</f>
        <v/>
      </c>
      <c r="G883" s="693"/>
      <c r="H883" s="694" t="str">
        <f>IF(Tabla112[[#This Row],[Código_Actividad]]="","",_xlfn.XLOOKUP(Tabla112[[#This Row],[Código_Actividad]],[1]!Tabla2[Código],[1]!Tabla2[Actividades Programables Presupuestables],"",0))</f>
        <v/>
      </c>
      <c r="I883" s="695" t="str">
        <f>IFERROR(VLOOKUP('Formulario PPGR3 '!$G883,'[1]Formulario PPGR2'!$H$9:$V$272,15,FALSE),"")</f>
        <v/>
      </c>
      <c r="J883" s="702"/>
      <c r="K883" s="696" t="str">
        <f>IF(Tabla112[[#This Row],[Insumos]]="","",_xlfn.XLOOKUP(Tabla112[[#This Row],[Insumos]],[1]!Tabla10[Insumo],[1]!Tabla10[InsumoAbrev],"",0))</f>
        <v/>
      </c>
      <c r="L883" s="697"/>
      <c r="M883" s="698" t="str">
        <f>IF(Tabla112[[#This Row],[Descripción]]="","",_xlfn.XLOOKUP(Tabla112[[#This Row],[Descripción]],[1]!Tabla10[Descripción],[1]!Tabla10[Unidad de Medida],"",0))</f>
        <v/>
      </c>
      <c r="N883" s="699"/>
      <c r="O883" s="700" t="str">
        <f>IF(Tabla112[[#This Row],[Descripción]]="","",_xlfn.XLOOKUP(Tabla112[[#This Row],[Descripción]],[1]!Tabla10[Descripción],[1]!Tabla10[Precio Unitario],0))</f>
        <v/>
      </c>
      <c r="P883" s="700" t="str">
        <f>IF(Tabla112[[#This Row],[Cantidad de Insumos]]="","",Tabla112[[#This Row],[Precio Unitario]]*Tabla112[[#This Row],[Cantidad de Insumos]])</f>
        <v/>
      </c>
      <c r="Q883" s="700" t="str">
        <f>IF(Tabla112[[#This Row],[Descripción]]="","",_xlfn.XLOOKUP(Tabla112[[#This Row],[Descripción]],[1]!Tabla10[Descripción],[1]!Tabla10[CODIGO PRESUPUESTARIO],0))</f>
        <v/>
      </c>
      <c r="R883" s="696"/>
      <c r="S883" s="696"/>
    </row>
    <row r="884" spans="2:19" x14ac:dyDescent="0.3">
      <c r="B884" s="692" t="str">
        <f>IF('Formulario PPGR3 '!$G884="","",CONCATENATE('Formulario PPGR3 '!$C884,".",'Formulario PPGR3 '!$D884,".",'Formulario PPGR3 '!$E884,".",'Formulario PPGR3 '!$F884))</f>
        <v/>
      </c>
      <c r="C884" s="692" t="str">
        <f>IF('Formulario PPGR3 '!$G884="","",'[1]Formulario PPGR1'!#REF!)</f>
        <v/>
      </c>
      <c r="D884" s="692" t="str">
        <f>IF('Formulario PPGR3 '!$G884="","",'[1]Formulario PPGR1'!#REF!)</f>
        <v/>
      </c>
      <c r="E884" s="692" t="str">
        <f>IF('Formulario PPGR3 '!$G884="","",'[1]Formulario PPGR1'!#REF!)</f>
        <v/>
      </c>
      <c r="F884" s="692" t="str">
        <f>IF('Formulario PPGR3 '!$G884="","",'[1]Formulario PPGR1'!#REF!)</f>
        <v/>
      </c>
      <c r="G884" s="693"/>
      <c r="H884" s="694" t="str">
        <f>IF(Tabla112[[#This Row],[Código_Actividad]]="","",_xlfn.XLOOKUP(Tabla112[[#This Row],[Código_Actividad]],[1]!Tabla2[Código],[1]!Tabla2[Actividades Programables Presupuestables],"",0))</f>
        <v/>
      </c>
      <c r="I884" s="695" t="str">
        <f>IFERROR(VLOOKUP('Formulario PPGR3 '!$G884,'[1]Formulario PPGR2'!$H$9:$V$272,15,FALSE),"")</f>
        <v/>
      </c>
      <c r="J884" s="702"/>
      <c r="K884" s="696" t="str">
        <f>IF(Tabla112[[#This Row],[Insumos]]="","",_xlfn.XLOOKUP(Tabla112[[#This Row],[Insumos]],[1]!Tabla10[Insumo],[1]!Tabla10[InsumoAbrev],"",0))</f>
        <v/>
      </c>
      <c r="L884" s="697"/>
      <c r="M884" s="698" t="str">
        <f>IF(Tabla112[[#This Row],[Descripción]]="","",_xlfn.XLOOKUP(Tabla112[[#This Row],[Descripción]],[1]!Tabla10[Descripción],[1]!Tabla10[Unidad de Medida],"",0))</f>
        <v/>
      </c>
      <c r="N884" s="699"/>
      <c r="O884" s="700" t="str">
        <f>IF(Tabla112[[#This Row],[Descripción]]="","",_xlfn.XLOOKUP(Tabla112[[#This Row],[Descripción]],[1]!Tabla10[Descripción],[1]!Tabla10[Precio Unitario],0))</f>
        <v/>
      </c>
      <c r="P884" s="700" t="str">
        <f>IF(Tabla112[[#This Row],[Cantidad de Insumos]]="","",Tabla112[[#This Row],[Precio Unitario]]*Tabla112[[#This Row],[Cantidad de Insumos]])</f>
        <v/>
      </c>
      <c r="Q884" s="700" t="str">
        <f>IF(Tabla112[[#This Row],[Descripción]]="","",_xlfn.XLOOKUP(Tabla112[[#This Row],[Descripción]],[1]!Tabla10[Descripción],[1]!Tabla10[CODIGO PRESUPUESTARIO],0))</f>
        <v/>
      </c>
      <c r="R884" s="696"/>
      <c r="S884" s="696"/>
    </row>
    <row r="885" spans="2:19" x14ac:dyDescent="0.3">
      <c r="B885" s="692" t="str">
        <f>IF('Formulario PPGR3 '!$G885="","",CONCATENATE('Formulario PPGR3 '!$C885,".",'Formulario PPGR3 '!$D885,".",'Formulario PPGR3 '!$E885,".",'Formulario PPGR3 '!$F885))</f>
        <v/>
      </c>
      <c r="C885" s="692" t="str">
        <f>IF('Formulario PPGR3 '!$G885="","",'[1]Formulario PPGR1'!#REF!)</f>
        <v/>
      </c>
      <c r="D885" s="692" t="str">
        <f>IF('Formulario PPGR3 '!$G885="","",'[1]Formulario PPGR1'!#REF!)</f>
        <v/>
      </c>
      <c r="E885" s="692" t="str">
        <f>IF('Formulario PPGR3 '!$G885="","",'[1]Formulario PPGR1'!#REF!)</f>
        <v/>
      </c>
      <c r="F885" s="692" t="str">
        <f>IF('Formulario PPGR3 '!$G885="","",'[1]Formulario PPGR1'!#REF!)</f>
        <v/>
      </c>
      <c r="G885" s="693"/>
      <c r="H885" s="694" t="str">
        <f>IF(Tabla112[[#This Row],[Código_Actividad]]="","",_xlfn.XLOOKUP(Tabla112[[#This Row],[Código_Actividad]],[1]!Tabla2[Código],[1]!Tabla2[Actividades Programables Presupuestables],"",0))</f>
        <v/>
      </c>
      <c r="I885" s="695" t="str">
        <f>IFERROR(VLOOKUP('Formulario PPGR3 '!$G885,'[1]Formulario PPGR2'!$H$9:$V$272,15,FALSE),"")</f>
        <v/>
      </c>
      <c r="J885" s="702"/>
      <c r="K885" s="696" t="str">
        <f>IF(Tabla112[[#This Row],[Insumos]]="","",_xlfn.XLOOKUP(Tabla112[[#This Row],[Insumos]],[1]!Tabla10[Insumo],[1]!Tabla10[InsumoAbrev],"",0))</f>
        <v/>
      </c>
      <c r="L885" s="697"/>
      <c r="M885" s="698" t="str">
        <f>IF(Tabla112[[#This Row],[Descripción]]="","",_xlfn.XLOOKUP(Tabla112[[#This Row],[Descripción]],[1]!Tabla10[Descripción],[1]!Tabla10[Unidad de Medida],"",0))</f>
        <v/>
      </c>
      <c r="N885" s="699"/>
      <c r="O885" s="700" t="str">
        <f>IF(Tabla112[[#This Row],[Descripción]]="","",_xlfn.XLOOKUP(Tabla112[[#This Row],[Descripción]],[1]!Tabla10[Descripción],[1]!Tabla10[Precio Unitario],0))</f>
        <v/>
      </c>
      <c r="P885" s="700" t="str">
        <f>IF(Tabla112[[#This Row],[Cantidad de Insumos]]="","",Tabla112[[#This Row],[Precio Unitario]]*Tabla112[[#This Row],[Cantidad de Insumos]])</f>
        <v/>
      </c>
      <c r="Q885" s="700" t="str">
        <f>IF(Tabla112[[#This Row],[Descripción]]="","",_xlfn.XLOOKUP(Tabla112[[#This Row],[Descripción]],[1]!Tabla10[Descripción],[1]!Tabla10[CODIGO PRESUPUESTARIO],0))</f>
        <v/>
      </c>
      <c r="R885" s="696"/>
      <c r="S885" s="696"/>
    </row>
    <row r="886" spans="2:19" x14ac:dyDescent="0.3">
      <c r="B886" s="692" t="str">
        <f>IF('Formulario PPGR3 '!$G886="","",CONCATENATE('Formulario PPGR3 '!$C886,".",'Formulario PPGR3 '!$D886,".",'Formulario PPGR3 '!$E886,".",'Formulario PPGR3 '!$F886))</f>
        <v/>
      </c>
      <c r="C886" s="692" t="str">
        <f>IF('Formulario PPGR3 '!$G886="","",'[1]Formulario PPGR1'!#REF!)</f>
        <v/>
      </c>
      <c r="D886" s="692" t="str">
        <f>IF('Formulario PPGR3 '!$G886="","",'[1]Formulario PPGR1'!#REF!)</f>
        <v/>
      </c>
      <c r="E886" s="692" t="str">
        <f>IF('Formulario PPGR3 '!$G886="","",'[1]Formulario PPGR1'!#REF!)</f>
        <v/>
      </c>
      <c r="F886" s="692" t="str">
        <f>IF('Formulario PPGR3 '!$G886="","",'[1]Formulario PPGR1'!#REF!)</f>
        <v/>
      </c>
      <c r="G886" s="693"/>
      <c r="H886" s="694" t="str">
        <f>IF(Tabla112[[#This Row],[Código_Actividad]]="","",_xlfn.XLOOKUP(Tabla112[[#This Row],[Código_Actividad]],[1]!Tabla2[Código],[1]!Tabla2[Actividades Programables Presupuestables],"",0))</f>
        <v/>
      </c>
      <c r="I886" s="695" t="str">
        <f>IFERROR(VLOOKUP('Formulario PPGR3 '!$G886,'[1]Formulario PPGR2'!$H$9:$V$272,15,FALSE),"")</f>
        <v/>
      </c>
      <c r="J886" s="702"/>
      <c r="K886" s="696" t="str">
        <f>IF(Tabla112[[#This Row],[Insumos]]="","",_xlfn.XLOOKUP(Tabla112[[#This Row],[Insumos]],[1]!Tabla10[Insumo],[1]!Tabla10[InsumoAbrev],"",0))</f>
        <v/>
      </c>
      <c r="L886" s="697"/>
      <c r="M886" s="698" t="str">
        <f>IF(Tabla112[[#This Row],[Descripción]]="","",_xlfn.XLOOKUP(Tabla112[[#This Row],[Descripción]],[1]!Tabla10[Descripción],[1]!Tabla10[Unidad de Medida],"",0))</f>
        <v/>
      </c>
      <c r="N886" s="699"/>
      <c r="O886" s="700" t="str">
        <f>IF(Tabla112[[#This Row],[Descripción]]="","",_xlfn.XLOOKUP(Tabla112[[#This Row],[Descripción]],[1]!Tabla10[Descripción],[1]!Tabla10[Precio Unitario],0))</f>
        <v/>
      </c>
      <c r="P886" s="700" t="str">
        <f>IF(Tabla112[[#This Row],[Cantidad de Insumos]]="","",Tabla112[[#This Row],[Precio Unitario]]*Tabla112[[#This Row],[Cantidad de Insumos]])</f>
        <v/>
      </c>
      <c r="Q886" s="700" t="str">
        <f>IF(Tabla112[[#This Row],[Descripción]]="","",_xlfn.XLOOKUP(Tabla112[[#This Row],[Descripción]],[1]!Tabla10[Descripción],[1]!Tabla10[CODIGO PRESUPUESTARIO],0))</f>
        <v/>
      </c>
      <c r="R886" s="696"/>
      <c r="S886" s="696"/>
    </row>
    <row r="887" spans="2:19" x14ac:dyDescent="0.3">
      <c r="B887" s="692" t="str">
        <f>IF('Formulario PPGR3 '!$G887="","",CONCATENATE('Formulario PPGR3 '!$C887,".",'Formulario PPGR3 '!$D887,".",'Formulario PPGR3 '!$E887,".",'Formulario PPGR3 '!$F887))</f>
        <v/>
      </c>
      <c r="C887" s="692" t="str">
        <f>IF('Formulario PPGR3 '!$G887="","",'[1]Formulario PPGR1'!#REF!)</f>
        <v/>
      </c>
      <c r="D887" s="692" t="str">
        <f>IF('Formulario PPGR3 '!$G887="","",'[1]Formulario PPGR1'!#REF!)</f>
        <v/>
      </c>
      <c r="E887" s="692" t="str">
        <f>IF('Formulario PPGR3 '!$G887="","",'[1]Formulario PPGR1'!#REF!)</f>
        <v/>
      </c>
      <c r="F887" s="692" t="str">
        <f>IF('Formulario PPGR3 '!$G887="","",'[1]Formulario PPGR1'!#REF!)</f>
        <v/>
      </c>
      <c r="G887" s="693"/>
      <c r="H887" s="694" t="str">
        <f>IF(Tabla112[[#This Row],[Código_Actividad]]="","",_xlfn.XLOOKUP(Tabla112[[#This Row],[Código_Actividad]],[1]!Tabla2[Código],[1]!Tabla2[Actividades Programables Presupuestables],"",0))</f>
        <v/>
      </c>
      <c r="I887" s="695" t="str">
        <f>IFERROR(VLOOKUP('Formulario PPGR3 '!$G887,'[1]Formulario PPGR2'!$H$9:$V$272,15,FALSE),"")</f>
        <v/>
      </c>
      <c r="J887" s="702"/>
      <c r="K887" s="696" t="str">
        <f>IF(Tabla112[[#This Row],[Insumos]]="","",_xlfn.XLOOKUP(Tabla112[[#This Row],[Insumos]],[1]!Tabla10[Insumo],[1]!Tabla10[InsumoAbrev],"",0))</f>
        <v/>
      </c>
      <c r="L887" s="697"/>
      <c r="M887" s="698" t="str">
        <f>IF(Tabla112[[#This Row],[Descripción]]="","",_xlfn.XLOOKUP(Tabla112[[#This Row],[Descripción]],[1]!Tabla10[Descripción],[1]!Tabla10[Unidad de Medida],"",0))</f>
        <v/>
      </c>
      <c r="N887" s="699"/>
      <c r="O887" s="700" t="str">
        <f>IF(Tabla112[[#This Row],[Descripción]]="","",_xlfn.XLOOKUP(Tabla112[[#This Row],[Descripción]],[1]!Tabla10[Descripción],[1]!Tabla10[Precio Unitario],0))</f>
        <v/>
      </c>
      <c r="P887" s="700" t="str">
        <f>IF(Tabla112[[#This Row],[Cantidad de Insumos]]="","",Tabla112[[#This Row],[Precio Unitario]]*Tabla112[[#This Row],[Cantidad de Insumos]])</f>
        <v/>
      </c>
      <c r="Q887" s="700" t="str">
        <f>IF(Tabla112[[#This Row],[Descripción]]="","",_xlfn.XLOOKUP(Tabla112[[#This Row],[Descripción]],[1]!Tabla10[Descripción],[1]!Tabla10[CODIGO PRESUPUESTARIO],0))</f>
        <v/>
      </c>
      <c r="R887" s="696"/>
      <c r="S887" s="696"/>
    </row>
    <row r="888" spans="2:19" x14ac:dyDescent="0.3">
      <c r="B888" s="692" t="str">
        <f>IF('Formulario PPGR3 '!$G888="","",CONCATENATE('Formulario PPGR3 '!$C888,".",'Formulario PPGR3 '!$D888,".",'Formulario PPGR3 '!$E888,".",'Formulario PPGR3 '!$F888))</f>
        <v/>
      </c>
      <c r="C888" s="692" t="str">
        <f>IF('Formulario PPGR3 '!$G888="","",'[1]Formulario PPGR1'!#REF!)</f>
        <v/>
      </c>
      <c r="D888" s="692" t="str">
        <f>IF('Formulario PPGR3 '!$G888="","",'[1]Formulario PPGR1'!#REF!)</f>
        <v/>
      </c>
      <c r="E888" s="692" t="str">
        <f>IF('Formulario PPGR3 '!$G888="","",'[1]Formulario PPGR1'!#REF!)</f>
        <v/>
      </c>
      <c r="F888" s="692" t="str">
        <f>IF('Formulario PPGR3 '!$G888="","",'[1]Formulario PPGR1'!#REF!)</f>
        <v/>
      </c>
      <c r="G888" s="693"/>
      <c r="H888" s="694" t="str">
        <f>IF(Tabla112[[#This Row],[Código_Actividad]]="","",_xlfn.XLOOKUP(Tabla112[[#This Row],[Código_Actividad]],[1]!Tabla2[Código],[1]!Tabla2[Actividades Programables Presupuestables],"",0))</f>
        <v/>
      </c>
      <c r="I888" s="695" t="str">
        <f>IFERROR(VLOOKUP('Formulario PPGR3 '!$G888,'[1]Formulario PPGR2'!$H$9:$V$272,15,FALSE),"")</f>
        <v/>
      </c>
      <c r="J888" s="702"/>
      <c r="K888" s="696" t="str">
        <f>IF(Tabla112[[#This Row],[Insumos]]="","",_xlfn.XLOOKUP(Tabla112[[#This Row],[Insumos]],[1]!Tabla10[Insumo],[1]!Tabla10[InsumoAbrev],"",0))</f>
        <v/>
      </c>
      <c r="L888" s="697"/>
      <c r="M888" s="698" t="str">
        <f>IF(Tabla112[[#This Row],[Descripción]]="","",_xlfn.XLOOKUP(Tabla112[[#This Row],[Descripción]],[1]!Tabla10[Descripción],[1]!Tabla10[Unidad de Medida],"",0))</f>
        <v/>
      </c>
      <c r="N888" s="699"/>
      <c r="O888" s="700" t="str">
        <f>IF(Tabla112[[#This Row],[Descripción]]="","",_xlfn.XLOOKUP(Tabla112[[#This Row],[Descripción]],[1]!Tabla10[Descripción],[1]!Tabla10[Precio Unitario],0))</f>
        <v/>
      </c>
      <c r="P888" s="700" t="str">
        <f>IF(Tabla112[[#This Row],[Cantidad de Insumos]]="","",Tabla112[[#This Row],[Precio Unitario]]*Tabla112[[#This Row],[Cantidad de Insumos]])</f>
        <v/>
      </c>
      <c r="Q888" s="700" t="str">
        <f>IF(Tabla112[[#This Row],[Descripción]]="","",_xlfn.XLOOKUP(Tabla112[[#This Row],[Descripción]],[1]!Tabla10[Descripción],[1]!Tabla10[CODIGO PRESUPUESTARIO],0))</f>
        <v/>
      </c>
      <c r="R888" s="696"/>
      <c r="S888" s="696"/>
    </row>
    <row r="889" spans="2:19" x14ac:dyDescent="0.3">
      <c r="B889" s="692" t="str">
        <f>IF('Formulario PPGR3 '!$G889="","",CONCATENATE('Formulario PPGR3 '!$C889,".",'Formulario PPGR3 '!$D889,".",'Formulario PPGR3 '!$E889,".",'Formulario PPGR3 '!$F889))</f>
        <v/>
      </c>
      <c r="C889" s="692" t="str">
        <f>IF('Formulario PPGR3 '!$G889="","",'[1]Formulario PPGR1'!#REF!)</f>
        <v/>
      </c>
      <c r="D889" s="692" t="str">
        <f>IF('Formulario PPGR3 '!$G889="","",'[1]Formulario PPGR1'!#REF!)</f>
        <v/>
      </c>
      <c r="E889" s="692" t="str">
        <f>IF('Formulario PPGR3 '!$G889="","",'[1]Formulario PPGR1'!#REF!)</f>
        <v/>
      </c>
      <c r="F889" s="692" t="str">
        <f>IF('Formulario PPGR3 '!$G889="","",'[1]Formulario PPGR1'!#REF!)</f>
        <v/>
      </c>
      <c r="G889" s="693"/>
      <c r="H889" s="694" t="str">
        <f>IF(Tabla112[[#This Row],[Código_Actividad]]="","",_xlfn.XLOOKUP(Tabla112[[#This Row],[Código_Actividad]],[1]!Tabla2[Código],[1]!Tabla2[Actividades Programables Presupuestables],"",0))</f>
        <v/>
      </c>
      <c r="I889" s="695" t="str">
        <f>IFERROR(VLOOKUP('Formulario PPGR3 '!$G889,'[1]Formulario PPGR2'!$H$9:$V$272,15,FALSE),"")</f>
        <v/>
      </c>
      <c r="J889" s="702"/>
      <c r="K889" s="696" t="str">
        <f>IF(Tabla112[[#This Row],[Insumos]]="","",_xlfn.XLOOKUP(Tabla112[[#This Row],[Insumos]],[1]!Tabla10[Insumo],[1]!Tabla10[InsumoAbrev],"",0))</f>
        <v/>
      </c>
      <c r="L889" s="697"/>
      <c r="M889" s="698" t="str">
        <f>IF(Tabla112[[#This Row],[Descripción]]="","",_xlfn.XLOOKUP(Tabla112[[#This Row],[Descripción]],[1]!Tabla10[Descripción],[1]!Tabla10[Unidad de Medida],"",0))</f>
        <v/>
      </c>
      <c r="N889" s="699"/>
      <c r="O889" s="700" t="str">
        <f>IF(Tabla112[[#This Row],[Descripción]]="","",_xlfn.XLOOKUP(Tabla112[[#This Row],[Descripción]],[1]!Tabla10[Descripción],[1]!Tabla10[Precio Unitario],0))</f>
        <v/>
      </c>
      <c r="P889" s="700" t="str">
        <f>IF(Tabla112[[#This Row],[Cantidad de Insumos]]="","",Tabla112[[#This Row],[Precio Unitario]]*Tabla112[[#This Row],[Cantidad de Insumos]])</f>
        <v/>
      </c>
      <c r="Q889" s="700" t="str">
        <f>IF(Tabla112[[#This Row],[Descripción]]="","",_xlfn.XLOOKUP(Tabla112[[#This Row],[Descripción]],[1]!Tabla10[Descripción],[1]!Tabla10[CODIGO PRESUPUESTARIO],0))</f>
        <v/>
      </c>
      <c r="R889" s="696"/>
      <c r="S889" s="696"/>
    </row>
    <row r="890" spans="2:19" x14ac:dyDescent="0.3">
      <c r="B890" s="692" t="str">
        <f>IF('Formulario PPGR3 '!$G890="","",CONCATENATE('Formulario PPGR3 '!$C890,".",'Formulario PPGR3 '!$D890,".",'Formulario PPGR3 '!$E890,".",'Formulario PPGR3 '!$F890))</f>
        <v/>
      </c>
      <c r="C890" s="692" t="str">
        <f>IF('Formulario PPGR3 '!$G890="","",'[1]Formulario PPGR1'!#REF!)</f>
        <v/>
      </c>
      <c r="D890" s="692" t="str">
        <f>IF('Formulario PPGR3 '!$G890="","",'[1]Formulario PPGR1'!#REF!)</f>
        <v/>
      </c>
      <c r="E890" s="692" t="str">
        <f>IF('Formulario PPGR3 '!$G890="","",'[1]Formulario PPGR1'!#REF!)</f>
        <v/>
      </c>
      <c r="F890" s="692" t="str">
        <f>IF('Formulario PPGR3 '!$G890="","",'[1]Formulario PPGR1'!#REF!)</f>
        <v/>
      </c>
      <c r="G890" s="693"/>
      <c r="H890" s="694" t="str">
        <f>IF(Tabla112[[#This Row],[Código_Actividad]]="","",_xlfn.XLOOKUP(Tabla112[[#This Row],[Código_Actividad]],[1]!Tabla2[Código],[1]!Tabla2[Actividades Programables Presupuestables],"",0))</f>
        <v/>
      </c>
      <c r="I890" s="695" t="str">
        <f>IFERROR(VLOOKUP('Formulario PPGR3 '!$G890,'[1]Formulario PPGR2'!$H$9:$V$272,15,FALSE),"")</f>
        <v/>
      </c>
      <c r="J890" s="702"/>
      <c r="K890" s="696" t="str">
        <f>IF(Tabla112[[#This Row],[Insumos]]="","",_xlfn.XLOOKUP(Tabla112[[#This Row],[Insumos]],[1]!Tabla10[Insumo],[1]!Tabla10[InsumoAbrev],"",0))</f>
        <v/>
      </c>
      <c r="L890" s="697"/>
      <c r="M890" s="698" t="str">
        <f>IF(Tabla112[[#This Row],[Descripción]]="","",_xlfn.XLOOKUP(Tabla112[[#This Row],[Descripción]],[1]!Tabla10[Descripción],[1]!Tabla10[Unidad de Medida],"",0))</f>
        <v/>
      </c>
      <c r="N890" s="699"/>
      <c r="O890" s="700" t="str">
        <f>IF(Tabla112[[#This Row],[Descripción]]="","",_xlfn.XLOOKUP(Tabla112[[#This Row],[Descripción]],[1]!Tabla10[Descripción],[1]!Tabla10[Precio Unitario],0))</f>
        <v/>
      </c>
      <c r="P890" s="700" t="str">
        <f>IF(Tabla112[[#This Row],[Cantidad de Insumos]]="","",Tabla112[[#This Row],[Precio Unitario]]*Tabla112[[#This Row],[Cantidad de Insumos]])</f>
        <v/>
      </c>
      <c r="Q890" s="700" t="str">
        <f>IF(Tabla112[[#This Row],[Descripción]]="","",_xlfn.XLOOKUP(Tabla112[[#This Row],[Descripción]],[1]!Tabla10[Descripción],[1]!Tabla10[CODIGO PRESUPUESTARIO],0))</f>
        <v/>
      </c>
      <c r="R890" s="696"/>
      <c r="S890" s="696"/>
    </row>
    <row r="891" spans="2:19" x14ac:dyDescent="0.3">
      <c r="B891" s="692" t="str">
        <f>IF('Formulario PPGR3 '!$G891="","",CONCATENATE('Formulario PPGR3 '!$C891,".",'Formulario PPGR3 '!$D891,".",'Formulario PPGR3 '!$E891,".",'Formulario PPGR3 '!$F891))</f>
        <v/>
      </c>
      <c r="C891" s="692" t="str">
        <f>IF('Formulario PPGR3 '!$G891="","",'[1]Formulario PPGR1'!#REF!)</f>
        <v/>
      </c>
      <c r="D891" s="692" t="str">
        <f>IF('Formulario PPGR3 '!$G891="","",'[1]Formulario PPGR1'!#REF!)</f>
        <v/>
      </c>
      <c r="E891" s="692" t="str">
        <f>IF('Formulario PPGR3 '!$G891="","",'[1]Formulario PPGR1'!#REF!)</f>
        <v/>
      </c>
      <c r="F891" s="692" t="str">
        <f>IF('Formulario PPGR3 '!$G891="","",'[1]Formulario PPGR1'!#REF!)</f>
        <v/>
      </c>
      <c r="G891" s="693"/>
      <c r="H891" s="694" t="str">
        <f>IF(Tabla112[[#This Row],[Código_Actividad]]="","",_xlfn.XLOOKUP(Tabla112[[#This Row],[Código_Actividad]],[1]!Tabla2[Código],[1]!Tabla2[Actividades Programables Presupuestables],"",0))</f>
        <v/>
      </c>
      <c r="I891" s="695" t="str">
        <f>IFERROR(VLOOKUP('Formulario PPGR3 '!$G891,'[1]Formulario PPGR2'!$H$9:$V$272,15,FALSE),"")</f>
        <v/>
      </c>
      <c r="J891" s="702"/>
      <c r="K891" s="696" t="str">
        <f>IF(Tabla112[[#This Row],[Insumos]]="","",_xlfn.XLOOKUP(Tabla112[[#This Row],[Insumos]],[1]!Tabla10[Insumo],[1]!Tabla10[InsumoAbrev],"",0))</f>
        <v/>
      </c>
      <c r="L891" s="697"/>
      <c r="M891" s="698" t="str">
        <f>IF(Tabla112[[#This Row],[Descripción]]="","",_xlfn.XLOOKUP(Tabla112[[#This Row],[Descripción]],[1]!Tabla10[Descripción],[1]!Tabla10[Unidad de Medida],"",0))</f>
        <v/>
      </c>
      <c r="N891" s="699"/>
      <c r="O891" s="700" t="str">
        <f>IF(Tabla112[[#This Row],[Descripción]]="","",_xlfn.XLOOKUP(Tabla112[[#This Row],[Descripción]],[1]!Tabla10[Descripción],[1]!Tabla10[Precio Unitario],0))</f>
        <v/>
      </c>
      <c r="P891" s="700" t="str">
        <f>IF(Tabla112[[#This Row],[Cantidad de Insumos]]="","",Tabla112[[#This Row],[Precio Unitario]]*Tabla112[[#This Row],[Cantidad de Insumos]])</f>
        <v/>
      </c>
      <c r="Q891" s="700" t="str">
        <f>IF(Tabla112[[#This Row],[Descripción]]="","",_xlfn.XLOOKUP(Tabla112[[#This Row],[Descripción]],[1]!Tabla10[Descripción],[1]!Tabla10[CODIGO PRESUPUESTARIO],0))</f>
        <v/>
      </c>
      <c r="R891" s="696"/>
      <c r="S891" s="696"/>
    </row>
    <row r="892" spans="2:19" x14ac:dyDescent="0.3">
      <c r="B892" s="692" t="str">
        <f>IF('Formulario PPGR3 '!$G892="","",CONCATENATE('Formulario PPGR3 '!$C892,".",'Formulario PPGR3 '!$D892,".",'Formulario PPGR3 '!$E892,".",'Formulario PPGR3 '!$F892))</f>
        <v/>
      </c>
      <c r="C892" s="692" t="str">
        <f>IF('Formulario PPGR3 '!$G892="","",'[1]Formulario PPGR1'!#REF!)</f>
        <v/>
      </c>
      <c r="D892" s="692" t="str">
        <f>IF('Formulario PPGR3 '!$G892="","",'[1]Formulario PPGR1'!#REF!)</f>
        <v/>
      </c>
      <c r="E892" s="692" t="str">
        <f>IF('Formulario PPGR3 '!$G892="","",'[1]Formulario PPGR1'!#REF!)</f>
        <v/>
      </c>
      <c r="F892" s="692" t="str">
        <f>IF('Formulario PPGR3 '!$G892="","",'[1]Formulario PPGR1'!#REF!)</f>
        <v/>
      </c>
      <c r="G892" s="693"/>
      <c r="H892" s="694" t="str">
        <f>IF(Tabla112[[#This Row],[Código_Actividad]]="","",_xlfn.XLOOKUP(Tabla112[[#This Row],[Código_Actividad]],[1]!Tabla2[Código],[1]!Tabla2[Actividades Programables Presupuestables],"",0))</f>
        <v/>
      </c>
      <c r="I892" s="695" t="str">
        <f>IFERROR(VLOOKUP('Formulario PPGR3 '!$G892,'[1]Formulario PPGR2'!$H$9:$V$272,15,FALSE),"")</f>
        <v/>
      </c>
      <c r="J892" s="702"/>
      <c r="K892" s="696" t="str">
        <f>IF(Tabla112[[#This Row],[Insumos]]="","",_xlfn.XLOOKUP(Tabla112[[#This Row],[Insumos]],[1]!Tabla10[Insumo],[1]!Tabla10[InsumoAbrev],"",0))</f>
        <v/>
      </c>
      <c r="L892" s="697"/>
      <c r="M892" s="698" t="str">
        <f>IF(Tabla112[[#This Row],[Descripción]]="","",_xlfn.XLOOKUP(Tabla112[[#This Row],[Descripción]],[1]!Tabla10[Descripción],[1]!Tabla10[Unidad de Medida],"",0))</f>
        <v/>
      </c>
      <c r="N892" s="699"/>
      <c r="O892" s="700" t="str">
        <f>IF(Tabla112[[#This Row],[Descripción]]="","",_xlfn.XLOOKUP(Tabla112[[#This Row],[Descripción]],[1]!Tabla10[Descripción],[1]!Tabla10[Precio Unitario],0))</f>
        <v/>
      </c>
      <c r="P892" s="700" t="str">
        <f>IF(Tabla112[[#This Row],[Cantidad de Insumos]]="","",Tabla112[[#This Row],[Precio Unitario]]*Tabla112[[#This Row],[Cantidad de Insumos]])</f>
        <v/>
      </c>
      <c r="Q892" s="700" t="str">
        <f>IF(Tabla112[[#This Row],[Descripción]]="","",_xlfn.XLOOKUP(Tabla112[[#This Row],[Descripción]],[1]!Tabla10[Descripción],[1]!Tabla10[CODIGO PRESUPUESTARIO],0))</f>
        <v/>
      </c>
      <c r="R892" s="696"/>
      <c r="S892" s="696"/>
    </row>
    <row r="893" spans="2:19" x14ac:dyDescent="0.3">
      <c r="B893" s="692" t="str">
        <f>IF('Formulario PPGR3 '!$G893="","",CONCATENATE('Formulario PPGR3 '!$C893,".",'Formulario PPGR3 '!$D893,".",'Formulario PPGR3 '!$E893,".",'Formulario PPGR3 '!$F893))</f>
        <v/>
      </c>
      <c r="C893" s="692" t="str">
        <f>IF('Formulario PPGR3 '!$G893="","",'[1]Formulario PPGR1'!#REF!)</f>
        <v/>
      </c>
      <c r="D893" s="692" t="str">
        <f>IF('Formulario PPGR3 '!$G893="","",'[1]Formulario PPGR1'!#REF!)</f>
        <v/>
      </c>
      <c r="E893" s="692" t="str">
        <f>IF('Formulario PPGR3 '!$G893="","",'[1]Formulario PPGR1'!#REF!)</f>
        <v/>
      </c>
      <c r="F893" s="692" t="str">
        <f>IF('Formulario PPGR3 '!$G893="","",'[1]Formulario PPGR1'!#REF!)</f>
        <v/>
      </c>
      <c r="G893" s="693"/>
      <c r="H893" s="694" t="str">
        <f>IF(Tabla112[[#This Row],[Código_Actividad]]="","",_xlfn.XLOOKUP(Tabla112[[#This Row],[Código_Actividad]],[1]!Tabla2[Código],[1]!Tabla2[Actividades Programables Presupuestables],"",0))</f>
        <v/>
      </c>
      <c r="I893" s="695" t="str">
        <f>IFERROR(VLOOKUP('Formulario PPGR3 '!$G893,'[1]Formulario PPGR2'!$H$9:$V$272,15,FALSE),"")</f>
        <v/>
      </c>
      <c r="J893" s="702"/>
      <c r="K893" s="696" t="str">
        <f>IF(Tabla112[[#This Row],[Insumos]]="","",_xlfn.XLOOKUP(Tabla112[[#This Row],[Insumos]],[1]!Tabla10[Insumo],[1]!Tabla10[InsumoAbrev],"",0))</f>
        <v/>
      </c>
      <c r="L893" s="697"/>
      <c r="M893" s="698" t="str">
        <f>IF(Tabla112[[#This Row],[Descripción]]="","",_xlfn.XLOOKUP(Tabla112[[#This Row],[Descripción]],[1]!Tabla10[Descripción],[1]!Tabla10[Unidad de Medida],"",0))</f>
        <v/>
      </c>
      <c r="N893" s="699"/>
      <c r="O893" s="700" t="str">
        <f>IF(Tabla112[[#This Row],[Descripción]]="","",_xlfn.XLOOKUP(Tabla112[[#This Row],[Descripción]],[1]!Tabla10[Descripción],[1]!Tabla10[Precio Unitario],0))</f>
        <v/>
      </c>
      <c r="P893" s="700" t="str">
        <f>IF(Tabla112[[#This Row],[Cantidad de Insumos]]="","",Tabla112[[#This Row],[Precio Unitario]]*Tabla112[[#This Row],[Cantidad de Insumos]])</f>
        <v/>
      </c>
      <c r="Q893" s="700" t="str">
        <f>IF(Tabla112[[#This Row],[Descripción]]="","",_xlfn.XLOOKUP(Tabla112[[#This Row],[Descripción]],[1]!Tabla10[Descripción],[1]!Tabla10[CODIGO PRESUPUESTARIO],0))</f>
        <v/>
      </c>
      <c r="R893" s="696"/>
      <c r="S893" s="696"/>
    </row>
    <row r="894" spans="2:19" x14ac:dyDescent="0.3">
      <c r="B894" s="692" t="str">
        <f>IF('Formulario PPGR3 '!$G894="","",CONCATENATE('Formulario PPGR3 '!$C894,".",'Formulario PPGR3 '!$D894,".",'Formulario PPGR3 '!$E894,".",'Formulario PPGR3 '!$F894))</f>
        <v/>
      </c>
      <c r="C894" s="692" t="str">
        <f>IF('Formulario PPGR3 '!$G894="","",'[1]Formulario PPGR1'!#REF!)</f>
        <v/>
      </c>
      <c r="D894" s="692" t="str">
        <f>IF('Formulario PPGR3 '!$G894="","",'[1]Formulario PPGR1'!#REF!)</f>
        <v/>
      </c>
      <c r="E894" s="692" t="str">
        <f>IF('Formulario PPGR3 '!$G894="","",'[1]Formulario PPGR1'!#REF!)</f>
        <v/>
      </c>
      <c r="F894" s="692" t="str">
        <f>IF('Formulario PPGR3 '!$G894="","",'[1]Formulario PPGR1'!#REF!)</f>
        <v/>
      </c>
      <c r="G894" s="693"/>
      <c r="H894" s="694" t="str">
        <f>IF(Tabla112[[#This Row],[Código_Actividad]]="","",_xlfn.XLOOKUP(Tabla112[[#This Row],[Código_Actividad]],[1]!Tabla2[Código],[1]!Tabla2[Actividades Programables Presupuestables],"",0))</f>
        <v/>
      </c>
      <c r="I894" s="695" t="str">
        <f>IFERROR(VLOOKUP('Formulario PPGR3 '!$G894,'[1]Formulario PPGR2'!$H$9:$V$272,15,FALSE),"")</f>
        <v/>
      </c>
      <c r="J894" s="702"/>
      <c r="K894" s="696" t="str">
        <f>IF(Tabla112[[#This Row],[Insumos]]="","",_xlfn.XLOOKUP(Tabla112[[#This Row],[Insumos]],[1]!Tabla10[Insumo],[1]!Tabla10[InsumoAbrev],"",0))</f>
        <v/>
      </c>
      <c r="L894" s="697"/>
      <c r="M894" s="698" t="str">
        <f>IF(Tabla112[[#This Row],[Descripción]]="","",_xlfn.XLOOKUP(Tabla112[[#This Row],[Descripción]],[1]!Tabla10[Descripción],[1]!Tabla10[Unidad de Medida],"",0))</f>
        <v/>
      </c>
      <c r="N894" s="699"/>
      <c r="O894" s="700" t="str">
        <f>IF(Tabla112[[#This Row],[Descripción]]="","",_xlfn.XLOOKUP(Tabla112[[#This Row],[Descripción]],[1]!Tabla10[Descripción],[1]!Tabla10[Precio Unitario],0))</f>
        <v/>
      </c>
      <c r="P894" s="700" t="str">
        <f>IF(Tabla112[[#This Row],[Cantidad de Insumos]]="","",Tabla112[[#This Row],[Precio Unitario]]*Tabla112[[#This Row],[Cantidad de Insumos]])</f>
        <v/>
      </c>
      <c r="Q894" s="700" t="str">
        <f>IF(Tabla112[[#This Row],[Descripción]]="","",_xlfn.XLOOKUP(Tabla112[[#This Row],[Descripción]],[1]!Tabla10[Descripción],[1]!Tabla10[CODIGO PRESUPUESTARIO],0))</f>
        <v/>
      </c>
      <c r="R894" s="696"/>
      <c r="S894" s="696"/>
    </row>
    <row r="895" spans="2:19" x14ac:dyDescent="0.3">
      <c r="B895" s="692" t="str">
        <f>IF('Formulario PPGR3 '!$G895="","",CONCATENATE('Formulario PPGR3 '!$C895,".",'Formulario PPGR3 '!$D895,".",'Formulario PPGR3 '!$E895,".",'Formulario PPGR3 '!$F895))</f>
        <v/>
      </c>
      <c r="C895" s="692" t="str">
        <f>IF('Formulario PPGR3 '!$G895="","",'[1]Formulario PPGR1'!#REF!)</f>
        <v/>
      </c>
      <c r="D895" s="692" t="str">
        <f>IF('Formulario PPGR3 '!$G895="","",'[1]Formulario PPGR1'!#REF!)</f>
        <v/>
      </c>
      <c r="E895" s="692" t="str">
        <f>IF('Formulario PPGR3 '!$G895="","",'[1]Formulario PPGR1'!#REF!)</f>
        <v/>
      </c>
      <c r="F895" s="692" t="str">
        <f>IF('Formulario PPGR3 '!$G895="","",'[1]Formulario PPGR1'!#REF!)</f>
        <v/>
      </c>
      <c r="G895" s="693"/>
      <c r="H895" s="694" t="str">
        <f>IF(Tabla112[[#This Row],[Código_Actividad]]="","",_xlfn.XLOOKUP(Tabla112[[#This Row],[Código_Actividad]],[1]!Tabla2[Código],[1]!Tabla2[Actividades Programables Presupuestables],"",0))</f>
        <v/>
      </c>
      <c r="I895" s="695" t="str">
        <f>IFERROR(VLOOKUP('Formulario PPGR3 '!$G895,'[1]Formulario PPGR2'!$H$9:$V$272,15,FALSE),"")</f>
        <v/>
      </c>
      <c r="J895" s="702"/>
      <c r="K895" s="696" t="str">
        <f>IF(Tabla112[[#This Row],[Insumos]]="","",_xlfn.XLOOKUP(Tabla112[[#This Row],[Insumos]],[1]!Tabla10[Insumo],[1]!Tabla10[InsumoAbrev],"",0))</f>
        <v/>
      </c>
      <c r="L895" s="697"/>
      <c r="M895" s="698" t="str">
        <f>IF(Tabla112[[#This Row],[Descripción]]="","",_xlfn.XLOOKUP(Tabla112[[#This Row],[Descripción]],[1]!Tabla10[Descripción],[1]!Tabla10[Unidad de Medida],"",0))</f>
        <v/>
      </c>
      <c r="N895" s="699"/>
      <c r="O895" s="700" t="str">
        <f>IF(Tabla112[[#This Row],[Descripción]]="","",_xlfn.XLOOKUP(Tabla112[[#This Row],[Descripción]],[1]!Tabla10[Descripción],[1]!Tabla10[Precio Unitario],0))</f>
        <v/>
      </c>
      <c r="P895" s="700" t="str">
        <f>IF(Tabla112[[#This Row],[Cantidad de Insumos]]="","",Tabla112[[#This Row],[Precio Unitario]]*Tabla112[[#This Row],[Cantidad de Insumos]])</f>
        <v/>
      </c>
      <c r="Q895" s="700" t="str">
        <f>IF(Tabla112[[#This Row],[Descripción]]="","",_xlfn.XLOOKUP(Tabla112[[#This Row],[Descripción]],[1]!Tabla10[Descripción],[1]!Tabla10[CODIGO PRESUPUESTARIO],0))</f>
        <v/>
      </c>
      <c r="R895" s="696"/>
      <c r="S895" s="696"/>
    </row>
    <row r="896" spans="2:19" x14ac:dyDescent="0.3">
      <c r="B896" s="692" t="str">
        <f>IF('Formulario PPGR3 '!$G896="","",CONCATENATE('Formulario PPGR3 '!$C896,".",'Formulario PPGR3 '!$D896,".",'Formulario PPGR3 '!$E896,".",'Formulario PPGR3 '!$F896))</f>
        <v/>
      </c>
      <c r="C896" s="692" t="str">
        <f>IF('Formulario PPGR3 '!$G896="","",'[1]Formulario PPGR1'!#REF!)</f>
        <v/>
      </c>
      <c r="D896" s="692" t="str">
        <f>IF('Formulario PPGR3 '!$G896="","",'[1]Formulario PPGR1'!#REF!)</f>
        <v/>
      </c>
      <c r="E896" s="692" t="str">
        <f>IF('Formulario PPGR3 '!$G896="","",'[1]Formulario PPGR1'!#REF!)</f>
        <v/>
      </c>
      <c r="F896" s="692" t="str">
        <f>IF('Formulario PPGR3 '!$G896="","",'[1]Formulario PPGR1'!#REF!)</f>
        <v/>
      </c>
      <c r="G896" s="693"/>
      <c r="H896" s="694" t="str">
        <f>IF(Tabla112[[#This Row],[Código_Actividad]]="","",_xlfn.XLOOKUP(Tabla112[[#This Row],[Código_Actividad]],[1]!Tabla2[Código],[1]!Tabla2[Actividades Programables Presupuestables],"",0))</f>
        <v/>
      </c>
      <c r="I896" s="695" t="str">
        <f>IFERROR(VLOOKUP('Formulario PPGR3 '!$G896,'[1]Formulario PPGR2'!$H$9:$V$272,15,FALSE),"")</f>
        <v/>
      </c>
      <c r="J896" s="702"/>
      <c r="K896" s="696" t="str">
        <f>IF(Tabla112[[#This Row],[Insumos]]="","",_xlfn.XLOOKUP(Tabla112[[#This Row],[Insumos]],[1]!Tabla10[Insumo],[1]!Tabla10[InsumoAbrev],"",0))</f>
        <v/>
      </c>
      <c r="L896" s="697"/>
      <c r="M896" s="698" t="str">
        <f>IF(Tabla112[[#This Row],[Descripción]]="","",_xlfn.XLOOKUP(Tabla112[[#This Row],[Descripción]],[1]!Tabla10[Descripción],[1]!Tabla10[Unidad de Medida],"",0))</f>
        <v/>
      </c>
      <c r="N896" s="699"/>
      <c r="O896" s="700" t="str">
        <f>IF(Tabla112[[#This Row],[Descripción]]="","",_xlfn.XLOOKUP(Tabla112[[#This Row],[Descripción]],[1]!Tabla10[Descripción],[1]!Tabla10[Precio Unitario],0))</f>
        <v/>
      </c>
      <c r="P896" s="700" t="str">
        <f>IF(Tabla112[[#This Row],[Cantidad de Insumos]]="","",Tabla112[[#This Row],[Precio Unitario]]*Tabla112[[#This Row],[Cantidad de Insumos]])</f>
        <v/>
      </c>
      <c r="Q896" s="700" t="str">
        <f>IF(Tabla112[[#This Row],[Descripción]]="","",_xlfn.XLOOKUP(Tabla112[[#This Row],[Descripción]],[1]!Tabla10[Descripción],[1]!Tabla10[CODIGO PRESUPUESTARIO],0))</f>
        <v/>
      </c>
      <c r="R896" s="696"/>
      <c r="S896" s="696"/>
    </row>
    <row r="897" spans="2:19" x14ac:dyDescent="0.3">
      <c r="B897" s="692" t="str">
        <f>IF('Formulario PPGR3 '!$G897="","",CONCATENATE('Formulario PPGR3 '!$C897,".",'Formulario PPGR3 '!$D897,".",'Formulario PPGR3 '!$E897,".",'Formulario PPGR3 '!$F897))</f>
        <v/>
      </c>
      <c r="C897" s="692" t="str">
        <f>IF('Formulario PPGR3 '!$G897="","",'[1]Formulario PPGR1'!#REF!)</f>
        <v/>
      </c>
      <c r="D897" s="692" t="str">
        <f>IF('Formulario PPGR3 '!$G897="","",'[1]Formulario PPGR1'!#REF!)</f>
        <v/>
      </c>
      <c r="E897" s="692" t="str">
        <f>IF('Formulario PPGR3 '!$G897="","",'[1]Formulario PPGR1'!#REF!)</f>
        <v/>
      </c>
      <c r="F897" s="692" t="str">
        <f>IF('Formulario PPGR3 '!$G897="","",'[1]Formulario PPGR1'!#REF!)</f>
        <v/>
      </c>
      <c r="G897" s="693"/>
      <c r="H897" s="694" t="str">
        <f>IF(Tabla112[[#This Row],[Código_Actividad]]="","",_xlfn.XLOOKUP(Tabla112[[#This Row],[Código_Actividad]],[1]!Tabla2[Código],[1]!Tabla2[Actividades Programables Presupuestables],"",0))</f>
        <v/>
      </c>
      <c r="I897" s="695" t="str">
        <f>IFERROR(VLOOKUP('Formulario PPGR3 '!$G897,'[1]Formulario PPGR2'!$H$9:$V$272,15,FALSE),"")</f>
        <v/>
      </c>
      <c r="J897" s="702"/>
      <c r="K897" s="696" t="str">
        <f>IF(Tabla112[[#This Row],[Insumos]]="","",_xlfn.XLOOKUP(Tabla112[[#This Row],[Insumos]],[1]!Tabla10[Insumo],[1]!Tabla10[InsumoAbrev],"",0))</f>
        <v/>
      </c>
      <c r="L897" s="697"/>
      <c r="M897" s="698" t="str">
        <f>IF(Tabla112[[#This Row],[Descripción]]="","",_xlfn.XLOOKUP(Tabla112[[#This Row],[Descripción]],[1]!Tabla10[Descripción],[1]!Tabla10[Unidad de Medida],"",0))</f>
        <v/>
      </c>
      <c r="N897" s="699"/>
      <c r="O897" s="700" t="str">
        <f>IF(Tabla112[[#This Row],[Descripción]]="","",_xlfn.XLOOKUP(Tabla112[[#This Row],[Descripción]],[1]!Tabla10[Descripción],[1]!Tabla10[Precio Unitario],0))</f>
        <v/>
      </c>
      <c r="P897" s="700" t="str">
        <f>IF(Tabla112[[#This Row],[Cantidad de Insumos]]="","",Tabla112[[#This Row],[Precio Unitario]]*Tabla112[[#This Row],[Cantidad de Insumos]])</f>
        <v/>
      </c>
      <c r="Q897" s="700" t="str">
        <f>IF(Tabla112[[#This Row],[Descripción]]="","",_xlfn.XLOOKUP(Tabla112[[#This Row],[Descripción]],[1]!Tabla10[Descripción],[1]!Tabla10[CODIGO PRESUPUESTARIO],0))</f>
        <v/>
      </c>
      <c r="R897" s="696"/>
      <c r="S897" s="696"/>
    </row>
    <row r="898" spans="2:19" x14ac:dyDescent="0.3">
      <c r="B898" s="692" t="str">
        <f>IF('Formulario PPGR3 '!$G898="","",CONCATENATE('Formulario PPGR3 '!$C898,".",'Formulario PPGR3 '!$D898,".",'Formulario PPGR3 '!$E898,".",'Formulario PPGR3 '!$F898))</f>
        <v/>
      </c>
      <c r="C898" s="692" t="str">
        <f>IF('Formulario PPGR3 '!$G898="","",'[1]Formulario PPGR1'!#REF!)</f>
        <v/>
      </c>
      <c r="D898" s="692" t="str">
        <f>IF('Formulario PPGR3 '!$G898="","",'[1]Formulario PPGR1'!#REF!)</f>
        <v/>
      </c>
      <c r="E898" s="692" t="str">
        <f>IF('Formulario PPGR3 '!$G898="","",'[1]Formulario PPGR1'!#REF!)</f>
        <v/>
      </c>
      <c r="F898" s="692" t="str">
        <f>IF('Formulario PPGR3 '!$G898="","",'[1]Formulario PPGR1'!#REF!)</f>
        <v/>
      </c>
      <c r="G898" s="693"/>
      <c r="H898" s="694" t="str">
        <f>IF(Tabla112[[#This Row],[Código_Actividad]]="","",_xlfn.XLOOKUP(Tabla112[[#This Row],[Código_Actividad]],[1]!Tabla2[Código],[1]!Tabla2[Actividades Programables Presupuestables],"",0))</f>
        <v/>
      </c>
      <c r="I898" s="695" t="str">
        <f>IFERROR(VLOOKUP('Formulario PPGR3 '!$G898,'[1]Formulario PPGR2'!$H$9:$V$272,15,FALSE),"")</f>
        <v/>
      </c>
      <c r="J898" s="702"/>
      <c r="K898" s="696" t="str">
        <f>IF(Tabla112[[#This Row],[Insumos]]="","",_xlfn.XLOOKUP(Tabla112[[#This Row],[Insumos]],[1]!Tabla10[Insumo],[1]!Tabla10[InsumoAbrev],"",0))</f>
        <v/>
      </c>
      <c r="L898" s="697"/>
      <c r="M898" s="698" t="str">
        <f>IF(Tabla112[[#This Row],[Descripción]]="","",_xlfn.XLOOKUP(Tabla112[[#This Row],[Descripción]],[1]!Tabla10[Descripción],[1]!Tabla10[Unidad de Medida],"",0))</f>
        <v/>
      </c>
      <c r="N898" s="699"/>
      <c r="O898" s="700" t="str">
        <f>IF(Tabla112[[#This Row],[Descripción]]="","",_xlfn.XLOOKUP(Tabla112[[#This Row],[Descripción]],[1]!Tabla10[Descripción],[1]!Tabla10[Precio Unitario],0))</f>
        <v/>
      </c>
      <c r="P898" s="700" t="str">
        <f>IF(Tabla112[[#This Row],[Cantidad de Insumos]]="","",Tabla112[[#This Row],[Precio Unitario]]*Tabla112[[#This Row],[Cantidad de Insumos]])</f>
        <v/>
      </c>
      <c r="Q898" s="700" t="str">
        <f>IF(Tabla112[[#This Row],[Descripción]]="","",_xlfn.XLOOKUP(Tabla112[[#This Row],[Descripción]],[1]!Tabla10[Descripción],[1]!Tabla10[CODIGO PRESUPUESTARIO],0))</f>
        <v/>
      </c>
      <c r="R898" s="696"/>
      <c r="S898" s="696"/>
    </row>
    <row r="899" spans="2:19" x14ac:dyDescent="0.3">
      <c r="B899" s="692" t="str">
        <f>IF('Formulario PPGR3 '!$G899="","",CONCATENATE('Formulario PPGR3 '!$C899,".",'Formulario PPGR3 '!$D899,".",'Formulario PPGR3 '!$E899,".",'Formulario PPGR3 '!$F899))</f>
        <v/>
      </c>
      <c r="C899" s="692" t="str">
        <f>IF('Formulario PPGR3 '!$G899="","",'[1]Formulario PPGR1'!#REF!)</f>
        <v/>
      </c>
      <c r="D899" s="692" t="str">
        <f>IF('Formulario PPGR3 '!$G899="","",'[1]Formulario PPGR1'!#REF!)</f>
        <v/>
      </c>
      <c r="E899" s="692" t="str">
        <f>IF('Formulario PPGR3 '!$G899="","",'[1]Formulario PPGR1'!#REF!)</f>
        <v/>
      </c>
      <c r="F899" s="692" t="str">
        <f>IF('Formulario PPGR3 '!$G899="","",'[1]Formulario PPGR1'!#REF!)</f>
        <v/>
      </c>
      <c r="G899" s="693"/>
      <c r="H899" s="694" t="str">
        <f>IF(Tabla112[[#This Row],[Código_Actividad]]="","",_xlfn.XLOOKUP(Tabla112[[#This Row],[Código_Actividad]],[1]!Tabla2[Código],[1]!Tabla2[Actividades Programables Presupuestables],"",0))</f>
        <v/>
      </c>
      <c r="I899" s="695" t="str">
        <f>IFERROR(VLOOKUP('Formulario PPGR3 '!$G899,'[1]Formulario PPGR2'!$H$9:$V$272,15,FALSE),"")</f>
        <v/>
      </c>
      <c r="J899" s="702"/>
      <c r="K899" s="696" t="str">
        <f>IF(Tabla112[[#This Row],[Insumos]]="","",_xlfn.XLOOKUP(Tabla112[[#This Row],[Insumos]],[1]!Tabla10[Insumo],[1]!Tabla10[InsumoAbrev],"",0))</f>
        <v/>
      </c>
      <c r="L899" s="697"/>
      <c r="M899" s="698" t="str">
        <f>IF(Tabla112[[#This Row],[Descripción]]="","",_xlfn.XLOOKUP(Tabla112[[#This Row],[Descripción]],[1]!Tabla10[Descripción],[1]!Tabla10[Unidad de Medida],"",0))</f>
        <v/>
      </c>
      <c r="N899" s="699"/>
      <c r="O899" s="700" t="str">
        <f>IF(Tabla112[[#This Row],[Descripción]]="","",_xlfn.XLOOKUP(Tabla112[[#This Row],[Descripción]],[1]!Tabla10[Descripción],[1]!Tabla10[Precio Unitario],0))</f>
        <v/>
      </c>
      <c r="P899" s="700" t="str">
        <f>IF(Tabla112[[#This Row],[Cantidad de Insumos]]="","",Tabla112[[#This Row],[Precio Unitario]]*Tabla112[[#This Row],[Cantidad de Insumos]])</f>
        <v/>
      </c>
      <c r="Q899" s="700" t="str">
        <f>IF(Tabla112[[#This Row],[Descripción]]="","",_xlfn.XLOOKUP(Tabla112[[#This Row],[Descripción]],[1]!Tabla10[Descripción],[1]!Tabla10[CODIGO PRESUPUESTARIO],0))</f>
        <v/>
      </c>
      <c r="R899" s="696"/>
      <c r="S899" s="696"/>
    </row>
    <row r="900" spans="2:19" x14ac:dyDescent="0.3">
      <c r="B900" s="692" t="str">
        <f>IF('Formulario PPGR3 '!$G900="","",CONCATENATE('Formulario PPGR3 '!$C900,".",'Formulario PPGR3 '!$D900,".",'Formulario PPGR3 '!$E900,".",'Formulario PPGR3 '!$F900))</f>
        <v/>
      </c>
      <c r="C900" s="692" t="str">
        <f>IF('Formulario PPGR3 '!$G900="","",'[1]Formulario PPGR1'!#REF!)</f>
        <v/>
      </c>
      <c r="D900" s="692" t="str">
        <f>IF('Formulario PPGR3 '!$G900="","",'[1]Formulario PPGR1'!#REF!)</f>
        <v/>
      </c>
      <c r="E900" s="692" t="str">
        <f>IF('Formulario PPGR3 '!$G900="","",'[1]Formulario PPGR1'!#REF!)</f>
        <v/>
      </c>
      <c r="F900" s="692" t="str">
        <f>IF('Formulario PPGR3 '!$G900="","",'[1]Formulario PPGR1'!#REF!)</f>
        <v/>
      </c>
      <c r="G900" s="693"/>
      <c r="H900" s="694" t="str">
        <f>IF(Tabla112[[#This Row],[Código_Actividad]]="","",_xlfn.XLOOKUP(Tabla112[[#This Row],[Código_Actividad]],[1]!Tabla2[Código],[1]!Tabla2[Actividades Programables Presupuestables],"",0))</f>
        <v/>
      </c>
      <c r="I900" s="695" t="str">
        <f>IFERROR(VLOOKUP('Formulario PPGR3 '!$G900,'[1]Formulario PPGR2'!$H$9:$V$272,15,FALSE),"")</f>
        <v/>
      </c>
      <c r="J900" s="702"/>
      <c r="K900" s="696" t="str">
        <f>IF(Tabla112[[#This Row],[Insumos]]="","",_xlfn.XLOOKUP(Tabla112[[#This Row],[Insumos]],[1]!Tabla10[Insumo],[1]!Tabla10[InsumoAbrev],"",0))</f>
        <v/>
      </c>
      <c r="L900" s="697"/>
      <c r="M900" s="698" t="str">
        <f>IF(Tabla112[[#This Row],[Descripción]]="","",_xlfn.XLOOKUP(Tabla112[[#This Row],[Descripción]],[1]!Tabla10[Descripción],[1]!Tabla10[Unidad de Medida],"",0))</f>
        <v/>
      </c>
      <c r="N900" s="699"/>
      <c r="O900" s="700" t="str">
        <f>IF(Tabla112[[#This Row],[Descripción]]="","",_xlfn.XLOOKUP(Tabla112[[#This Row],[Descripción]],[1]!Tabla10[Descripción],[1]!Tabla10[Precio Unitario],0))</f>
        <v/>
      </c>
      <c r="P900" s="700" t="str">
        <f>IF(Tabla112[[#This Row],[Cantidad de Insumos]]="","",Tabla112[[#This Row],[Precio Unitario]]*Tabla112[[#This Row],[Cantidad de Insumos]])</f>
        <v/>
      </c>
      <c r="Q900" s="700" t="str">
        <f>IF(Tabla112[[#This Row],[Descripción]]="","",_xlfn.XLOOKUP(Tabla112[[#This Row],[Descripción]],[1]!Tabla10[Descripción],[1]!Tabla10[CODIGO PRESUPUESTARIO],0))</f>
        <v/>
      </c>
      <c r="R900" s="696"/>
      <c r="S900" s="696"/>
    </row>
    <row r="901" spans="2:19" x14ac:dyDescent="0.3">
      <c r="B901" s="692" t="str">
        <f>IF('Formulario PPGR3 '!$G901="","",CONCATENATE('Formulario PPGR3 '!$C901,".",'Formulario PPGR3 '!$D901,".",'Formulario PPGR3 '!$E901,".",'Formulario PPGR3 '!$F901))</f>
        <v/>
      </c>
      <c r="C901" s="692" t="str">
        <f>IF('Formulario PPGR3 '!$G901="","",'[1]Formulario PPGR1'!#REF!)</f>
        <v/>
      </c>
      <c r="D901" s="692" t="str">
        <f>IF('Formulario PPGR3 '!$G901="","",'[1]Formulario PPGR1'!#REF!)</f>
        <v/>
      </c>
      <c r="E901" s="692" t="str">
        <f>IF('Formulario PPGR3 '!$G901="","",'[1]Formulario PPGR1'!#REF!)</f>
        <v/>
      </c>
      <c r="F901" s="692" t="str">
        <f>IF('Formulario PPGR3 '!$G901="","",'[1]Formulario PPGR1'!#REF!)</f>
        <v/>
      </c>
      <c r="G901" s="693"/>
      <c r="H901" s="694" t="str">
        <f>IF(Tabla112[[#This Row],[Código_Actividad]]="","",_xlfn.XLOOKUP(Tabla112[[#This Row],[Código_Actividad]],[1]!Tabla2[Código],[1]!Tabla2[Actividades Programables Presupuestables],"",0))</f>
        <v/>
      </c>
      <c r="I901" s="695" t="str">
        <f>IFERROR(VLOOKUP('Formulario PPGR3 '!$G901,'[1]Formulario PPGR2'!$H$9:$V$272,15,FALSE),"")</f>
        <v/>
      </c>
      <c r="J901" s="702"/>
      <c r="K901" s="696" t="str">
        <f>IF(Tabla112[[#This Row],[Insumos]]="","",_xlfn.XLOOKUP(Tabla112[[#This Row],[Insumos]],[1]!Tabla10[Insumo],[1]!Tabla10[InsumoAbrev],"",0))</f>
        <v/>
      </c>
      <c r="L901" s="697"/>
      <c r="M901" s="698" t="str">
        <f>IF(Tabla112[[#This Row],[Descripción]]="","",_xlfn.XLOOKUP(Tabla112[[#This Row],[Descripción]],[1]!Tabla10[Descripción],[1]!Tabla10[Unidad de Medida],"",0))</f>
        <v/>
      </c>
      <c r="N901" s="699"/>
      <c r="O901" s="700" t="str">
        <f>IF(Tabla112[[#This Row],[Descripción]]="","",_xlfn.XLOOKUP(Tabla112[[#This Row],[Descripción]],[1]!Tabla10[Descripción],[1]!Tabla10[Precio Unitario],0))</f>
        <v/>
      </c>
      <c r="P901" s="700" t="str">
        <f>IF(Tabla112[[#This Row],[Cantidad de Insumos]]="","",Tabla112[[#This Row],[Precio Unitario]]*Tabla112[[#This Row],[Cantidad de Insumos]])</f>
        <v/>
      </c>
      <c r="Q901" s="700" t="str">
        <f>IF(Tabla112[[#This Row],[Descripción]]="","",_xlfn.XLOOKUP(Tabla112[[#This Row],[Descripción]],[1]!Tabla10[Descripción],[1]!Tabla10[CODIGO PRESUPUESTARIO],0))</f>
        <v/>
      </c>
      <c r="R901" s="696"/>
      <c r="S901" s="696"/>
    </row>
    <row r="902" spans="2:19" x14ac:dyDescent="0.3">
      <c r="B902" s="692" t="str">
        <f>IF('Formulario PPGR3 '!$G902="","",CONCATENATE('Formulario PPGR3 '!$C902,".",'Formulario PPGR3 '!$D902,".",'Formulario PPGR3 '!$E902,".",'Formulario PPGR3 '!$F902))</f>
        <v/>
      </c>
      <c r="C902" s="692" t="str">
        <f>IF('Formulario PPGR3 '!$G902="","",'[1]Formulario PPGR1'!#REF!)</f>
        <v/>
      </c>
      <c r="D902" s="692" t="str">
        <f>IF('Formulario PPGR3 '!$G902="","",'[1]Formulario PPGR1'!#REF!)</f>
        <v/>
      </c>
      <c r="E902" s="692" t="str">
        <f>IF('Formulario PPGR3 '!$G902="","",'[1]Formulario PPGR1'!#REF!)</f>
        <v/>
      </c>
      <c r="F902" s="692" t="str">
        <f>IF('Formulario PPGR3 '!$G902="","",'[1]Formulario PPGR1'!#REF!)</f>
        <v/>
      </c>
      <c r="G902" s="693"/>
      <c r="H902" s="694" t="str">
        <f>IF(Tabla112[[#This Row],[Código_Actividad]]="","",_xlfn.XLOOKUP(Tabla112[[#This Row],[Código_Actividad]],[1]!Tabla2[Código],[1]!Tabla2[Actividades Programables Presupuestables],"",0))</f>
        <v/>
      </c>
      <c r="I902" s="695" t="str">
        <f>IFERROR(VLOOKUP('Formulario PPGR3 '!$G902,'[1]Formulario PPGR2'!$H$9:$V$272,15,FALSE),"")</f>
        <v/>
      </c>
      <c r="J902" s="702"/>
      <c r="K902" s="696" t="str">
        <f>IF(Tabla112[[#This Row],[Insumos]]="","",_xlfn.XLOOKUP(Tabla112[[#This Row],[Insumos]],[1]!Tabla10[Insumo],[1]!Tabla10[InsumoAbrev],"",0))</f>
        <v/>
      </c>
      <c r="L902" s="697"/>
      <c r="M902" s="698" t="str">
        <f>IF(Tabla112[[#This Row],[Descripción]]="","",_xlfn.XLOOKUP(Tabla112[[#This Row],[Descripción]],[1]!Tabla10[Descripción],[1]!Tabla10[Unidad de Medida],"",0))</f>
        <v/>
      </c>
      <c r="N902" s="699"/>
      <c r="O902" s="700" t="str">
        <f>IF(Tabla112[[#This Row],[Descripción]]="","",_xlfn.XLOOKUP(Tabla112[[#This Row],[Descripción]],[1]!Tabla10[Descripción],[1]!Tabla10[Precio Unitario],0))</f>
        <v/>
      </c>
      <c r="P902" s="700" t="str">
        <f>IF(Tabla112[[#This Row],[Cantidad de Insumos]]="","",Tabla112[[#This Row],[Precio Unitario]]*Tabla112[[#This Row],[Cantidad de Insumos]])</f>
        <v/>
      </c>
      <c r="Q902" s="700" t="str">
        <f>IF(Tabla112[[#This Row],[Descripción]]="","",_xlfn.XLOOKUP(Tabla112[[#This Row],[Descripción]],[1]!Tabla10[Descripción],[1]!Tabla10[CODIGO PRESUPUESTARIO],0))</f>
        <v/>
      </c>
      <c r="R902" s="696"/>
      <c r="S902" s="696"/>
    </row>
    <row r="903" spans="2:19" x14ac:dyDescent="0.3">
      <c r="B903" s="692" t="str">
        <f>IF('Formulario PPGR3 '!$G903="","",CONCATENATE('Formulario PPGR3 '!$C903,".",'Formulario PPGR3 '!$D903,".",'Formulario PPGR3 '!$E903,".",'Formulario PPGR3 '!$F903))</f>
        <v/>
      </c>
      <c r="C903" s="692" t="str">
        <f>IF('Formulario PPGR3 '!$G903="","",'[1]Formulario PPGR1'!#REF!)</f>
        <v/>
      </c>
      <c r="D903" s="692" t="str">
        <f>IF('Formulario PPGR3 '!$G903="","",'[1]Formulario PPGR1'!#REF!)</f>
        <v/>
      </c>
      <c r="E903" s="692" t="str">
        <f>IF('Formulario PPGR3 '!$G903="","",'[1]Formulario PPGR1'!#REF!)</f>
        <v/>
      </c>
      <c r="F903" s="692" t="str">
        <f>IF('Formulario PPGR3 '!$G903="","",'[1]Formulario PPGR1'!#REF!)</f>
        <v/>
      </c>
      <c r="G903" s="693"/>
      <c r="H903" s="694" t="str">
        <f>IF(Tabla112[[#This Row],[Código_Actividad]]="","",_xlfn.XLOOKUP(Tabla112[[#This Row],[Código_Actividad]],[1]!Tabla2[Código],[1]!Tabla2[Actividades Programables Presupuestables],"",0))</f>
        <v/>
      </c>
      <c r="I903" s="695" t="str">
        <f>IFERROR(VLOOKUP('Formulario PPGR3 '!$G903,'[1]Formulario PPGR2'!$H$9:$V$272,15,FALSE),"")</f>
        <v/>
      </c>
      <c r="J903" s="702"/>
      <c r="K903" s="696" t="str">
        <f>IF(Tabla112[[#This Row],[Insumos]]="","",_xlfn.XLOOKUP(Tabla112[[#This Row],[Insumos]],[1]!Tabla10[Insumo],[1]!Tabla10[InsumoAbrev],"",0))</f>
        <v/>
      </c>
      <c r="L903" s="697"/>
      <c r="M903" s="698" t="str">
        <f>IF(Tabla112[[#This Row],[Descripción]]="","",_xlfn.XLOOKUP(Tabla112[[#This Row],[Descripción]],[1]!Tabla10[Descripción],[1]!Tabla10[Unidad de Medida],"",0))</f>
        <v/>
      </c>
      <c r="N903" s="699"/>
      <c r="O903" s="700" t="str">
        <f>IF(Tabla112[[#This Row],[Descripción]]="","",_xlfn.XLOOKUP(Tabla112[[#This Row],[Descripción]],[1]!Tabla10[Descripción],[1]!Tabla10[Precio Unitario],0))</f>
        <v/>
      </c>
      <c r="P903" s="700" t="str">
        <f>IF(Tabla112[[#This Row],[Cantidad de Insumos]]="","",Tabla112[[#This Row],[Precio Unitario]]*Tabla112[[#This Row],[Cantidad de Insumos]])</f>
        <v/>
      </c>
      <c r="Q903" s="700" t="str">
        <f>IF(Tabla112[[#This Row],[Descripción]]="","",_xlfn.XLOOKUP(Tabla112[[#This Row],[Descripción]],[1]!Tabla10[Descripción],[1]!Tabla10[CODIGO PRESUPUESTARIO],0))</f>
        <v/>
      </c>
      <c r="R903" s="696"/>
      <c r="S903" s="696"/>
    </row>
    <row r="904" spans="2:19" x14ac:dyDescent="0.3">
      <c r="B904" s="692" t="str">
        <f>IF('Formulario PPGR3 '!$G904="","",CONCATENATE('Formulario PPGR3 '!$C904,".",'Formulario PPGR3 '!$D904,".",'Formulario PPGR3 '!$E904,".",'Formulario PPGR3 '!$F904))</f>
        <v/>
      </c>
      <c r="C904" s="692" t="str">
        <f>IF('Formulario PPGR3 '!$G904="","",'[1]Formulario PPGR1'!#REF!)</f>
        <v/>
      </c>
      <c r="D904" s="692" t="str">
        <f>IF('Formulario PPGR3 '!$G904="","",'[1]Formulario PPGR1'!#REF!)</f>
        <v/>
      </c>
      <c r="E904" s="692" t="str">
        <f>IF('Formulario PPGR3 '!$G904="","",'[1]Formulario PPGR1'!#REF!)</f>
        <v/>
      </c>
      <c r="F904" s="692" t="str">
        <f>IF('Formulario PPGR3 '!$G904="","",'[1]Formulario PPGR1'!#REF!)</f>
        <v/>
      </c>
      <c r="G904" s="693"/>
      <c r="H904" s="694" t="str">
        <f>IF(Tabla112[[#This Row],[Código_Actividad]]="","",_xlfn.XLOOKUP(Tabla112[[#This Row],[Código_Actividad]],[1]!Tabla2[Código],[1]!Tabla2[Actividades Programables Presupuestables],"",0))</f>
        <v/>
      </c>
      <c r="I904" s="695" t="str">
        <f>IFERROR(VLOOKUP('Formulario PPGR3 '!$G904,'[1]Formulario PPGR2'!$H$9:$V$272,15,FALSE),"")</f>
        <v/>
      </c>
      <c r="J904" s="702"/>
      <c r="K904" s="696" t="str">
        <f>IF(Tabla112[[#This Row],[Insumos]]="","",_xlfn.XLOOKUP(Tabla112[[#This Row],[Insumos]],[1]!Tabla10[Insumo],[1]!Tabla10[InsumoAbrev],"",0))</f>
        <v/>
      </c>
      <c r="L904" s="697"/>
      <c r="M904" s="698" t="str">
        <f>IF(Tabla112[[#This Row],[Descripción]]="","",_xlfn.XLOOKUP(Tabla112[[#This Row],[Descripción]],[1]!Tabla10[Descripción],[1]!Tabla10[Unidad de Medida],"",0))</f>
        <v/>
      </c>
      <c r="N904" s="699"/>
      <c r="O904" s="700" t="str">
        <f>IF(Tabla112[[#This Row],[Descripción]]="","",_xlfn.XLOOKUP(Tabla112[[#This Row],[Descripción]],[1]!Tabla10[Descripción],[1]!Tabla10[Precio Unitario],0))</f>
        <v/>
      </c>
      <c r="P904" s="700" t="str">
        <f>IF(Tabla112[[#This Row],[Cantidad de Insumos]]="","",Tabla112[[#This Row],[Precio Unitario]]*Tabla112[[#This Row],[Cantidad de Insumos]])</f>
        <v/>
      </c>
      <c r="Q904" s="700" t="str">
        <f>IF(Tabla112[[#This Row],[Descripción]]="","",_xlfn.XLOOKUP(Tabla112[[#This Row],[Descripción]],[1]!Tabla10[Descripción],[1]!Tabla10[CODIGO PRESUPUESTARIO],0))</f>
        <v/>
      </c>
      <c r="R904" s="696"/>
      <c r="S904" s="696"/>
    </row>
    <row r="905" spans="2:19" x14ac:dyDescent="0.3">
      <c r="B905" s="692" t="str">
        <f>IF('Formulario PPGR3 '!$G905="","",CONCATENATE('Formulario PPGR3 '!$C905,".",'Formulario PPGR3 '!$D905,".",'Formulario PPGR3 '!$E905,".",'Formulario PPGR3 '!$F905))</f>
        <v/>
      </c>
      <c r="C905" s="692" t="str">
        <f>IF('Formulario PPGR3 '!$G905="","",'[1]Formulario PPGR1'!#REF!)</f>
        <v/>
      </c>
      <c r="D905" s="692" t="str">
        <f>IF('Formulario PPGR3 '!$G905="","",'[1]Formulario PPGR1'!#REF!)</f>
        <v/>
      </c>
      <c r="E905" s="692" t="str">
        <f>IF('Formulario PPGR3 '!$G905="","",'[1]Formulario PPGR1'!#REF!)</f>
        <v/>
      </c>
      <c r="F905" s="692" t="str">
        <f>IF('Formulario PPGR3 '!$G905="","",'[1]Formulario PPGR1'!#REF!)</f>
        <v/>
      </c>
      <c r="G905" s="693"/>
      <c r="H905" s="694" t="str">
        <f>IF(Tabla112[[#This Row],[Código_Actividad]]="","",_xlfn.XLOOKUP(Tabla112[[#This Row],[Código_Actividad]],[1]!Tabla2[Código],[1]!Tabla2[Actividades Programables Presupuestables],"",0))</f>
        <v/>
      </c>
      <c r="I905" s="695" t="str">
        <f>IFERROR(VLOOKUP('Formulario PPGR3 '!$G905,'[1]Formulario PPGR2'!$H$9:$V$272,15,FALSE),"")</f>
        <v/>
      </c>
      <c r="J905" s="702"/>
      <c r="K905" s="696" t="str">
        <f>IF(Tabla112[[#This Row],[Insumos]]="","",_xlfn.XLOOKUP(Tabla112[[#This Row],[Insumos]],[1]!Tabla10[Insumo],[1]!Tabla10[InsumoAbrev],"",0))</f>
        <v/>
      </c>
      <c r="L905" s="697"/>
      <c r="M905" s="698" t="str">
        <f>IF(Tabla112[[#This Row],[Descripción]]="","",_xlfn.XLOOKUP(Tabla112[[#This Row],[Descripción]],[1]!Tabla10[Descripción],[1]!Tabla10[Unidad de Medida],"",0))</f>
        <v/>
      </c>
      <c r="N905" s="699"/>
      <c r="O905" s="700" t="str">
        <f>IF(Tabla112[[#This Row],[Descripción]]="","",_xlfn.XLOOKUP(Tabla112[[#This Row],[Descripción]],[1]!Tabla10[Descripción],[1]!Tabla10[Precio Unitario],0))</f>
        <v/>
      </c>
      <c r="P905" s="700" t="str">
        <f>IF(Tabla112[[#This Row],[Cantidad de Insumos]]="","",Tabla112[[#This Row],[Precio Unitario]]*Tabla112[[#This Row],[Cantidad de Insumos]])</f>
        <v/>
      </c>
      <c r="Q905" s="700" t="str">
        <f>IF(Tabla112[[#This Row],[Descripción]]="","",_xlfn.XLOOKUP(Tabla112[[#This Row],[Descripción]],[1]!Tabla10[Descripción],[1]!Tabla10[CODIGO PRESUPUESTARIO],0))</f>
        <v/>
      </c>
      <c r="R905" s="696"/>
      <c r="S905" s="696"/>
    </row>
    <row r="906" spans="2:19" x14ac:dyDescent="0.3">
      <c r="B906" s="692" t="str">
        <f>IF('Formulario PPGR3 '!$G906="","",CONCATENATE('Formulario PPGR3 '!$C906,".",'Formulario PPGR3 '!$D906,".",'Formulario PPGR3 '!$E906,".",'Formulario PPGR3 '!$F906))</f>
        <v/>
      </c>
      <c r="C906" s="692" t="str">
        <f>IF('Formulario PPGR3 '!$G906="","",'[1]Formulario PPGR1'!#REF!)</f>
        <v/>
      </c>
      <c r="D906" s="692" t="str">
        <f>IF('Formulario PPGR3 '!$G906="","",'[1]Formulario PPGR1'!#REF!)</f>
        <v/>
      </c>
      <c r="E906" s="692" t="str">
        <f>IF('Formulario PPGR3 '!$G906="","",'[1]Formulario PPGR1'!#REF!)</f>
        <v/>
      </c>
      <c r="F906" s="692" t="str">
        <f>IF('Formulario PPGR3 '!$G906="","",'[1]Formulario PPGR1'!#REF!)</f>
        <v/>
      </c>
      <c r="G906" s="693"/>
      <c r="H906" s="694" t="str">
        <f>IF(Tabla112[[#This Row],[Código_Actividad]]="","",_xlfn.XLOOKUP(Tabla112[[#This Row],[Código_Actividad]],[1]!Tabla2[Código],[1]!Tabla2[Actividades Programables Presupuestables],"",0))</f>
        <v/>
      </c>
      <c r="I906" s="695" t="str">
        <f>IFERROR(VLOOKUP('Formulario PPGR3 '!$G906,'[1]Formulario PPGR2'!$H$9:$V$272,15,FALSE),"")</f>
        <v/>
      </c>
      <c r="J906" s="702"/>
      <c r="K906" s="696" t="str">
        <f>IF(Tabla112[[#This Row],[Insumos]]="","",_xlfn.XLOOKUP(Tabla112[[#This Row],[Insumos]],[1]!Tabla10[Insumo],[1]!Tabla10[InsumoAbrev],"",0))</f>
        <v/>
      </c>
      <c r="L906" s="697"/>
      <c r="M906" s="698" t="str">
        <f>IF(Tabla112[[#This Row],[Descripción]]="","",_xlfn.XLOOKUP(Tabla112[[#This Row],[Descripción]],[1]!Tabla10[Descripción],[1]!Tabla10[Unidad de Medida],"",0))</f>
        <v/>
      </c>
      <c r="N906" s="699"/>
      <c r="O906" s="700" t="str">
        <f>IF(Tabla112[[#This Row],[Descripción]]="","",_xlfn.XLOOKUP(Tabla112[[#This Row],[Descripción]],[1]!Tabla10[Descripción],[1]!Tabla10[Precio Unitario],0))</f>
        <v/>
      </c>
      <c r="P906" s="700" t="str">
        <f>IF(Tabla112[[#This Row],[Cantidad de Insumos]]="","",Tabla112[[#This Row],[Precio Unitario]]*Tabla112[[#This Row],[Cantidad de Insumos]])</f>
        <v/>
      </c>
      <c r="Q906" s="700" t="str">
        <f>IF(Tabla112[[#This Row],[Descripción]]="","",_xlfn.XLOOKUP(Tabla112[[#This Row],[Descripción]],[1]!Tabla10[Descripción],[1]!Tabla10[CODIGO PRESUPUESTARIO],0))</f>
        <v/>
      </c>
      <c r="R906" s="696"/>
      <c r="S906" s="696"/>
    </row>
    <row r="907" spans="2:19" x14ac:dyDescent="0.3">
      <c r="B907" s="692" t="str">
        <f>IF('Formulario PPGR3 '!$G907="","",CONCATENATE('Formulario PPGR3 '!$C907,".",'Formulario PPGR3 '!$D907,".",'Formulario PPGR3 '!$E907,".",'Formulario PPGR3 '!$F907))</f>
        <v/>
      </c>
      <c r="C907" s="692" t="str">
        <f>IF('Formulario PPGR3 '!$G907="","",'[1]Formulario PPGR1'!#REF!)</f>
        <v/>
      </c>
      <c r="D907" s="692" t="str">
        <f>IF('Formulario PPGR3 '!$G907="","",'[1]Formulario PPGR1'!#REF!)</f>
        <v/>
      </c>
      <c r="E907" s="692" t="str">
        <f>IF('Formulario PPGR3 '!$G907="","",'[1]Formulario PPGR1'!#REF!)</f>
        <v/>
      </c>
      <c r="F907" s="692" t="str">
        <f>IF('Formulario PPGR3 '!$G907="","",'[1]Formulario PPGR1'!#REF!)</f>
        <v/>
      </c>
      <c r="G907" s="693"/>
      <c r="H907" s="694" t="str">
        <f>IF(Tabla112[[#This Row],[Código_Actividad]]="","",_xlfn.XLOOKUP(Tabla112[[#This Row],[Código_Actividad]],[1]!Tabla2[Código],[1]!Tabla2[Actividades Programables Presupuestables],"",0))</f>
        <v/>
      </c>
      <c r="I907" s="695" t="str">
        <f>IFERROR(VLOOKUP('Formulario PPGR3 '!$G907,'[1]Formulario PPGR2'!$H$9:$V$272,15,FALSE),"")</f>
        <v/>
      </c>
      <c r="J907" s="702"/>
      <c r="K907" s="696" t="str">
        <f>IF(Tabla112[[#This Row],[Insumos]]="","",_xlfn.XLOOKUP(Tabla112[[#This Row],[Insumos]],[1]!Tabla10[Insumo],[1]!Tabla10[InsumoAbrev],"",0))</f>
        <v/>
      </c>
      <c r="L907" s="697"/>
      <c r="M907" s="698" t="str">
        <f>IF(Tabla112[[#This Row],[Descripción]]="","",_xlfn.XLOOKUP(Tabla112[[#This Row],[Descripción]],[1]!Tabla10[Descripción],[1]!Tabla10[Unidad de Medida],"",0))</f>
        <v/>
      </c>
      <c r="N907" s="699"/>
      <c r="O907" s="700" t="str">
        <f>IF(Tabla112[[#This Row],[Descripción]]="","",_xlfn.XLOOKUP(Tabla112[[#This Row],[Descripción]],[1]!Tabla10[Descripción],[1]!Tabla10[Precio Unitario],0))</f>
        <v/>
      </c>
      <c r="P907" s="700" t="str">
        <f>IF(Tabla112[[#This Row],[Cantidad de Insumos]]="","",Tabla112[[#This Row],[Precio Unitario]]*Tabla112[[#This Row],[Cantidad de Insumos]])</f>
        <v/>
      </c>
      <c r="Q907" s="700" t="str">
        <f>IF(Tabla112[[#This Row],[Descripción]]="","",_xlfn.XLOOKUP(Tabla112[[#This Row],[Descripción]],[1]!Tabla10[Descripción],[1]!Tabla10[CODIGO PRESUPUESTARIO],0))</f>
        <v/>
      </c>
      <c r="R907" s="696"/>
      <c r="S907" s="696"/>
    </row>
    <row r="908" spans="2:19" x14ac:dyDescent="0.3">
      <c r="B908" s="692" t="str">
        <f>IF('Formulario PPGR3 '!$G908="","",CONCATENATE('Formulario PPGR3 '!$C908,".",'Formulario PPGR3 '!$D908,".",'Formulario PPGR3 '!$E908,".",'Formulario PPGR3 '!$F908))</f>
        <v/>
      </c>
      <c r="C908" s="692" t="str">
        <f>IF('Formulario PPGR3 '!$G908="","",'[1]Formulario PPGR1'!#REF!)</f>
        <v/>
      </c>
      <c r="D908" s="692" t="str">
        <f>IF('Formulario PPGR3 '!$G908="","",'[1]Formulario PPGR1'!#REF!)</f>
        <v/>
      </c>
      <c r="E908" s="692" t="str">
        <f>IF('Formulario PPGR3 '!$G908="","",'[1]Formulario PPGR1'!#REF!)</f>
        <v/>
      </c>
      <c r="F908" s="692" t="str">
        <f>IF('Formulario PPGR3 '!$G908="","",'[1]Formulario PPGR1'!#REF!)</f>
        <v/>
      </c>
      <c r="G908" s="693"/>
      <c r="H908" s="694" t="str">
        <f>IF(Tabla112[[#This Row],[Código_Actividad]]="","",_xlfn.XLOOKUP(Tabla112[[#This Row],[Código_Actividad]],[1]!Tabla2[Código],[1]!Tabla2[Actividades Programables Presupuestables],"",0))</f>
        <v/>
      </c>
      <c r="I908" s="695" t="str">
        <f>IFERROR(VLOOKUP('Formulario PPGR3 '!$G908,'[1]Formulario PPGR2'!$H$9:$V$272,15,FALSE),"")</f>
        <v/>
      </c>
      <c r="J908" s="702"/>
      <c r="K908" s="696" t="str">
        <f>IF(Tabla112[[#This Row],[Insumos]]="","",_xlfn.XLOOKUP(Tabla112[[#This Row],[Insumos]],[1]!Tabla10[Insumo],[1]!Tabla10[InsumoAbrev],"",0))</f>
        <v/>
      </c>
      <c r="L908" s="697"/>
      <c r="M908" s="698" t="str">
        <f>IF(Tabla112[[#This Row],[Descripción]]="","",_xlfn.XLOOKUP(Tabla112[[#This Row],[Descripción]],[1]!Tabla10[Descripción],[1]!Tabla10[Unidad de Medida],"",0))</f>
        <v/>
      </c>
      <c r="N908" s="699"/>
      <c r="O908" s="700" t="str">
        <f>IF(Tabla112[[#This Row],[Descripción]]="","",_xlfn.XLOOKUP(Tabla112[[#This Row],[Descripción]],[1]!Tabla10[Descripción],[1]!Tabla10[Precio Unitario],0))</f>
        <v/>
      </c>
      <c r="P908" s="700" t="str">
        <f>IF(Tabla112[[#This Row],[Cantidad de Insumos]]="","",Tabla112[[#This Row],[Precio Unitario]]*Tabla112[[#This Row],[Cantidad de Insumos]])</f>
        <v/>
      </c>
      <c r="Q908" s="700" t="str">
        <f>IF(Tabla112[[#This Row],[Descripción]]="","",_xlfn.XLOOKUP(Tabla112[[#This Row],[Descripción]],[1]!Tabla10[Descripción],[1]!Tabla10[CODIGO PRESUPUESTARIO],0))</f>
        <v/>
      </c>
      <c r="R908" s="696"/>
      <c r="S908" s="696"/>
    </row>
    <row r="909" spans="2:19" x14ac:dyDescent="0.3">
      <c r="B909" s="692" t="str">
        <f>IF('Formulario PPGR3 '!$G909="","",CONCATENATE('Formulario PPGR3 '!$C909,".",'Formulario PPGR3 '!$D909,".",'Formulario PPGR3 '!$E909,".",'Formulario PPGR3 '!$F909))</f>
        <v/>
      </c>
      <c r="C909" s="692" t="str">
        <f>IF('Formulario PPGR3 '!$G909="","",'[1]Formulario PPGR1'!#REF!)</f>
        <v/>
      </c>
      <c r="D909" s="692" t="str">
        <f>IF('Formulario PPGR3 '!$G909="","",'[1]Formulario PPGR1'!#REF!)</f>
        <v/>
      </c>
      <c r="E909" s="692" t="str">
        <f>IF('Formulario PPGR3 '!$G909="","",'[1]Formulario PPGR1'!#REF!)</f>
        <v/>
      </c>
      <c r="F909" s="692" t="str">
        <f>IF('Formulario PPGR3 '!$G909="","",'[1]Formulario PPGR1'!#REF!)</f>
        <v/>
      </c>
      <c r="G909" s="693"/>
      <c r="H909" s="694" t="str">
        <f>IF(Tabla112[[#This Row],[Código_Actividad]]="","",_xlfn.XLOOKUP(Tabla112[[#This Row],[Código_Actividad]],[1]!Tabla2[Código],[1]!Tabla2[Actividades Programables Presupuestables],"",0))</f>
        <v/>
      </c>
      <c r="I909" s="695" t="str">
        <f>IFERROR(VLOOKUP('Formulario PPGR3 '!$G909,'[1]Formulario PPGR2'!$H$9:$V$272,15,FALSE),"")</f>
        <v/>
      </c>
      <c r="J909" s="702"/>
      <c r="K909" s="696" t="str">
        <f>IF(Tabla112[[#This Row],[Insumos]]="","",_xlfn.XLOOKUP(Tabla112[[#This Row],[Insumos]],[1]!Tabla10[Insumo],[1]!Tabla10[InsumoAbrev],"",0))</f>
        <v/>
      </c>
      <c r="L909" s="697"/>
      <c r="M909" s="698" t="str">
        <f>IF(Tabla112[[#This Row],[Descripción]]="","",_xlfn.XLOOKUP(Tabla112[[#This Row],[Descripción]],[1]!Tabla10[Descripción],[1]!Tabla10[Unidad de Medida],"",0))</f>
        <v/>
      </c>
      <c r="N909" s="699"/>
      <c r="O909" s="700" t="str">
        <f>IF(Tabla112[[#This Row],[Descripción]]="","",_xlfn.XLOOKUP(Tabla112[[#This Row],[Descripción]],[1]!Tabla10[Descripción],[1]!Tabla10[Precio Unitario],0))</f>
        <v/>
      </c>
      <c r="P909" s="700" t="str">
        <f>IF(Tabla112[[#This Row],[Cantidad de Insumos]]="","",Tabla112[[#This Row],[Precio Unitario]]*Tabla112[[#This Row],[Cantidad de Insumos]])</f>
        <v/>
      </c>
      <c r="Q909" s="700" t="str">
        <f>IF(Tabla112[[#This Row],[Descripción]]="","",_xlfn.XLOOKUP(Tabla112[[#This Row],[Descripción]],[1]!Tabla10[Descripción],[1]!Tabla10[CODIGO PRESUPUESTARIO],0))</f>
        <v/>
      </c>
      <c r="R909" s="696"/>
      <c r="S909" s="696"/>
    </row>
    <row r="910" spans="2:19" x14ac:dyDescent="0.3">
      <c r="B910" s="692" t="str">
        <f>IF('Formulario PPGR3 '!$G910="","",CONCATENATE('Formulario PPGR3 '!$C910,".",'Formulario PPGR3 '!$D910,".",'Formulario PPGR3 '!$E910,".",'Formulario PPGR3 '!$F910))</f>
        <v/>
      </c>
      <c r="C910" s="692" t="str">
        <f>IF('Formulario PPGR3 '!$G910="","",'[1]Formulario PPGR1'!#REF!)</f>
        <v/>
      </c>
      <c r="D910" s="692" t="str">
        <f>IF('Formulario PPGR3 '!$G910="","",'[1]Formulario PPGR1'!#REF!)</f>
        <v/>
      </c>
      <c r="E910" s="692" t="str">
        <f>IF('Formulario PPGR3 '!$G910="","",'[1]Formulario PPGR1'!#REF!)</f>
        <v/>
      </c>
      <c r="F910" s="692" t="str">
        <f>IF('Formulario PPGR3 '!$G910="","",'[1]Formulario PPGR1'!#REF!)</f>
        <v/>
      </c>
      <c r="G910" s="693"/>
      <c r="H910" s="694" t="str">
        <f>IF(Tabla112[[#This Row],[Código_Actividad]]="","",_xlfn.XLOOKUP(Tabla112[[#This Row],[Código_Actividad]],[1]!Tabla2[Código],[1]!Tabla2[Actividades Programables Presupuestables],"",0))</f>
        <v/>
      </c>
      <c r="I910" s="695" t="str">
        <f>IFERROR(VLOOKUP('Formulario PPGR3 '!$G910,'[1]Formulario PPGR2'!$H$9:$V$272,15,FALSE),"")</f>
        <v/>
      </c>
      <c r="J910" s="702"/>
      <c r="K910" s="696" t="str">
        <f>IF(Tabla112[[#This Row],[Insumos]]="","",_xlfn.XLOOKUP(Tabla112[[#This Row],[Insumos]],[1]!Tabla10[Insumo],[1]!Tabla10[InsumoAbrev],"",0))</f>
        <v/>
      </c>
      <c r="L910" s="697"/>
      <c r="M910" s="698" t="str">
        <f>IF(Tabla112[[#This Row],[Descripción]]="","",_xlfn.XLOOKUP(Tabla112[[#This Row],[Descripción]],[1]!Tabla10[Descripción],[1]!Tabla10[Unidad de Medida],"",0))</f>
        <v/>
      </c>
      <c r="N910" s="699"/>
      <c r="O910" s="700" t="str">
        <f>IF(Tabla112[[#This Row],[Descripción]]="","",_xlfn.XLOOKUP(Tabla112[[#This Row],[Descripción]],[1]!Tabla10[Descripción],[1]!Tabla10[Precio Unitario],0))</f>
        <v/>
      </c>
      <c r="P910" s="700" t="str">
        <f>IF(Tabla112[[#This Row],[Cantidad de Insumos]]="","",Tabla112[[#This Row],[Precio Unitario]]*Tabla112[[#This Row],[Cantidad de Insumos]])</f>
        <v/>
      </c>
      <c r="Q910" s="700" t="str">
        <f>IF(Tabla112[[#This Row],[Descripción]]="","",_xlfn.XLOOKUP(Tabla112[[#This Row],[Descripción]],[1]!Tabla10[Descripción],[1]!Tabla10[CODIGO PRESUPUESTARIO],0))</f>
        <v/>
      </c>
      <c r="R910" s="696"/>
      <c r="S910" s="696"/>
    </row>
    <row r="911" spans="2:19" x14ac:dyDescent="0.3">
      <c r="B911" s="692" t="str">
        <f>IF('Formulario PPGR3 '!$G911="","",CONCATENATE('Formulario PPGR3 '!$C911,".",'Formulario PPGR3 '!$D911,".",'Formulario PPGR3 '!$E911,".",'Formulario PPGR3 '!$F911))</f>
        <v/>
      </c>
      <c r="C911" s="692" t="str">
        <f>IF('Formulario PPGR3 '!$G911="","",'[1]Formulario PPGR1'!#REF!)</f>
        <v/>
      </c>
      <c r="D911" s="692" t="str">
        <f>IF('Formulario PPGR3 '!$G911="","",'[1]Formulario PPGR1'!#REF!)</f>
        <v/>
      </c>
      <c r="E911" s="692" t="str">
        <f>IF('Formulario PPGR3 '!$G911="","",'[1]Formulario PPGR1'!#REF!)</f>
        <v/>
      </c>
      <c r="F911" s="692" t="str">
        <f>IF('Formulario PPGR3 '!$G911="","",'[1]Formulario PPGR1'!#REF!)</f>
        <v/>
      </c>
      <c r="G911" s="693"/>
      <c r="H911" s="694" t="str">
        <f>IF(Tabla112[[#This Row],[Código_Actividad]]="","",_xlfn.XLOOKUP(Tabla112[[#This Row],[Código_Actividad]],[1]!Tabla2[Código],[1]!Tabla2[Actividades Programables Presupuestables],"",0))</f>
        <v/>
      </c>
      <c r="I911" s="695" t="str">
        <f>IFERROR(VLOOKUP('Formulario PPGR3 '!$G911,'[1]Formulario PPGR2'!$H$9:$V$272,15,FALSE),"")</f>
        <v/>
      </c>
      <c r="J911" s="702"/>
      <c r="K911" s="696" t="str">
        <f>IF(Tabla112[[#This Row],[Insumos]]="","",_xlfn.XLOOKUP(Tabla112[[#This Row],[Insumos]],[1]!Tabla10[Insumo],[1]!Tabla10[InsumoAbrev],"",0))</f>
        <v/>
      </c>
      <c r="L911" s="697"/>
      <c r="M911" s="698" t="str">
        <f>IF(Tabla112[[#This Row],[Descripción]]="","",_xlfn.XLOOKUP(Tabla112[[#This Row],[Descripción]],[1]!Tabla10[Descripción],[1]!Tabla10[Unidad de Medida],"",0))</f>
        <v/>
      </c>
      <c r="N911" s="699"/>
      <c r="O911" s="700" t="str">
        <f>IF(Tabla112[[#This Row],[Descripción]]="","",_xlfn.XLOOKUP(Tabla112[[#This Row],[Descripción]],[1]!Tabla10[Descripción],[1]!Tabla10[Precio Unitario],0))</f>
        <v/>
      </c>
      <c r="P911" s="700" t="str">
        <f>IF(Tabla112[[#This Row],[Cantidad de Insumos]]="","",Tabla112[[#This Row],[Precio Unitario]]*Tabla112[[#This Row],[Cantidad de Insumos]])</f>
        <v/>
      </c>
      <c r="Q911" s="700" t="str">
        <f>IF(Tabla112[[#This Row],[Descripción]]="","",_xlfn.XLOOKUP(Tabla112[[#This Row],[Descripción]],[1]!Tabla10[Descripción],[1]!Tabla10[CODIGO PRESUPUESTARIO],0))</f>
        <v/>
      </c>
      <c r="R911" s="696"/>
      <c r="S911" s="696"/>
    </row>
    <row r="912" spans="2:19" x14ac:dyDescent="0.3">
      <c r="B912" s="692" t="str">
        <f>IF('Formulario PPGR3 '!$G912="","",CONCATENATE('Formulario PPGR3 '!$C912,".",'Formulario PPGR3 '!$D912,".",'Formulario PPGR3 '!$E912,".",'Formulario PPGR3 '!$F912))</f>
        <v/>
      </c>
      <c r="C912" s="692" t="str">
        <f>IF('Formulario PPGR3 '!$G912="","",'[1]Formulario PPGR1'!#REF!)</f>
        <v/>
      </c>
      <c r="D912" s="692" t="str">
        <f>IF('Formulario PPGR3 '!$G912="","",'[1]Formulario PPGR1'!#REF!)</f>
        <v/>
      </c>
      <c r="E912" s="692" t="str">
        <f>IF('Formulario PPGR3 '!$G912="","",'[1]Formulario PPGR1'!#REF!)</f>
        <v/>
      </c>
      <c r="F912" s="692" t="str">
        <f>IF('Formulario PPGR3 '!$G912="","",'[1]Formulario PPGR1'!#REF!)</f>
        <v/>
      </c>
      <c r="G912" s="693"/>
      <c r="H912" s="694" t="str">
        <f>IF(Tabla112[[#This Row],[Código_Actividad]]="","",_xlfn.XLOOKUP(Tabla112[[#This Row],[Código_Actividad]],[1]!Tabla2[Código],[1]!Tabla2[Actividades Programables Presupuestables],"",0))</f>
        <v/>
      </c>
      <c r="I912" s="695" t="str">
        <f>IFERROR(VLOOKUP('Formulario PPGR3 '!$G912,'[1]Formulario PPGR2'!$H$9:$V$272,15,FALSE),"")</f>
        <v/>
      </c>
      <c r="J912" s="702"/>
      <c r="K912" s="696" t="str">
        <f>IF(Tabla112[[#This Row],[Insumos]]="","",_xlfn.XLOOKUP(Tabla112[[#This Row],[Insumos]],[1]!Tabla10[Insumo],[1]!Tabla10[InsumoAbrev],"",0))</f>
        <v/>
      </c>
      <c r="L912" s="697"/>
      <c r="M912" s="698" t="str">
        <f>IF(Tabla112[[#This Row],[Descripción]]="","",_xlfn.XLOOKUP(Tabla112[[#This Row],[Descripción]],[1]!Tabla10[Descripción],[1]!Tabla10[Unidad de Medida],"",0))</f>
        <v/>
      </c>
      <c r="N912" s="699"/>
      <c r="O912" s="700" t="str">
        <f>IF(Tabla112[[#This Row],[Descripción]]="","",_xlfn.XLOOKUP(Tabla112[[#This Row],[Descripción]],[1]!Tabla10[Descripción],[1]!Tabla10[Precio Unitario],0))</f>
        <v/>
      </c>
      <c r="P912" s="700" t="str">
        <f>IF(Tabla112[[#This Row],[Cantidad de Insumos]]="","",Tabla112[[#This Row],[Precio Unitario]]*Tabla112[[#This Row],[Cantidad de Insumos]])</f>
        <v/>
      </c>
      <c r="Q912" s="700" t="str">
        <f>IF(Tabla112[[#This Row],[Descripción]]="","",_xlfn.XLOOKUP(Tabla112[[#This Row],[Descripción]],[1]!Tabla10[Descripción],[1]!Tabla10[CODIGO PRESUPUESTARIO],0))</f>
        <v/>
      </c>
      <c r="R912" s="696"/>
      <c r="S912" s="696"/>
    </row>
    <row r="913" spans="2:19" x14ac:dyDescent="0.3">
      <c r="B913" s="692" t="str">
        <f>IF('Formulario PPGR3 '!$G913="","",CONCATENATE('Formulario PPGR3 '!$C913,".",'Formulario PPGR3 '!$D913,".",'Formulario PPGR3 '!$E913,".",'Formulario PPGR3 '!$F913))</f>
        <v/>
      </c>
      <c r="C913" s="692" t="str">
        <f>IF('Formulario PPGR3 '!$G913="","",'[1]Formulario PPGR1'!#REF!)</f>
        <v/>
      </c>
      <c r="D913" s="692" t="str">
        <f>IF('Formulario PPGR3 '!$G913="","",'[1]Formulario PPGR1'!#REF!)</f>
        <v/>
      </c>
      <c r="E913" s="692" t="str">
        <f>IF('Formulario PPGR3 '!$G913="","",'[1]Formulario PPGR1'!#REF!)</f>
        <v/>
      </c>
      <c r="F913" s="692" t="str">
        <f>IF('Formulario PPGR3 '!$G913="","",'[1]Formulario PPGR1'!#REF!)</f>
        <v/>
      </c>
      <c r="G913" s="693"/>
      <c r="H913" s="694" t="str">
        <f>IF(Tabla112[[#This Row],[Código_Actividad]]="","",_xlfn.XLOOKUP(Tabla112[[#This Row],[Código_Actividad]],[1]!Tabla2[Código],[1]!Tabla2[Actividades Programables Presupuestables],"",0))</f>
        <v/>
      </c>
      <c r="I913" s="695" t="str">
        <f>IFERROR(VLOOKUP('Formulario PPGR3 '!$G913,'[1]Formulario PPGR2'!$H$9:$V$272,15,FALSE),"")</f>
        <v/>
      </c>
      <c r="J913" s="702"/>
      <c r="K913" s="696" t="str">
        <f>IF(Tabla112[[#This Row],[Insumos]]="","",_xlfn.XLOOKUP(Tabla112[[#This Row],[Insumos]],[1]!Tabla10[Insumo],[1]!Tabla10[InsumoAbrev],"",0))</f>
        <v/>
      </c>
      <c r="L913" s="697"/>
      <c r="M913" s="698" t="str">
        <f>IF(Tabla112[[#This Row],[Descripción]]="","",_xlfn.XLOOKUP(Tabla112[[#This Row],[Descripción]],[1]!Tabla10[Descripción],[1]!Tabla10[Unidad de Medida],"",0))</f>
        <v/>
      </c>
      <c r="N913" s="699"/>
      <c r="O913" s="700" t="str">
        <f>IF(Tabla112[[#This Row],[Descripción]]="","",_xlfn.XLOOKUP(Tabla112[[#This Row],[Descripción]],[1]!Tabla10[Descripción],[1]!Tabla10[Precio Unitario],0))</f>
        <v/>
      </c>
      <c r="P913" s="700" t="str">
        <f>IF(Tabla112[[#This Row],[Cantidad de Insumos]]="","",Tabla112[[#This Row],[Precio Unitario]]*Tabla112[[#This Row],[Cantidad de Insumos]])</f>
        <v/>
      </c>
      <c r="Q913" s="700" t="str">
        <f>IF(Tabla112[[#This Row],[Descripción]]="","",_xlfn.XLOOKUP(Tabla112[[#This Row],[Descripción]],[1]!Tabla10[Descripción],[1]!Tabla10[CODIGO PRESUPUESTARIO],0))</f>
        <v/>
      </c>
      <c r="R913" s="696"/>
      <c r="S913" s="696"/>
    </row>
    <row r="914" spans="2:19" x14ac:dyDescent="0.3">
      <c r="B914" s="692" t="str">
        <f>IF('Formulario PPGR3 '!$G914="","",CONCATENATE('Formulario PPGR3 '!$C914,".",'Formulario PPGR3 '!$D914,".",'Formulario PPGR3 '!$E914,".",'Formulario PPGR3 '!$F914))</f>
        <v/>
      </c>
      <c r="C914" s="692" t="str">
        <f>IF('Formulario PPGR3 '!$G914="","",'[1]Formulario PPGR1'!#REF!)</f>
        <v/>
      </c>
      <c r="D914" s="692" t="str">
        <f>IF('Formulario PPGR3 '!$G914="","",'[1]Formulario PPGR1'!#REF!)</f>
        <v/>
      </c>
      <c r="E914" s="692" t="str">
        <f>IF('Formulario PPGR3 '!$G914="","",'[1]Formulario PPGR1'!#REF!)</f>
        <v/>
      </c>
      <c r="F914" s="692" t="str">
        <f>IF('Formulario PPGR3 '!$G914="","",'[1]Formulario PPGR1'!#REF!)</f>
        <v/>
      </c>
      <c r="G914" s="693"/>
      <c r="H914" s="694" t="str">
        <f>IF(Tabla112[[#This Row],[Código_Actividad]]="","",_xlfn.XLOOKUP(Tabla112[[#This Row],[Código_Actividad]],[1]!Tabla2[Código],[1]!Tabla2[Actividades Programables Presupuestables],"",0))</f>
        <v/>
      </c>
      <c r="I914" s="695" t="str">
        <f>IFERROR(VLOOKUP('Formulario PPGR3 '!$G914,'[1]Formulario PPGR2'!$H$9:$V$272,15,FALSE),"")</f>
        <v/>
      </c>
      <c r="J914" s="702"/>
      <c r="K914" s="696" t="str">
        <f>IF(Tabla112[[#This Row],[Insumos]]="","",_xlfn.XLOOKUP(Tabla112[[#This Row],[Insumos]],[1]!Tabla10[Insumo],[1]!Tabla10[InsumoAbrev],"",0))</f>
        <v/>
      </c>
      <c r="L914" s="697"/>
      <c r="M914" s="698" t="str">
        <f>IF(Tabla112[[#This Row],[Descripción]]="","",_xlfn.XLOOKUP(Tabla112[[#This Row],[Descripción]],[1]!Tabla10[Descripción],[1]!Tabla10[Unidad de Medida],"",0))</f>
        <v/>
      </c>
      <c r="N914" s="699"/>
      <c r="O914" s="700" t="str">
        <f>IF(Tabla112[[#This Row],[Descripción]]="","",_xlfn.XLOOKUP(Tabla112[[#This Row],[Descripción]],[1]!Tabla10[Descripción],[1]!Tabla10[Precio Unitario],0))</f>
        <v/>
      </c>
      <c r="P914" s="700" t="str">
        <f>IF(Tabla112[[#This Row],[Cantidad de Insumos]]="","",Tabla112[[#This Row],[Precio Unitario]]*Tabla112[[#This Row],[Cantidad de Insumos]])</f>
        <v/>
      </c>
      <c r="Q914" s="700" t="str">
        <f>IF(Tabla112[[#This Row],[Descripción]]="","",_xlfn.XLOOKUP(Tabla112[[#This Row],[Descripción]],[1]!Tabla10[Descripción],[1]!Tabla10[CODIGO PRESUPUESTARIO],0))</f>
        <v/>
      </c>
      <c r="R914" s="696"/>
      <c r="S914" s="696"/>
    </row>
    <row r="915" spans="2:19" x14ac:dyDescent="0.3">
      <c r="B915" s="692" t="str">
        <f>IF('Formulario PPGR3 '!$G915="","",CONCATENATE('Formulario PPGR3 '!$C915,".",'Formulario PPGR3 '!$D915,".",'Formulario PPGR3 '!$E915,".",'Formulario PPGR3 '!$F915))</f>
        <v/>
      </c>
      <c r="C915" s="692" t="str">
        <f>IF('Formulario PPGR3 '!$G915="","",'[1]Formulario PPGR1'!#REF!)</f>
        <v/>
      </c>
      <c r="D915" s="692" t="str">
        <f>IF('Formulario PPGR3 '!$G915="","",'[1]Formulario PPGR1'!#REF!)</f>
        <v/>
      </c>
      <c r="E915" s="692" t="str">
        <f>IF('Formulario PPGR3 '!$G915="","",'[1]Formulario PPGR1'!#REF!)</f>
        <v/>
      </c>
      <c r="F915" s="692" t="str">
        <f>IF('Formulario PPGR3 '!$G915="","",'[1]Formulario PPGR1'!#REF!)</f>
        <v/>
      </c>
      <c r="G915" s="693"/>
      <c r="H915" s="694" t="str">
        <f>IF(Tabla112[[#This Row],[Código_Actividad]]="","",_xlfn.XLOOKUP(Tabla112[[#This Row],[Código_Actividad]],[1]!Tabla2[Código],[1]!Tabla2[Actividades Programables Presupuestables],"",0))</f>
        <v/>
      </c>
      <c r="I915" s="695" t="str">
        <f>IFERROR(VLOOKUP('Formulario PPGR3 '!$G915,'[1]Formulario PPGR2'!$H$9:$V$272,15,FALSE),"")</f>
        <v/>
      </c>
      <c r="J915" s="702"/>
      <c r="K915" s="696" t="str">
        <f>IF(Tabla112[[#This Row],[Insumos]]="","",_xlfn.XLOOKUP(Tabla112[[#This Row],[Insumos]],[1]!Tabla10[Insumo],[1]!Tabla10[InsumoAbrev],"",0))</f>
        <v/>
      </c>
      <c r="L915" s="697"/>
      <c r="M915" s="698" t="str">
        <f>IF(Tabla112[[#This Row],[Descripción]]="","",_xlfn.XLOOKUP(Tabla112[[#This Row],[Descripción]],[1]!Tabla10[Descripción],[1]!Tabla10[Unidad de Medida],"",0))</f>
        <v/>
      </c>
      <c r="N915" s="699"/>
      <c r="O915" s="700" t="str">
        <f>IF(Tabla112[[#This Row],[Descripción]]="","",_xlfn.XLOOKUP(Tabla112[[#This Row],[Descripción]],[1]!Tabla10[Descripción],[1]!Tabla10[Precio Unitario],0))</f>
        <v/>
      </c>
      <c r="P915" s="700" t="str">
        <f>IF(Tabla112[[#This Row],[Cantidad de Insumos]]="","",Tabla112[[#This Row],[Precio Unitario]]*Tabla112[[#This Row],[Cantidad de Insumos]])</f>
        <v/>
      </c>
      <c r="Q915" s="700" t="str">
        <f>IF(Tabla112[[#This Row],[Descripción]]="","",_xlfn.XLOOKUP(Tabla112[[#This Row],[Descripción]],[1]!Tabla10[Descripción],[1]!Tabla10[CODIGO PRESUPUESTARIO],0))</f>
        <v/>
      </c>
      <c r="R915" s="696"/>
      <c r="S915" s="696"/>
    </row>
    <row r="916" spans="2:19" x14ac:dyDescent="0.3">
      <c r="B916" s="692" t="str">
        <f>IF('Formulario PPGR3 '!$G916="","",CONCATENATE('Formulario PPGR3 '!$C916,".",'Formulario PPGR3 '!$D916,".",'Formulario PPGR3 '!$E916,".",'Formulario PPGR3 '!$F916))</f>
        <v/>
      </c>
      <c r="C916" s="692" t="str">
        <f>IF('Formulario PPGR3 '!$G916="","",'[1]Formulario PPGR1'!#REF!)</f>
        <v/>
      </c>
      <c r="D916" s="692" t="str">
        <f>IF('Formulario PPGR3 '!$G916="","",'[1]Formulario PPGR1'!#REF!)</f>
        <v/>
      </c>
      <c r="E916" s="692" t="str">
        <f>IF('Formulario PPGR3 '!$G916="","",'[1]Formulario PPGR1'!#REF!)</f>
        <v/>
      </c>
      <c r="F916" s="692" t="str">
        <f>IF('Formulario PPGR3 '!$G916="","",'[1]Formulario PPGR1'!#REF!)</f>
        <v/>
      </c>
      <c r="G916" s="693"/>
      <c r="H916" s="694" t="str">
        <f>IF(Tabla112[[#This Row],[Código_Actividad]]="","",_xlfn.XLOOKUP(Tabla112[[#This Row],[Código_Actividad]],[1]!Tabla2[Código],[1]!Tabla2[Actividades Programables Presupuestables],"",0))</f>
        <v/>
      </c>
      <c r="I916" s="695" t="str">
        <f>IFERROR(VLOOKUP('Formulario PPGR3 '!$G916,'[1]Formulario PPGR2'!$H$9:$V$272,15,FALSE),"")</f>
        <v/>
      </c>
      <c r="J916" s="702"/>
      <c r="K916" s="696" t="str">
        <f>IF(Tabla112[[#This Row],[Insumos]]="","",_xlfn.XLOOKUP(Tabla112[[#This Row],[Insumos]],[1]!Tabla10[Insumo],[1]!Tabla10[InsumoAbrev],"",0))</f>
        <v/>
      </c>
      <c r="L916" s="697"/>
      <c r="M916" s="698" t="str">
        <f>IF(Tabla112[[#This Row],[Descripción]]="","",_xlfn.XLOOKUP(Tabla112[[#This Row],[Descripción]],[1]!Tabla10[Descripción],[1]!Tabla10[Unidad de Medida],"",0))</f>
        <v/>
      </c>
      <c r="N916" s="699"/>
      <c r="O916" s="700" t="str">
        <f>IF(Tabla112[[#This Row],[Descripción]]="","",_xlfn.XLOOKUP(Tabla112[[#This Row],[Descripción]],[1]!Tabla10[Descripción],[1]!Tabla10[Precio Unitario],0))</f>
        <v/>
      </c>
      <c r="P916" s="700" t="str">
        <f>IF(Tabla112[[#This Row],[Cantidad de Insumos]]="","",Tabla112[[#This Row],[Precio Unitario]]*Tabla112[[#This Row],[Cantidad de Insumos]])</f>
        <v/>
      </c>
      <c r="Q916" s="700" t="str">
        <f>IF(Tabla112[[#This Row],[Descripción]]="","",_xlfn.XLOOKUP(Tabla112[[#This Row],[Descripción]],[1]!Tabla10[Descripción],[1]!Tabla10[CODIGO PRESUPUESTARIO],0))</f>
        <v/>
      </c>
      <c r="R916" s="696"/>
      <c r="S916" s="696"/>
    </row>
    <row r="917" spans="2:19" x14ac:dyDescent="0.3">
      <c r="B917" s="692" t="str">
        <f>IF('Formulario PPGR3 '!$G917="","",CONCATENATE('Formulario PPGR3 '!$C917,".",'Formulario PPGR3 '!$D917,".",'Formulario PPGR3 '!$E917,".",'Formulario PPGR3 '!$F917))</f>
        <v/>
      </c>
      <c r="C917" s="692" t="str">
        <f>IF('Formulario PPGR3 '!$G917="","",'[1]Formulario PPGR1'!#REF!)</f>
        <v/>
      </c>
      <c r="D917" s="692" t="str">
        <f>IF('Formulario PPGR3 '!$G917="","",'[1]Formulario PPGR1'!#REF!)</f>
        <v/>
      </c>
      <c r="E917" s="692" t="str">
        <f>IF('Formulario PPGR3 '!$G917="","",'[1]Formulario PPGR1'!#REF!)</f>
        <v/>
      </c>
      <c r="F917" s="692" t="str">
        <f>IF('Formulario PPGR3 '!$G917="","",'[1]Formulario PPGR1'!#REF!)</f>
        <v/>
      </c>
      <c r="G917" s="693"/>
      <c r="H917" s="694" t="str">
        <f>IF(Tabla112[[#This Row],[Código_Actividad]]="","",_xlfn.XLOOKUP(Tabla112[[#This Row],[Código_Actividad]],[1]!Tabla2[Código],[1]!Tabla2[Actividades Programables Presupuestables],"",0))</f>
        <v/>
      </c>
      <c r="I917" s="695" t="str">
        <f>IFERROR(VLOOKUP('Formulario PPGR3 '!$G917,'[1]Formulario PPGR2'!$H$9:$V$272,15,FALSE),"")</f>
        <v/>
      </c>
      <c r="J917" s="702"/>
      <c r="K917" s="696" t="str">
        <f>IF(Tabla112[[#This Row],[Insumos]]="","",_xlfn.XLOOKUP(Tabla112[[#This Row],[Insumos]],[1]!Tabla10[Insumo],[1]!Tabla10[InsumoAbrev],"",0))</f>
        <v/>
      </c>
      <c r="L917" s="697"/>
      <c r="M917" s="698" t="str">
        <f>IF(Tabla112[[#This Row],[Descripción]]="","",_xlfn.XLOOKUP(Tabla112[[#This Row],[Descripción]],[1]!Tabla10[Descripción],[1]!Tabla10[Unidad de Medida],"",0))</f>
        <v/>
      </c>
      <c r="N917" s="699"/>
      <c r="O917" s="700" t="str">
        <f>IF(Tabla112[[#This Row],[Descripción]]="","",_xlfn.XLOOKUP(Tabla112[[#This Row],[Descripción]],[1]!Tabla10[Descripción],[1]!Tabla10[Precio Unitario],0))</f>
        <v/>
      </c>
      <c r="P917" s="700" t="str">
        <f>IF(Tabla112[[#This Row],[Cantidad de Insumos]]="","",Tabla112[[#This Row],[Precio Unitario]]*Tabla112[[#This Row],[Cantidad de Insumos]])</f>
        <v/>
      </c>
      <c r="Q917" s="700" t="str">
        <f>IF(Tabla112[[#This Row],[Descripción]]="","",_xlfn.XLOOKUP(Tabla112[[#This Row],[Descripción]],[1]!Tabla10[Descripción],[1]!Tabla10[CODIGO PRESUPUESTARIO],0))</f>
        <v/>
      </c>
      <c r="R917" s="696"/>
      <c r="S917" s="696"/>
    </row>
    <row r="918" spans="2:19" x14ac:dyDescent="0.3">
      <c r="B918" s="692" t="str">
        <f>IF('Formulario PPGR3 '!$G918="","",CONCATENATE('Formulario PPGR3 '!$C918,".",'Formulario PPGR3 '!$D918,".",'Formulario PPGR3 '!$E918,".",'Formulario PPGR3 '!$F918))</f>
        <v/>
      </c>
      <c r="C918" s="692" t="str">
        <f>IF('Formulario PPGR3 '!$G918="","",'[1]Formulario PPGR1'!#REF!)</f>
        <v/>
      </c>
      <c r="D918" s="692" t="str">
        <f>IF('Formulario PPGR3 '!$G918="","",'[1]Formulario PPGR1'!#REF!)</f>
        <v/>
      </c>
      <c r="E918" s="692" t="str">
        <f>IF('Formulario PPGR3 '!$G918="","",'[1]Formulario PPGR1'!#REF!)</f>
        <v/>
      </c>
      <c r="F918" s="692" t="str">
        <f>IF('Formulario PPGR3 '!$G918="","",'[1]Formulario PPGR1'!#REF!)</f>
        <v/>
      </c>
      <c r="G918" s="693"/>
      <c r="H918" s="694" t="str">
        <f>IF(Tabla112[[#This Row],[Código_Actividad]]="","",_xlfn.XLOOKUP(Tabla112[[#This Row],[Código_Actividad]],[1]!Tabla2[Código],[1]!Tabla2[Actividades Programables Presupuestables],"",0))</f>
        <v/>
      </c>
      <c r="I918" s="695" t="str">
        <f>IFERROR(VLOOKUP('Formulario PPGR3 '!$G918,'[1]Formulario PPGR2'!$H$9:$V$272,15,FALSE),"")</f>
        <v/>
      </c>
      <c r="J918" s="702"/>
      <c r="K918" s="696" t="str">
        <f>IF(Tabla112[[#This Row],[Insumos]]="","",_xlfn.XLOOKUP(Tabla112[[#This Row],[Insumos]],[1]!Tabla10[Insumo],[1]!Tabla10[InsumoAbrev],"",0))</f>
        <v/>
      </c>
      <c r="L918" s="697"/>
      <c r="M918" s="698" t="str">
        <f>IF(Tabla112[[#This Row],[Descripción]]="","",_xlfn.XLOOKUP(Tabla112[[#This Row],[Descripción]],[1]!Tabla10[Descripción],[1]!Tabla10[Unidad de Medida],"",0))</f>
        <v/>
      </c>
      <c r="N918" s="699"/>
      <c r="O918" s="700" t="str">
        <f>IF(Tabla112[[#This Row],[Descripción]]="","",_xlfn.XLOOKUP(Tabla112[[#This Row],[Descripción]],[1]!Tabla10[Descripción],[1]!Tabla10[Precio Unitario],0))</f>
        <v/>
      </c>
      <c r="P918" s="700" t="str">
        <f>IF(Tabla112[[#This Row],[Cantidad de Insumos]]="","",Tabla112[[#This Row],[Precio Unitario]]*Tabla112[[#This Row],[Cantidad de Insumos]])</f>
        <v/>
      </c>
      <c r="Q918" s="700" t="str">
        <f>IF(Tabla112[[#This Row],[Descripción]]="","",_xlfn.XLOOKUP(Tabla112[[#This Row],[Descripción]],[1]!Tabla10[Descripción],[1]!Tabla10[CODIGO PRESUPUESTARIO],0))</f>
        <v/>
      </c>
      <c r="R918" s="696"/>
      <c r="S918" s="696"/>
    </row>
    <row r="919" spans="2:19" x14ac:dyDescent="0.3">
      <c r="B919" s="692" t="str">
        <f>IF('Formulario PPGR3 '!$G919="","",CONCATENATE('Formulario PPGR3 '!$C919,".",'Formulario PPGR3 '!$D919,".",'Formulario PPGR3 '!$E919,".",'Formulario PPGR3 '!$F919))</f>
        <v/>
      </c>
      <c r="C919" s="692" t="str">
        <f>IF('Formulario PPGR3 '!$G919="","",'[1]Formulario PPGR1'!#REF!)</f>
        <v/>
      </c>
      <c r="D919" s="692" t="str">
        <f>IF('Formulario PPGR3 '!$G919="","",'[1]Formulario PPGR1'!#REF!)</f>
        <v/>
      </c>
      <c r="E919" s="692" t="str">
        <f>IF('Formulario PPGR3 '!$G919="","",'[1]Formulario PPGR1'!#REF!)</f>
        <v/>
      </c>
      <c r="F919" s="692" t="str">
        <f>IF('Formulario PPGR3 '!$G919="","",'[1]Formulario PPGR1'!#REF!)</f>
        <v/>
      </c>
      <c r="G919" s="693"/>
      <c r="H919" s="694" t="str">
        <f>IF(Tabla112[[#This Row],[Código_Actividad]]="","",_xlfn.XLOOKUP(Tabla112[[#This Row],[Código_Actividad]],[1]!Tabla2[Código],[1]!Tabla2[Actividades Programables Presupuestables],"",0))</f>
        <v/>
      </c>
      <c r="I919" s="695" t="str">
        <f>IFERROR(VLOOKUP('Formulario PPGR3 '!$G919,'[1]Formulario PPGR2'!$H$9:$V$272,15,FALSE),"")</f>
        <v/>
      </c>
      <c r="J919" s="702"/>
      <c r="K919" s="696" t="str">
        <f>IF(Tabla112[[#This Row],[Insumos]]="","",_xlfn.XLOOKUP(Tabla112[[#This Row],[Insumos]],[1]!Tabla10[Insumo],[1]!Tabla10[InsumoAbrev],"",0))</f>
        <v/>
      </c>
      <c r="L919" s="697"/>
      <c r="M919" s="698" t="str">
        <f>IF(Tabla112[[#This Row],[Descripción]]="","",_xlfn.XLOOKUP(Tabla112[[#This Row],[Descripción]],[1]!Tabla10[Descripción],[1]!Tabla10[Unidad de Medida],"",0))</f>
        <v/>
      </c>
      <c r="N919" s="699"/>
      <c r="O919" s="700" t="str">
        <f>IF(Tabla112[[#This Row],[Descripción]]="","",_xlfn.XLOOKUP(Tabla112[[#This Row],[Descripción]],[1]!Tabla10[Descripción],[1]!Tabla10[Precio Unitario],0))</f>
        <v/>
      </c>
      <c r="P919" s="700" t="str">
        <f>IF(Tabla112[[#This Row],[Cantidad de Insumos]]="","",Tabla112[[#This Row],[Precio Unitario]]*Tabla112[[#This Row],[Cantidad de Insumos]])</f>
        <v/>
      </c>
      <c r="Q919" s="700" t="str">
        <f>IF(Tabla112[[#This Row],[Descripción]]="","",_xlfn.XLOOKUP(Tabla112[[#This Row],[Descripción]],[1]!Tabla10[Descripción],[1]!Tabla10[CODIGO PRESUPUESTARIO],0))</f>
        <v/>
      </c>
      <c r="R919" s="696"/>
      <c r="S919" s="696"/>
    </row>
    <row r="920" spans="2:19" x14ac:dyDescent="0.3">
      <c r="B920" s="692" t="str">
        <f>IF('Formulario PPGR3 '!$G920="","",CONCATENATE('Formulario PPGR3 '!$C920,".",'Formulario PPGR3 '!$D920,".",'Formulario PPGR3 '!$E920,".",'Formulario PPGR3 '!$F920))</f>
        <v/>
      </c>
      <c r="C920" s="692" t="str">
        <f>IF('Formulario PPGR3 '!$G920="","",'[1]Formulario PPGR1'!#REF!)</f>
        <v/>
      </c>
      <c r="D920" s="692" t="str">
        <f>IF('Formulario PPGR3 '!$G920="","",'[1]Formulario PPGR1'!#REF!)</f>
        <v/>
      </c>
      <c r="E920" s="692" t="str">
        <f>IF('Formulario PPGR3 '!$G920="","",'[1]Formulario PPGR1'!#REF!)</f>
        <v/>
      </c>
      <c r="F920" s="692" t="str">
        <f>IF('Formulario PPGR3 '!$G920="","",'[1]Formulario PPGR1'!#REF!)</f>
        <v/>
      </c>
      <c r="G920" s="693"/>
      <c r="H920" s="694" t="str">
        <f>IF(Tabla112[[#This Row],[Código_Actividad]]="","",_xlfn.XLOOKUP(Tabla112[[#This Row],[Código_Actividad]],[1]!Tabla2[Código],[1]!Tabla2[Actividades Programables Presupuestables],"",0))</f>
        <v/>
      </c>
      <c r="I920" s="695" t="str">
        <f>IFERROR(VLOOKUP('Formulario PPGR3 '!$G920,'[1]Formulario PPGR2'!$H$9:$V$272,15,FALSE),"")</f>
        <v/>
      </c>
      <c r="J920" s="702"/>
      <c r="K920" s="696" t="str">
        <f>IF(Tabla112[[#This Row],[Insumos]]="","",_xlfn.XLOOKUP(Tabla112[[#This Row],[Insumos]],[1]!Tabla10[Insumo],[1]!Tabla10[InsumoAbrev],"",0))</f>
        <v/>
      </c>
      <c r="L920" s="697"/>
      <c r="M920" s="698" t="str">
        <f>IF(Tabla112[[#This Row],[Descripción]]="","",_xlfn.XLOOKUP(Tabla112[[#This Row],[Descripción]],[1]!Tabla10[Descripción],[1]!Tabla10[Unidad de Medida],"",0))</f>
        <v/>
      </c>
      <c r="N920" s="699"/>
      <c r="O920" s="700" t="str">
        <f>IF(Tabla112[[#This Row],[Descripción]]="","",_xlfn.XLOOKUP(Tabla112[[#This Row],[Descripción]],[1]!Tabla10[Descripción],[1]!Tabla10[Precio Unitario],0))</f>
        <v/>
      </c>
      <c r="P920" s="700" t="str">
        <f>IF(Tabla112[[#This Row],[Cantidad de Insumos]]="","",Tabla112[[#This Row],[Precio Unitario]]*Tabla112[[#This Row],[Cantidad de Insumos]])</f>
        <v/>
      </c>
      <c r="Q920" s="700" t="str">
        <f>IF(Tabla112[[#This Row],[Descripción]]="","",_xlfn.XLOOKUP(Tabla112[[#This Row],[Descripción]],[1]!Tabla10[Descripción],[1]!Tabla10[CODIGO PRESUPUESTARIO],0))</f>
        <v/>
      </c>
      <c r="R920" s="696"/>
      <c r="S920" s="696"/>
    </row>
    <row r="921" spans="2:19" x14ac:dyDescent="0.3">
      <c r="B921" s="692" t="str">
        <f>IF('Formulario PPGR3 '!$G921="","",CONCATENATE('Formulario PPGR3 '!$C921,".",'Formulario PPGR3 '!$D921,".",'Formulario PPGR3 '!$E921,".",'Formulario PPGR3 '!$F921))</f>
        <v/>
      </c>
      <c r="C921" s="692" t="str">
        <f>IF('Formulario PPGR3 '!$G921="","",'[1]Formulario PPGR1'!#REF!)</f>
        <v/>
      </c>
      <c r="D921" s="692" t="str">
        <f>IF('Formulario PPGR3 '!$G921="","",'[1]Formulario PPGR1'!#REF!)</f>
        <v/>
      </c>
      <c r="E921" s="692" t="str">
        <f>IF('Formulario PPGR3 '!$G921="","",'[1]Formulario PPGR1'!#REF!)</f>
        <v/>
      </c>
      <c r="F921" s="692" t="str">
        <f>IF('Formulario PPGR3 '!$G921="","",'[1]Formulario PPGR1'!#REF!)</f>
        <v/>
      </c>
      <c r="G921" s="693"/>
      <c r="H921" s="694" t="str">
        <f>IF(Tabla112[[#This Row],[Código_Actividad]]="","",_xlfn.XLOOKUP(Tabla112[[#This Row],[Código_Actividad]],[1]!Tabla2[Código],[1]!Tabla2[Actividades Programables Presupuestables],"",0))</f>
        <v/>
      </c>
      <c r="I921" s="695" t="str">
        <f>IFERROR(VLOOKUP('Formulario PPGR3 '!$G921,'[1]Formulario PPGR2'!$H$9:$V$272,15,FALSE),"")</f>
        <v/>
      </c>
      <c r="J921" s="702"/>
      <c r="K921" s="696" t="str">
        <f>IF(Tabla112[[#This Row],[Insumos]]="","",_xlfn.XLOOKUP(Tabla112[[#This Row],[Insumos]],[1]!Tabla10[Insumo],[1]!Tabla10[InsumoAbrev],"",0))</f>
        <v/>
      </c>
      <c r="L921" s="697"/>
      <c r="M921" s="698" t="str">
        <f>IF(Tabla112[[#This Row],[Descripción]]="","",_xlfn.XLOOKUP(Tabla112[[#This Row],[Descripción]],[1]!Tabla10[Descripción],[1]!Tabla10[Unidad de Medida],"",0))</f>
        <v/>
      </c>
      <c r="N921" s="699"/>
      <c r="O921" s="700" t="str">
        <f>IF(Tabla112[[#This Row],[Descripción]]="","",_xlfn.XLOOKUP(Tabla112[[#This Row],[Descripción]],[1]!Tabla10[Descripción],[1]!Tabla10[Precio Unitario],0))</f>
        <v/>
      </c>
      <c r="P921" s="700" t="str">
        <f>IF(Tabla112[[#This Row],[Cantidad de Insumos]]="","",Tabla112[[#This Row],[Precio Unitario]]*Tabla112[[#This Row],[Cantidad de Insumos]])</f>
        <v/>
      </c>
      <c r="Q921" s="700" t="str">
        <f>IF(Tabla112[[#This Row],[Descripción]]="","",_xlfn.XLOOKUP(Tabla112[[#This Row],[Descripción]],[1]!Tabla10[Descripción],[1]!Tabla10[CODIGO PRESUPUESTARIO],0))</f>
        <v/>
      </c>
      <c r="R921" s="696"/>
      <c r="S921" s="696"/>
    </row>
    <row r="922" spans="2:19" x14ac:dyDescent="0.3">
      <c r="B922" s="692" t="str">
        <f>IF('Formulario PPGR3 '!$G922="","",CONCATENATE('Formulario PPGR3 '!$C922,".",'Formulario PPGR3 '!$D922,".",'Formulario PPGR3 '!$E922,".",'Formulario PPGR3 '!$F922))</f>
        <v/>
      </c>
      <c r="C922" s="692" t="str">
        <f>IF('Formulario PPGR3 '!$G922="","",'[1]Formulario PPGR1'!#REF!)</f>
        <v/>
      </c>
      <c r="D922" s="692" t="str">
        <f>IF('Formulario PPGR3 '!$G922="","",'[1]Formulario PPGR1'!#REF!)</f>
        <v/>
      </c>
      <c r="E922" s="692" t="str">
        <f>IF('Formulario PPGR3 '!$G922="","",'[1]Formulario PPGR1'!#REF!)</f>
        <v/>
      </c>
      <c r="F922" s="692" t="str">
        <f>IF('Formulario PPGR3 '!$G922="","",'[1]Formulario PPGR1'!#REF!)</f>
        <v/>
      </c>
      <c r="G922" s="693"/>
      <c r="H922" s="694" t="str">
        <f>IF(Tabla112[[#This Row],[Código_Actividad]]="","",_xlfn.XLOOKUP(Tabla112[[#This Row],[Código_Actividad]],[1]!Tabla2[Código],[1]!Tabla2[Actividades Programables Presupuestables],"",0))</f>
        <v/>
      </c>
      <c r="I922" s="695" t="str">
        <f>IFERROR(VLOOKUP('Formulario PPGR3 '!$G922,'[1]Formulario PPGR2'!$H$9:$V$272,15,FALSE),"")</f>
        <v/>
      </c>
      <c r="J922" s="702"/>
      <c r="K922" s="696" t="str">
        <f>IF(Tabla112[[#This Row],[Insumos]]="","",_xlfn.XLOOKUP(Tabla112[[#This Row],[Insumos]],[1]!Tabla10[Insumo],[1]!Tabla10[InsumoAbrev],"",0))</f>
        <v/>
      </c>
      <c r="L922" s="697"/>
      <c r="M922" s="698" t="str">
        <f>IF(Tabla112[[#This Row],[Descripción]]="","",_xlfn.XLOOKUP(Tabla112[[#This Row],[Descripción]],[1]!Tabla10[Descripción],[1]!Tabla10[Unidad de Medida],"",0))</f>
        <v/>
      </c>
      <c r="N922" s="699"/>
      <c r="O922" s="700" t="str">
        <f>IF(Tabla112[[#This Row],[Descripción]]="","",_xlfn.XLOOKUP(Tabla112[[#This Row],[Descripción]],[1]!Tabla10[Descripción],[1]!Tabla10[Precio Unitario],0))</f>
        <v/>
      </c>
      <c r="P922" s="700" t="str">
        <f>IF(Tabla112[[#This Row],[Cantidad de Insumos]]="","",Tabla112[[#This Row],[Precio Unitario]]*Tabla112[[#This Row],[Cantidad de Insumos]])</f>
        <v/>
      </c>
      <c r="Q922" s="700" t="str">
        <f>IF(Tabla112[[#This Row],[Descripción]]="","",_xlfn.XLOOKUP(Tabla112[[#This Row],[Descripción]],[1]!Tabla10[Descripción],[1]!Tabla10[CODIGO PRESUPUESTARIO],0))</f>
        <v/>
      </c>
      <c r="R922" s="696"/>
      <c r="S922" s="696"/>
    </row>
    <row r="923" spans="2:19" x14ac:dyDescent="0.3">
      <c r="B923" s="692" t="str">
        <f>IF('Formulario PPGR3 '!$G923="","",CONCATENATE('Formulario PPGR3 '!$C923,".",'Formulario PPGR3 '!$D923,".",'Formulario PPGR3 '!$E923,".",'Formulario PPGR3 '!$F923))</f>
        <v/>
      </c>
      <c r="C923" s="692" t="str">
        <f>IF('Formulario PPGR3 '!$G923="","",'[1]Formulario PPGR1'!#REF!)</f>
        <v/>
      </c>
      <c r="D923" s="692" t="str">
        <f>IF('Formulario PPGR3 '!$G923="","",'[1]Formulario PPGR1'!#REF!)</f>
        <v/>
      </c>
      <c r="E923" s="692" t="str">
        <f>IF('Formulario PPGR3 '!$G923="","",'[1]Formulario PPGR1'!#REF!)</f>
        <v/>
      </c>
      <c r="F923" s="692" t="str">
        <f>IF('Formulario PPGR3 '!$G923="","",'[1]Formulario PPGR1'!#REF!)</f>
        <v/>
      </c>
      <c r="G923" s="693"/>
      <c r="H923" s="694" t="str">
        <f>IF(Tabla112[[#This Row],[Código_Actividad]]="","",_xlfn.XLOOKUP(Tabla112[[#This Row],[Código_Actividad]],[1]!Tabla2[Código],[1]!Tabla2[Actividades Programables Presupuestables],"",0))</f>
        <v/>
      </c>
      <c r="I923" s="695" t="str">
        <f>IFERROR(VLOOKUP('Formulario PPGR3 '!$G923,'[1]Formulario PPGR2'!$H$9:$V$272,15,FALSE),"")</f>
        <v/>
      </c>
      <c r="J923" s="702"/>
      <c r="K923" s="696" t="str">
        <f>IF(Tabla112[[#This Row],[Insumos]]="","",_xlfn.XLOOKUP(Tabla112[[#This Row],[Insumos]],[1]!Tabla10[Insumo],[1]!Tabla10[InsumoAbrev],"",0))</f>
        <v/>
      </c>
      <c r="L923" s="697"/>
      <c r="M923" s="698" t="str">
        <f>IF(Tabla112[[#This Row],[Descripción]]="","",_xlfn.XLOOKUP(Tabla112[[#This Row],[Descripción]],[1]!Tabla10[Descripción],[1]!Tabla10[Unidad de Medida],"",0))</f>
        <v/>
      </c>
      <c r="N923" s="699"/>
      <c r="O923" s="700" t="str">
        <f>IF(Tabla112[[#This Row],[Descripción]]="","",_xlfn.XLOOKUP(Tabla112[[#This Row],[Descripción]],[1]!Tabla10[Descripción],[1]!Tabla10[Precio Unitario],0))</f>
        <v/>
      </c>
      <c r="P923" s="700" t="str">
        <f>IF(Tabla112[[#This Row],[Cantidad de Insumos]]="","",Tabla112[[#This Row],[Precio Unitario]]*Tabla112[[#This Row],[Cantidad de Insumos]])</f>
        <v/>
      </c>
      <c r="Q923" s="700" t="str">
        <f>IF(Tabla112[[#This Row],[Descripción]]="","",_xlfn.XLOOKUP(Tabla112[[#This Row],[Descripción]],[1]!Tabla10[Descripción],[1]!Tabla10[CODIGO PRESUPUESTARIO],0))</f>
        <v/>
      </c>
      <c r="R923" s="696"/>
      <c r="S923" s="696"/>
    </row>
    <row r="924" spans="2:19" x14ac:dyDescent="0.3">
      <c r="B924" s="692" t="str">
        <f>IF('Formulario PPGR3 '!$G924="","",CONCATENATE('Formulario PPGR3 '!$C924,".",'Formulario PPGR3 '!$D924,".",'Formulario PPGR3 '!$E924,".",'Formulario PPGR3 '!$F924))</f>
        <v/>
      </c>
      <c r="C924" s="692" t="str">
        <f>IF('Formulario PPGR3 '!$G924="","",'[1]Formulario PPGR1'!#REF!)</f>
        <v/>
      </c>
      <c r="D924" s="692" t="str">
        <f>IF('Formulario PPGR3 '!$G924="","",'[1]Formulario PPGR1'!#REF!)</f>
        <v/>
      </c>
      <c r="E924" s="692" t="str">
        <f>IF('Formulario PPGR3 '!$G924="","",'[1]Formulario PPGR1'!#REF!)</f>
        <v/>
      </c>
      <c r="F924" s="692" t="str">
        <f>IF('Formulario PPGR3 '!$G924="","",'[1]Formulario PPGR1'!#REF!)</f>
        <v/>
      </c>
      <c r="G924" s="693"/>
      <c r="H924" s="694" t="str">
        <f>IF(Tabla112[[#This Row],[Código_Actividad]]="","",_xlfn.XLOOKUP(Tabla112[[#This Row],[Código_Actividad]],[1]!Tabla2[Código],[1]!Tabla2[Actividades Programables Presupuestables],"",0))</f>
        <v/>
      </c>
      <c r="I924" s="695" t="str">
        <f>IFERROR(VLOOKUP('Formulario PPGR3 '!$G924,'[1]Formulario PPGR2'!$H$9:$V$272,15,FALSE),"")</f>
        <v/>
      </c>
      <c r="J924" s="702"/>
      <c r="K924" s="696" t="str">
        <f>IF(Tabla112[[#This Row],[Insumos]]="","",_xlfn.XLOOKUP(Tabla112[[#This Row],[Insumos]],[1]!Tabla10[Insumo],[1]!Tabla10[InsumoAbrev],"",0))</f>
        <v/>
      </c>
      <c r="L924" s="697"/>
      <c r="M924" s="698" t="str">
        <f>IF(Tabla112[[#This Row],[Descripción]]="","",_xlfn.XLOOKUP(Tabla112[[#This Row],[Descripción]],[1]!Tabla10[Descripción],[1]!Tabla10[Unidad de Medida],"",0))</f>
        <v/>
      </c>
      <c r="N924" s="699"/>
      <c r="O924" s="700" t="str">
        <f>IF(Tabla112[[#This Row],[Descripción]]="","",_xlfn.XLOOKUP(Tabla112[[#This Row],[Descripción]],[1]!Tabla10[Descripción],[1]!Tabla10[Precio Unitario],0))</f>
        <v/>
      </c>
      <c r="P924" s="700" t="str">
        <f>IF(Tabla112[[#This Row],[Cantidad de Insumos]]="","",Tabla112[[#This Row],[Precio Unitario]]*Tabla112[[#This Row],[Cantidad de Insumos]])</f>
        <v/>
      </c>
      <c r="Q924" s="700" t="str">
        <f>IF(Tabla112[[#This Row],[Descripción]]="","",_xlfn.XLOOKUP(Tabla112[[#This Row],[Descripción]],[1]!Tabla10[Descripción],[1]!Tabla10[CODIGO PRESUPUESTARIO],0))</f>
        <v/>
      </c>
      <c r="R924" s="696"/>
      <c r="S924" s="696"/>
    </row>
    <row r="925" spans="2:19" x14ac:dyDescent="0.3">
      <c r="B925" s="692" t="str">
        <f>IF('Formulario PPGR3 '!$G925="","",CONCATENATE('Formulario PPGR3 '!$C925,".",'Formulario PPGR3 '!$D925,".",'Formulario PPGR3 '!$E925,".",'Formulario PPGR3 '!$F925))</f>
        <v/>
      </c>
      <c r="C925" s="692" t="str">
        <f>IF('Formulario PPGR3 '!$G925="","",'[1]Formulario PPGR1'!#REF!)</f>
        <v/>
      </c>
      <c r="D925" s="692" t="str">
        <f>IF('Formulario PPGR3 '!$G925="","",'[1]Formulario PPGR1'!#REF!)</f>
        <v/>
      </c>
      <c r="E925" s="692" t="str">
        <f>IF('Formulario PPGR3 '!$G925="","",'[1]Formulario PPGR1'!#REF!)</f>
        <v/>
      </c>
      <c r="F925" s="692" t="str">
        <f>IF('Formulario PPGR3 '!$G925="","",'[1]Formulario PPGR1'!#REF!)</f>
        <v/>
      </c>
      <c r="G925" s="693"/>
      <c r="H925" s="694" t="str">
        <f>IF(Tabla112[[#This Row],[Código_Actividad]]="","",_xlfn.XLOOKUP(Tabla112[[#This Row],[Código_Actividad]],[1]!Tabla2[Código],[1]!Tabla2[Actividades Programables Presupuestables],"",0))</f>
        <v/>
      </c>
      <c r="I925" s="695" t="str">
        <f>IFERROR(VLOOKUP('Formulario PPGR3 '!$G925,'[1]Formulario PPGR2'!$H$9:$V$272,15,FALSE),"")</f>
        <v/>
      </c>
      <c r="J925" s="702"/>
      <c r="K925" s="696" t="str">
        <f>IF(Tabla112[[#This Row],[Insumos]]="","",_xlfn.XLOOKUP(Tabla112[[#This Row],[Insumos]],[1]!Tabla10[Insumo],[1]!Tabla10[InsumoAbrev],"",0))</f>
        <v/>
      </c>
      <c r="L925" s="697"/>
      <c r="M925" s="698" t="str">
        <f>IF(Tabla112[[#This Row],[Descripción]]="","",_xlfn.XLOOKUP(Tabla112[[#This Row],[Descripción]],[1]!Tabla10[Descripción],[1]!Tabla10[Unidad de Medida],"",0))</f>
        <v/>
      </c>
      <c r="N925" s="699"/>
      <c r="O925" s="700" t="str">
        <f>IF(Tabla112[[#This Row],[Descripción]]="","",_xlfn.XLOOKUP(Tabla112[[#This Row],[Descripción]],[1]!Tabla10[Descripción],[1]!Tabla10[Precio Unitario],0))</f>
        <v/>
      </c>
      <c r="P925" s="700" t="str">
        <f>IF(Tabla112[[#This Row],[Cantidad de Insumos]]="","",Tabla112[[#This Row],[Precio Unitario]]*Tabla112[[#This Row],[Cantidad de Insumos]])</f>
        <v/>
      </c>
      <c r="Q925" s="700" t="str">
        <f>IF(Tabla112[[#This Row],[Descripción]]="","",_xlfn.XLOOKUP(Tabla112[[#This Row],[Descripción]],[1]!Tabla10[Descripción],[1]!Tabla10[CODIGO PRESUPUESTARIO],0))</f>
        <v/>
      </c>
      <c r="R925" s="696"/>
      <c r="S925" s="696"/>
    </row>
    <row r="926" spans="2:19" x14ac:dyDescent="0.3">
      <c r="B926" s="692" t="str">
        <f>IF('Formulario PPGR3 '!$G926="","",CONCATENATE('Formulario PPGR3 '!$C926,".",'Formulario PPGR3 '!$D926,".",'Formulario PPGR3 '!$E926,".",'Formulario PPGR3 '!$F926))</f>
        <v/>
      </c>
      <c r="C926" s="692" t="str">
        <f>IF('Formulario PPGR3 '!$G926="","",'[1]Formulario PPGR1'!#REF!)</f>
        <v/>
      </c>
      <c r="D926" s="692" t="str">
        <f>IF('Formulario PPGR3 '!$G926="","",'[1]Formulario PPGR1'!#REF!)</f>
        <v/>
      </c>
      <c r="E926" s="692" t="str">
        <f>IF('Formulario PPGR3 '!$G926="","",'[1]Formulario PPGR1'!#REF!)</f>
        <v/>
      </c>
      <c r="F926" s="692" t="str">
        <f>IF('Formulario PPGR3 '!$G926="","",'[1]Formulario PPGR1'!#REF!)</f>
        <v/>
      </c>
      <c r="G926" s="693"/>
      <c r="H926" s="694" t="str">
        <f>IF(Tabla112[[#This Row],[Código_Actividad]]="","",_xlfn.XLOOKUP(Tabla112[[#This Row],[Código_Actividad]],[1]!Tabla2[Código],[1]!Tabla2[Actividades Programables Presupuestables],"",0))</f>
        <v/>
      </c>
      <c r="I926" s="695" t="str">
        <f>IFERROR(VLOOKUP('Formulario PPGR3 '!$G926,'[1]Formulario PPGR2'!$H$9:$V$272,15,FALSE),"")</f>
        <v/>
      </c>
      <c r="J926" s="702"/>
      <c r="K926" s="696" t="str">
        <f>IF(Tabla112[[#This Row],[Insumos]]="","",_xlfn.XLOOKUP(Tabla112[[#This Row],[Insumos]],[1]!Tabla10[Insumo],[1]!Tabla10[InsumoAbrev],"",0))</f>
        <v/>
      </c>
      <c r="L926" s="697"/>
      <c r="M926" s="698" t="str">
        <f>IF(Tabla112[[#This Row],[Descripción]]="","",_xlfn.XLOOKUP(Tabla112[[#This Row],[Descripción]],[1]!Tabla10[Descripción],[1]!Tabla10[Unidad de Medida],"",0))</f>
        <v/>
      </c>
      <c r="N926" s="699"/>
      <c r="O926" s="700" t="str">
        <f>IF(Tabla112[[#This Row],[Descripción]]="","",_xlfn.XLOOKUP(Tabla112[[#This Row],[Descripción]],[1]!Tabla10[Descripción],[1]!Tabla10[Precio Unitario],0))</f>
        <v/>
      </c>
      <c r="P926" s="700" t="str">
        <f>IF(Tabla112[[#This Row],[Cantidad de Insumos]]="","",Tabla112[[#This Row],[Precio Unitario]]*Tabla112[[#This Row],[Cantidad de Insumos]])</f>
        <v/>
      </c>
      <c r="Q926" s="700" t="str">
        <f>IF(Tabla112[[#This Row],[Descripción]]="","",_xlfn.XLOOKUP(Tabla112[[#This Row],[Descripción]],[1]!Tabla10[Descripción],[1]!Tabla10[CODIGO PRESUPUESTARIO],0))</f>
        <v/>
      </c>
      <c r="R926" s="696"/>
      <c r="S926" s="696"/>
    </row>
    <row r="927" spans="2:19" x14ac:dyDescent="0.3">
      <c r="B927" s="692" t="str">
        <f>IF('Formulario PPGR3 '!$G927="","",CONCATENATE('Formulario PPGR3 '!$C927,".",'Formulario PPGR3 '!$D927,".",'Formulario PPGR3 '!$E927,".",'Formulario PPGR3 '!$F927))</f>
        <v/>
      </c>
      <c r="C927" s="692" t="str">
        <f>IF('Formulario PPGR3 '!$G927="","",'[1]Formulario PPGR1'!#REF!)</f>
        <v/>
      </c>
      <c r="D927" s="692" t="str">
        <f>IF('Formulario PPGR3 '!$G927="","",'[1]Formulario PPGR1'!#REF!)</f>
        <v/>
      </c>
      <c r="E927" s="692" t="str">
        <f>IF('Formulario PPGR3 '!$G927="","",'[1]Formulario PPGR1'!#REF!)</f>
        <v/>
      </c>
      <c r="F927" s="692" t="str">
        <f>IF('Formulario PPGR3 '!$G927="","",'[1]Formulario PPGR1'!#REF!)</f>
        <v/>
      </c>
      <c r="G927" s="693"/>
      <c r="H927" s="694" t="str">
        <f>IF(Tabla112[[#This Row],[Código_Actividad]]="","",_xlfn.XLOOKUP(Tabla112[[#This Row],[Código_Actividad]],[1]!Tabla2[Código],[1]!Tabla2[Actividades Programables Presupuestables],"",0))</f>
        <v/>
      </c>
      <c r="I927" s="695" t="str">
        <f>IFERROR(VLOOKUP('Formulario PPGR3 '!$G927,'[1]Formulario PPGR2'!$H$9:$V$272,15,FALSE),"")</f>
        <v/>
      </c>
      <c r="J927" s="702"/>
      <c r="K927" s="696" t="str">
        <f>IF(Tabla112[[#This Row],[Insumos]]="","",_xlfn.XLOOKUP(Tabla112[[#This Row],[Insumos]],[1]!Tabla10[Insumo],[1]!Tabla10[InsumoAbrev],"",0))</f>
        <v/>
      </c>
      <c r="L927" s="697"/>
      <c r="M927" s="698" t="str">
        <f>IF(Tabla112[[#This Row],[Descripción]]="","",_xlfn.XLOOKUP(Tabla112[[#This Row],[Descripción]],[1]!Tabla10[Descripción],[1]!Tabla10[Unidad de Medida],"",0))</f>
        <v/>
      </c>
      <c r="N927" s="699"/>
      <c r="O927" s="700" t="str">
        <f>IF(Tabla112[[#This Row],[Descripción]]="","",_xlfn.XLOOKUP(Tabla112[[#This Row],[Descripción]],[1]!Tabla10[Descripción],[1]!Tabla10[Precio Unitario],0))</f>
        <v/>
      </c>
      <c r="P927" s="700" t="str">
        <f>IF(Tabla112[[#This Row],[Cantidad de Insumos]]="","",Tabla112[[#This Row],[Precio Unitario]]*Tabla112[[#This Row],[Cantidad de Insumos]])</f>
        <v/>
      </c>
      <c r="Q927" s="700" t="str">
        <f>IF(Tabla112[[#This Row],[Descripción]]="","",_xlfn.XLOOKUP(Tabla112[[#This Row],[Descripción]],[1]!Tabla10[Descripción],[1]!Tabla10[CODIGO PRESUPUESTARIO],0))</f>
        <v/>
      </c>
      <c r="R927" s="696"/>
      <c r="S927" s="696"/>
    </row>
    <row r="928" spans="2:19" x14ac:dyDescent="0.3">
      <c r="B928" s="692" t="str">
        <f>IF('Formulario PPGR3 '!$G928="","",CONCATENATE('Formulario PPGR3 '!$C928,".",'Formulario PPGR3 '!$D928,".",'Formulario PPGR3 '!$E928,".",'Formulario PPGR3 '!$F928))</f>
        <v/>
      </c>
      <c r="C928" s="692" t="str">
        <f>IF('Formulario PPGR3 '!$G928="","",'[1]Formulario PPGR1'!#REF!)</f>
        <v/>
      </c>
      <c r="D928" s="692" t="str">
        <f>IF('Formulario PPGR3 '!$G928="","",'[1]Formulario PPGR1'!#REF!)</f>
        <v/>
      </c>
      <c r="E928" s="692" t="str">
        <f>IF('Formulario PPGR3 '!$G928="","",'[1]Formulario PPGR1'!#REF!)</f>
        <v/>
      </c>
      <c r="F928" s="692" t="str">
        <f>IF('Formulario PPGR3 '!$G928="","",'[1]Formulario PPGR1'!#REF!)</f>
        <v/>
      </c>
      <c r="G928" s="693"/>
      <c r="H928" s="694" t="str">
        <f>IF(Tabla112[[#This Row],[Código_Actividad]]="","",_xlfn.XLOOKUP(Tabla112[[#This Row],[Código_Actividad]],[1]!Tabla2[Código],[1]!Tabla2[Actividades Programables Presupuestables],"",0))</f>
        <v/>
      </c>
      <c r="I928" s="695" t="str">
        <f>IFERROR(VLOOKUP('Formulario PPGR3 '!$G928,'[1]Formulario PPGR2'!$H$9:$V$272,15,FALSE),"")</f>
        <v/>
      </c>
      <c r="J928" s="702"/>
      <c r="K928" s="696" t="str">
        <f>IF(Tabla112[[#This Row],[Insumos]]="","",_xlfn.XLOOKUP(Tabla112[[#This Row],[Insumos]],[1]!Tabla10[Insumo],[1]!Tabla10[InsumoAbrev],"",0))</f>
        <v/>
      </c>
      <c r="L928" s="697"/>
      <c r="M928" s="698" t="str">
        <f>IF(Tabla112[[#This Row],[Descripción]]="","",_xlfn.XLOOKUP(Tabla112[[#This Row],[Descripción]],[1]!Tabla10[Descripción],[1]!Tabla10[Unidad de Medida],"",0))</f>
        <v/>
      </c>
      <c r="N928" s="699"/>
      <c r="O928" s="700" t="str">
        <f>IF(Tabla112[[#This Row],[Descripción]]="","",_xlfn.XLOOKUP(Tabla112[[#This Row],[Descripción]],[1]!Tabla10[Descripción],[1]!Tabla10[Precio Unitario],0))</f>
        <v/>
      </c>
      <c r="P928" s="700" t="str">
        <f>IF(Tabla112[[#This Row],[Cantidad de Insumos]]="","",Tabla112[[#This Row],[Precio Unitario]]*Tabla112[[#This Row],[Cantidad de Insumos]])</f>
        <v/>
      </c>
      <c r="Q928" s="700" t="str">
        <f>IF(Tabla112[[#This Row],[Descripción]]="","",_xlfn.XLOOKUP(Tabla112[[#This Row],[Descripción]],[1]!Tabla10[Descripción],[1]!Tabla10[CODIGO PRESUPUESTARIO],0))</f>
        <v/>
      </c>
      <c r="R928" s="696"/>
      <c r="S928" s="696"/>
    </row>
    <row r="929" spans="2:19" x14ac:dyDescent="0.3">
      <c r="B929" s="692" t="str">
        <f>IF('Formulario PPGR3 '!$G929="","",CONCATENATE('Formulario PPGR3 '!$C929,".",'Formulario PPGR3 '!$D929,".",'Formulario PPGR3 '!$E929,".",'Formulario PPGR3 '!$F929))</f>
        <v/>
      </c>
      <c r="C929" s="692" t="str">
        <f>IF('Formulario PPGR3 '!$G929="","",'[1]Formulario PPGR1'!#REF!)</f>
        <v/>
      </c>
      <c r="D929" s="692" t="str">
        <f>IF('Formulario PPGR3 '!$G929="","",'[1]Formulario PPGR1'!#REF!)</f>
        <v/>
      </c>
      <c r="E929" s="692" t="str">
        <f>IF('Formulario PPGR3 '!$G929="","",'[1]Formulario PPGR1'!#REF!)</f>
        <v/>
      </c>
      <c r="F929" s="692" t="str">
        <f>IF('Formulario PPGR3 '!$G929="","",'[1]Formulario PPGR1'!#REF!)</f>
        <v/>
      </c>
      <c r="G929" s="693"/>
      <c r="H929" s="694" t="str">
        <f>IF(Tabla112[[#This Row],[Código_Actividad]]="","",_xlfn.XLOOKUP(Tabla112[[#This Row],[Código_Actividad]],[1]!Tabla2[Código],[1]!Tabla2[Actividades Programables Presupuestables],"",0))</f>
        <v/>
      </c>
      <c r="I929" s="695" t="str">
        <f>IFERROR(VLOOKUP('Formulario PPGR3 '!$G929,'[1]Formulario PPGR2'!$H$9:$V$272,15,FALSE),"")</f>
        <v/>
      </c>
      <c r="J929" s="702"/>
      <c r="K929" s="696" t="str">
        <f>IF(Tabla112[[#This Row],[Insumos]]="","",_xlfn.XLOOKUP(Tabla112[[#This Row],[Insumos]],[1]!Tabla10[Insumo],[1]!Tabla10[InsumoAbrev],"",0))</f>
        <v/>
      </c>
      <c r="L929" s="697"/>
      <c r="M929" s="698" t="str">
        <f>IF(Tabla112[[#This Row],[Descripción]]="","",_xlfn.XLOOKUP(Tabla112[[#This Row],[Descripción]],[1]!Tabla10[Descripción],[1]!Tabla10[Unidad de Medida],"",0))</f>
        <v/>
      </c>
      <c r="N929" s="699"/>
      <c r="O929" s="700" t="str">
        <f>IF(Tabla112[[#This Row],[Descripción]]="","",_xlfn.XLOOKUP(Tabla112[[#This Row],[Descripción]],[1]!Tabla10[Descripción],[1]!Tabla10[Precio Unitario],0))</f>
        <v/>
      </c>
      <c r="P929" s="700" t="str">
        <f>IF(Tabla112[[#This Row],[Cantidad de Insumos]]="","",Tabla112[[#This Row],[Precio Unitario]]*Tabla112[[#This Row],[Cantidad de Insumos]])</f>
        <v/>
      </c>
      <c r="Q929" s="700" t="str">
        <f>IF(Tabla112[[#This Row],[Descripción]]="","",_xlfn.XLOOKUP(Tabla112[[#This Row],[Descripción]],[1]!Tabla10[Descripción],[1]!Tabla10[CODIGO PRESUPUESTARIO],0))</f>
        <v/>
      </c>
      <c r="R929" s="696"/>
      <c r="S929" s="696"/>
    </row>
    <row r="930" spans="2:19" x14ac:dyDescent="0.3">
      <c r="B930" s="692" t="str">
        <f>IF('Formulario PPGR3 '!$G930="","",CONCATENATE('Formulario PPGR3 '!$C930,".",'Formulario PPGR3 '!$D930,".",'Formulario PPGR3 '!$E930,".",'Formulario PPGR3 '!$F930))</f>
        <v/>
      </c>
      <c r="C930" s="692" t="str">
        <f>IF('Formulario PPGR3 '!$G930="","",'[1]Formulario PPGR1'!#REF!)</f>
        <v/>
      </c>
      <c r="D930" s="692" t="str">
        <f>IF('Formulario PPGR3 '!$G930="","",'[1]Formulario PPGR1'!#REF!)</f>
        <v/>
      </c>
      <c r="E930" s="692" t="str">
        <f>IF('Formulario PPGR3 '!$G930="","",'[1]Formulario PPGR1'!#REF!)</f>
        <v/>
      </c>
      <c r="F930" s="692" t="str">
        <f>IF('Formulario PPGR3 '!$G930="","",'[1]Formulario PPGR1'!#REF!)</f>
        <v/>
      </c>
      <c r="G930" s="693"/>
      <c r="H930" s="694" t="str">
        <f>IF(Tabla112[[#This Row],[Código_Actividad]]="","",_xlfn.XLOOKUP(Tabla112[[#This Row],[Código_Actividad]],[1]!Tabla2[Código],[1]!Tabla2[Actividades Programables Presupuestables],"",0))</f>
        <v/>
      </c>
      <c r="I930" s="695" t="str">
        <f>IFERROR(VLOOKUP('Formulario PPGR3 '!$G930,'[1]Formulario PPGR2'!$H$9:$V$272,15,FALSE),"")</f>
        <v/>
      </c>
      <c r="J930" s="702"/>
      <c r="K930" s="696" t="str">
        <f>IF(Tabla112[[#This Row],[Insumos]]="","",_xlfn.XLOOKUP(Tabla112[[#This Row],[Insumos]],[1]!Tabla10[Insumo],[1]!Tabla10[InsumoAbrev],"",0))</f>
        <v/>
      </c>
      <c r="L930" s="697"/>
      <c r="M930" s="698" t="str">
        <f>IF(Tabla112[[#This Row],[Descripción]]="","",_xlfn.XLOOKUP(Tabla112[[#This Row],[Descripción]],[1]!Tabla10[Descripción],[1]!Tabla10[Unidad de Medida],"",0))</f>
        <v/>
      </c>
      <c r="N930" s="699"/>
      <c r="O930" s="700" t="str">
        <f>IF(Tabla112[[#This Row],[Descripción]]="","",_xlfn.XLOOKUP(Tabla112[[#This Row],[Descripción]],[1]!Tabla10[Descripción],[1]!Tabla10[Precio Unitario],0))</f>
        <v/>
      </c>
      <c r="P930" s="700" t="str">
        <f>IF(Tabla112[[#This Row],[Cantidad de Insumos]]="","",Tabla112[[#This Row],[Precio Unitario]]*Tabla112[[#This Row],[Cantidad de Insumos]])</f>
        <v/>
      </c>
      <c r="Q930" s="700" t="str">
        <f>IF(Tabla112[[#This Row],[Descripción]]="","",_xlfn.XLOOKUP(Tabla112[[#This Row],[Descripción]],[1]!Tabla10[Descripción],[1]!Tabla10[CODIGO PRESUPUESTARIO],0))</f>
        <v/>
      </c>
      <c r="R930" s="696"/>
      <c r="S930" s="696"/>
    </row>
    <row r="931" spans="2:19" x14ac:dyDescent="0.3">
      <c r="B931" s="692" t="str">
        <f>IF('Formulario PPGR3 '!$G931="","",CONCATENATE('Formulario PPGR3 '!$C931,".",'Formulario PPGR3 '!$D931,".",'Formulario PPGR3 '!$E931,".",'Formulario PPGR3 '!$F931))</f>
        <v/>
      </c>
      <c r="C931" s="692" t="str">
        <f>IF('Formulario PPGR3 '!$G931="","",'[1]Formulario PPGR1'!#REF!)</f>
        <v/>
      </c>
      <c r="D931" s="692" t="str">
        <f>IF('Formulario PPGR3 '!$G931="","",'[1]Formulario PPGR1'!#REF!)</f>
        <v/>
      </c>
      <c r="E931" s="692" t="str">
        <f>IF('Formulario PPGR3 '!$G931="","",'[1]Formulario PPGR1'!#REF!)</f>
        <v/>
      </c>
      <c r="F931" s="692" t="str">
        <f>IF('Formulario PPGR3 '!$G931="","",'[1]Formulario PPGR1'!#REF!)</f>
        <v/>
      </c>
      <c r="G931" s="693"/>
      <c r="H931" s="694" t="str">
        <f>IF(Tabla112[[#This Row],[Código_Actividad]]="","",_xlfn.XLOOKUP(Tabla112[[#This Row],[Código_Actividad]],[1]!Tabla2[Código],[1]!Tabla2[Actividades Programables Presupuestables],"",0))</f>
        <v/>
      </c>
      <c r="I931" s="695" t="str">
        <f>IFERROR(VLOOKUP('Formulario PPGR3 '!$G931,'[1]Formulario PPGR2'!$H$9:$V$272,15,FALSE),"")</f>
        <v/>
      </c>
      <c r="J931" s="702"/>
      <c r="K931" s="696" t="str">
        <f>IF(Tabla112[[#This Row],[Insumos]]="","",_xlfn.XLOOKUP(Tabla112[[#This Row],[Insumos]],[1]!Tabla10[Insumo],[1]!Tabla10[InsumoAbrev],"",0))</f>
        <v/>
      </c>
      <c r="L931" s="697"/>
      <c r="M931" s="698" t="str">
        <f>IF(Tabla112[[#This Row],[Descripción]]="","",_xlfn.XLOOKUP(Tabla112[[#This Row],[Descripción]],[1]!Tabla10[Descripción],[1]!Tabla10[Unidad de Medida],"",0))</f>
        <v/>
      </c>
      <c r="N931" s="699"/>
      <c r="O931" s="700" t="str">
        <f>IF(Tabla112[[#This Row],[Descripción]]="","",_xlfn.XLOOKUP(Tabla112[[#This Row],[Descripción]],[1]!Tabla10[Descripción],[1]!Tabla10[Precio Unitario],0))</f>
        <v/>
      </c>
      <c r="P931" s="700" t="str">
        <f>IF(Tabla112[[#This Row],[Cantidad de Insumos]]="","",Tabla112[[#This Row],[Precio Unitario]]*Tabla112[[#This Row],[Cantidad de Insumos]])</f>
        <v/>
      </c>
      <c r="Q931" s="700" t="str">
        <f>IF(Tabla112[[#This Row],[Descripción]]="","",_xlfn.XLOOKUP(Tabla112[[#This Row],[Descripción]],[1]!Tabla10[Descripción],[1]!Tabla10[CODIGO PRESUPUESTARIO],0))</f>
        <v/>
      </c>
      <c r="R931" s="696"/>
      <c r="S931" s="696"/>
    </row>
    <row r="932" spans="2:19" x14ac:dyDescent="0.3">
      <c r="B932" s="692" t="str">
        <f>IF('Formulario PPGR3 '!$G932="","",CONCATENATE('Formulario PPGR3 '!$C932,".",'Formulario PPGR3 '!$D932,".",'Formulario PPGR3 '!$E932,".",'Formulario PPGR3 '!$F932))</f>
        <v/>
      </c>
      <c r="C932" s="692" t="str">
        <f>IF('Formulario PPGR3 '!$G932="","",'[1]Formulario PPGR1'!#REF!)</f>
        <v/>
      </c>
      <c r="D932" s="692" t="str">
        <f>IF('Formulario PPGR3 '!$G932="","",'[1]Formulario PPGR1'!#REF!)</f>
        <v/>
      </c>
      <c r="E932" s="692" t="str">
        <f>IF('Formulario PPGR3 '!$G932="","",'[1]Formulario PPGR1'!#REF!)</f>
        <v/>
      </c>
      <c r="F932" s="692" t="str">
        <f>IF('Formulario PPGR3 '!$G932="","",'[1]Formulario PPGR1'!#REF!)</f>
        <v/>
      </c>
      <c r="G932" s="693"/>
      <c r="H932" s="694" t="str">
        <f>IF(Tabla112[[#This Row],[Código_Actividad]]="","",_xlfn.XLOOKUP(Tabla112[[#This Row],[Código_Actividad]],[1]!Tabla2[Código],[1]!Tabla2[Actividades Programables Presupuestables],"",0))</f>
        <v/>
      </c>
      <c r="I932" s="695" t="str">
        <f>IFERROR(VLOOKUP('Formulario PPGR3 '!$G932,'[1]Formulario PPGR2'!$H$9:$V$272,15,FALSE),"")</f>
        <v/>
      </c>
      <c r="J932" s="702"/>
      <c r="K932" s="696" t="str">
        <f>IF(Tabla112[[#This Row],[Insumos]]="","",_xlfn.XLOOKUP(Tabla112[[#This Row],[Insumos]],[1]!Tabla10[Insumo],[1]!Tabla10[InsumoAbrev],"",0))</f>
        <v/>
      </c>
      <c r="L932" s="697"/>
      <c r="M932" s="698" t="str">
        <f>IF(Tabla112[[#This Row],[Descripción]]="","",_xlfn.XLOOKUP(Tabla112[[#This Row],[Descripción]],[1]!Tabla10[Descripción],[1]!Tabla10[Unidad de Medida],"",0))</f>
        <v/>
      </c>
      <c r="N932" s="699"/>
      <c r="O932" s="700" t="str">
        <f>IF(Tabla112[[#This Row],[Descripción]]="","",_xlfn.XLOOKUP(Tabla112[[#This Row],[Descripción]],[1]!Tabla10[Descripción],[1]!Tabla10[Precio Unitario],0))</f>
        <v/>
      </c>
      <c r="P932" s="700" t="str">
        <f>IF(Tabla112[[#This Row],[Cantidad de Insumos]]="","",Tabla112[[#This Row],[Precio Unitario]]*Tabla112[[#This Row],[Cantidad de Insumos]])</f>
        <v/>
      </c>
      <c r="Q932" s="700" t="str">
        <f>IF(Tabla112[[#This Row],[Descripción]]="","",_xlfn.XLOOKUP(Tabla112[[#This Row],[Descripción]],[1]!Tabla10[Descripción],[1]!Tabla10[CODIGO PRESUPUESTARIO],0))</f>
        <v/>
      </c>
      <c r="R932" s="696"/>
      <c r="S932" s="696"/>
    </row>
    <row r="933" spans="2:19" x14ac:dyDescent="0.3">
      <c r="B933" s="692" t="str">
        <f>IF('Formulario PPGR3 '!$G933="","",CONCATENATE('Formulario PPGR3 '!$C933,".",'Formulario PPGR3 '!$D933,".",'Formulario PPGR3 '!$E933,".",'Formulario PPGR3 '!$F933))</f>
        <v/>
      </c>
      <c r="C933" s="692" t="str">
        <f>IF('Formulario PPGR3 '!$G933="","",'[1]Formulario PPGR1'!#REF!)</f>
        <v/>
      </c>
      <c r="D933" s="692" t="str">
        <f>IF('Formulario PPGR3 '!$G933="","",'[1]Formulario PPGR1'!#REF!)</f>
        <v/>
      </c>
      <c r="E933" s="692" t="str">
        <f>IF('Formulario PPGR3 '!$G933="","",'[1]Formulario PPGR1'!#REF!)</f>
        <v/>
      </c>
      <c r="F933" s="692" t="str">
        <f>IF('Formulario PPGR3 '!$G933="","",'[1]Formulario PPGR1'!#REF!)</f>
        <v/>
      </c>
      <c r="G933" s="693"/>
      <c r="H933" s="694" t="str">
        <f>IF(Tabla112[[#This Row],[Código_Actividad]]="","",_xlfn.XLOOKUP(Tabla112[[#This Row],[Código_Actividad]],[1]!Tabla2[Código],[1]!Tabla2[Actividades Programables Presupuestables],"",0))</f>
        <v/>
      </c>
      <c r="I933" s="695" t="str">
        <f>IFERROR(VLOOKUP('Formulario PPGR3 '!$G933,'[1]Formulario PPGR2'!$H$9:$V$272,15,FALSE),"")</f>
        <v/>
      </c>
      <c r="J933" s="702"/>
      <c r="K933" s="696" t="str">
        <f>IF(Tabla112[[#This Row],[Insumos]]="","",_xlfn.XLOOKUP(Tabla112[[#This Row],[Insumos]],[1]!Tabla10[Insumo],[1]!Tabla10[InsumoAbrev],"",0))</f>
        <v/>
      </c>
      <c r="L933" s="697"/>
      <c r="M933" s="698" t="str">
        <f>IF(Tabla112[[#This Row],[Descripción]]="","",_xlfn.XLOOKUP(Tabla112[[#This Row],[Descripción]],[1]!Tabla10[Descripción],[1]!Tabla10[Unidad de Medida],"",0))</f>
        <v/>
      </c>
      <c r="N933" s="699"/>
      <c r="O933" s="700" t="str">
        <f>IF(Tabla112[[#This Row],[Descripción]]="","",_xlfn.XLOOKUP(Tabla112[[#This Row],[Descripción]],[1]!Tabla10[Descripción],[1]!Tabla10[Precio Unitario],0))</f>
        <v/>
      </c>
      <c r="P933" s="700" t="str">
        <f>IF(Tabla112[[#This Row],[Cantidad de Insumos]]="","",Tabla112[[#This Row],[Precio Unitario]]*Tabla112[[#This Row],[Cantidad de Insumos]])</f>
        <v/>
      </c>
      <c r="Q933" s="700" t="str">
        <f>IF(Tabla112[[#This Row],[Descripción]]="","",_xlfn.XLOOKUP(Tabla112[[#This Row],[Descripción]],[1]!Tabla10[Descripción],[1]!Tabla10[CODIGO PRESUPUESTARIO],0))</f>
        <v/>
      </c>
      <c r="R933" s="696"/>
      <c r="S933" s="696"/>
    </row>
    <row r="934" spans="2:19" x14ac:dyDescent="0.3">
      <c r="B934" s="692" t="str">
        <f>IF('Formulario PPGR3 '!$G934="","",CONCATENATE('Formulario PPGR3 '!$C934,".",'Formulario PPGR3 '!$D934,".",'Formulario PPGR3 '!$E934,".",'Formulario PPGR3 '!$F934))</f>
        <v/>
      </c>
      <c r="C934" s="692" t="str">
        <f>IF('Formulario PPGR3 '!$G934="","",'[1]Formulario PPGR1'!#REF!)</f>
        <v/>
      </c>
      <c r="D934" s="692" t="str">
        <f>IF('Formulario PPGR3 '!$G934="","",'[1]Formulario PPGR1'!#REF!)</f>
        <v/>
      </c>
      <c r="E934" s="692" t="str">
        <f>IF('Formulario PPGR3 '!$G934="","",'[1]Formulario PPGR1'!#REF!)</f>
        <v/>
      </c>
      <c r="F934" s="692" t="str">
        <f>IF('Formulario PPGR3 '!$G934="","",'[1]Formulario PPGR1'!#REF!)</f>
        <v/>
      </c>
      <c r="G934" s="693"/>
      <c r="H934" s="694" t="str">
        <f>IF(Tabla112[[#This Row],[Código_Actividad]]="","",_xlfn.XLOOKUP(Tabla112[[#This Row],[Código_Actividad]],[1]!Tabla2[Código],[1]!Tabla2[Actividades Programables Presupuestables],"",0))</f>
        <v/>
      </c>
      <c r="I934" s="695" t="str">
        <f>IFERROR(VLOOKUP('Formulario PPGR3 '!$G934,'[1]Formulario PPGR2'!$H$9:$V$272,15,FALSE),"")</f>
        <v/>
      </c>
      <c r="J934" s="702"/>
      <c r="K934" s="696" t="str">
        <f>IF(Tabla112[[#This Row],[Insumos]]="","",_xlfn.XLOOKUP(Tabla112[[#This Row],[Insumos]],[1]!Tabla10[Insumo],[1]!Tabla10[InsumoAbrev],"",0))</f>
        <v/>
      </c>
      <c r="L934" s="697"/>
      <c r="M934" s="698" t="str">
        <f>IF(Tabla112[[#This Row],[Descripción]]="","",_xlfn.XLOOKUP(Tabla112[[#This Row],[Descripción]],[1]!Tabla10[Descripción],[1]!Tabla10[Unidad de Medida],"",0))</f>
        <v/>
      </c>
      <c r="N934" s="699"/>
      <c r="O934" s="700" t="str">
        <f>IF(Tabla112[[#This Row],[Descripción]]="","",_xlfn.XLOOKUP(Tabla112[[#This Row],[Descripción]],[1]!Tabla10[Descripción],[1]!Tabla10[Precio Unitario],0))</f>
        <v/>
      </c>
      <c r="P934" s="700" t="str">
        <f>IF(Tabla112[[#This Row],[Cantidad de Insumos]]="","",Tabla112[[#This Row],[Precio Unitario]]*Tabla112[[#This Row],[Cantidad de Insumos]])</f>
        <v/>
      </c>
      <c r="Q934" s="700" t="str">
        <f>IF(Tabla112[[#This Row],[Descripción]]="","",_xlfn.XLOOKUP(Tabla112[[#This Row],[Descripción]],[1]!Tabla10[Descripción],[1]!Tabla10[CODIGO PRESUPUESTARIO],0))</f>
        <v/>
      </c>
      <c r="R934" s="696"/>
      <c r="S934" s="696"/>
    </row>
    <row r="935" spans="2:19" x14ac:dyDescent="0.3">
      <c r="B935" s="692" t="str">
        <f>IF('Formulario PPGR3 '!$G935="","",CONCATENATE('Formulario PPGR3 '!$C935,".",'Formulario PPGR3 '!$D935,".",'Formulario PPGR3 '!$E935,".",'Formulario PPGR3 '!$F935))</f>
        <v/>
      </c>
      <c r="C935" s="692" t="str">
        <f>IF('Formulario PPGR3 '!$G935="","",'[1]Formulario PPGR1'!#REF!)</f>
        <v/>
      </c>
      <c r="D935" s="692" t="str">
        <f>IF('Formulario PPGR3 '!$G935="","",'[1]Formulario PPGR1'!#REF!)</f>
        <v/>
      </c>
      <c r="E935" s="692" t="str">
        <f>IF('Formulario PPGR3 '!$G935="","",'[1]Formulario PPGR1'!#REF!)</f>
        <v/>
      </c>
      <c r="F935" s="692" t="str">
        <f>IF('Formulario PPGR3 '!$G935="","",'[1]Formulario PPGR1'!#REF!)</f>
        <v/>
      </c>
      <c r="G935" s="693"/>
      <c r="H935" s="694" t="str">
        <f>IF(Tabla112[[#This Row],[Código_Actividad]]="","",_xlfn.XLOOKUP(Tabla112[[#This Row],[Código_Actividad]],[1]!Tabla2[Código],[1]!Tabla2[Actividades Programables Presupuestables],"",0))</f>
        <v/>
      </c>
      <c r="I935" s="695" t="str">
        <f>IFERROR(VLOOKUP('Formulario PPGR3 '!$G935,'[1]Formulario PPGR2'!$H$9:$V$272,15,FALSE),"")</f>
        <v/>
      </c>
      <c r="J935" s="702"/>
      <c r="K935" s="696" t="str">
        <f>IF(Tabla112[[#This Row],[Insumos]]="","",_xlfn.XLOOKUP(Tabla112[[#This Row],[Insumos]],[1]!Tabla10[Insumo],[1]!Tabla10[InsumoAbrev],"",0))</f>
        <v/>
      </c>
      <c r="L935" s="697"/>
      <c r="M935" s="698" t="str">
        <f>IF(Tabla112[[#This Row],[Descripción]]="","",_xlfn.XLOOKUP(Tabla112[[#This Row],[Descripción]],[1]!Tabla10[Descripción],[1]!Tabla10[Unidad de Medida],"",0))</f>
        <v/>
      </c>
      <c r="N935" s="699"/>
      <c r="O935" s="700" t="str">
        <f>IF(Tabla112[[#This Row],[Descripción]]="","",_xlfn.XLOOKUP(Tabla112[[#This Row],[Descripción]],[1]!Tabla10[Descripción],[1]!Tabla10[Precio Unitario],0))</f>
        <v/>
      </c>
      <c r="P935" s="700" t="str">
        <f>IF(Tabla112[[#This Row],[Cantidad de Insumos]]="","",Tabla112[[#This Row],[Precio Unitario]]*Tabla112[[#This Row],[Cantidad de Insumos]])</f>
        <v/>
      </c>
      <c r="Q935" s="700" t="str">
        <f>IF(Tabla112[[#This Row],[Descripción]]="","",_xlfn.XLOOKUP(Tabla112[[#This Row],[Descripción]],[1]!Tabla10[Descripción],[1]!Tabla10[CODIGO PRESUPUESTARIO],0))</f>
        <v/>
      </c>
      <c r="R935" s="696"/>
      <c r="S935" s="696"/>
    </row>
    <row r="936" spans="2:19" x14ac:dyDescent="0.3">
      <c r="B936" s="692" t="str">
        <f>IF('Formulario PPGR3 '!$G936="","",CONCATENATE('Formulario PPGR3 '!$C936,".",'Formulario PPGR3 '!$D936,".",'Formulario PPGR3 '!$E936,".",'Formulario PPGR3 '!$F936))</f>
        <v/>
      </c>
      <c r="C936" s="692" t="str">
        <f>IF('Formulario PPGR3 '!$G936="","",'[1]Formulario PPGR1'!#REF!)</f>
        <v/>
      </c>
      <c r="D936" s="692" t="str">
        <f>IF('Formulario PPGR3 '!$G936="","",'[1]Formulario PPGR1'!#REF!)</f>
        <v/>
      </c>
      <c r="E936" s="692" t="str">
        <f>IF('Formulario PPGR3 '!$G936="","",'[1]Formulario PPGR1'!#REF!)</f>
        <v/>
      </c>
      <c r="F936" s="692" t="str">
        <f>IF('Formulario PPGR3 '!$G936="","",'[1]Formulario PPGR1'!#REF!)</f>
        <v/>
      </c>
      <c r="G936" s="693"/>
      <c r="H936" s="694" t="str">
        <f>IF(Tabla112[[#This Row],[Código_Actividad]]="","",_xlfn.XLOOKUP(Tabla112[[#This Row],[Código_Actividad]],[1]!Tabla2[Código],[1]!Tabla2[Actividades Programables Presupuestables],"",0))</f>
        <v/>
      </c>
      <c r="I936" s="695" t="str">
        <f>IFERROR(VLOOKUP('Formulario PPGR3 '!$G936,'[1]Formulario PPGR2'!$H$9:$V$272,15,FALSE),"")</f>
        <v/>
      </c>
      <c r="J936" s="702"/>
      <c r="K936" s="696" t="str">
        <f>IF(Tabla112[[#This Row],[Insumos]]="","",_xlfn.XLOOKUP(Tabla112[[#This Row],[Insumos]],[1]!Tabla10[Insumo],[1]!Tabla10[InsumoAbrev],"",0))</f>
        <v/>
      </c>
      <c r="L936" s="697"/>
      <c r="M936" s="698" t="str">
        <f>IF(Tabla112[[#This Row],[Descripción]]="","",_xlfn.XLOOKUP(Tabla112[[#This Row],[Descripción]],[1]!Tabla10[Descripción],[1]!Tabla10[Unidad de Medida],"",0))</f>
        <v/>
      </c>
      <c r="N936" s="699"/>
      <c r="O936" s="700" t="str">
        <f>IF(Tabla112[[#This Row],[Descripción]]="","",_xlfn.XLOOKUP(Tabla112[[#This Row],[Descripción]],[1]!Tabla10[Descripción],[1]!Tabla10[Precio Unitario],0))</f>
        <v/>
      </c>
      <c r="P936" s="700" t="str">
        <f>IF(Tabla112[[#This Row],[Cantidad de Insumos]]="","",Tabla112[[#This Row],[Precio Unitario]]*Tabla112[[#This Row],[Cantidad de Insumos]])</f>
        <v/>
      </c>
      <c r="Q936" s="700" t="str">
        <f>IF(Tabla112[[#This Row],[Descripción]]="","",_xlfn.XLOOKUP(Tabla112[[#This Row],[Descripción]],[1]!Tabla10[Descripción],[1]!Tabla10[CODIGO PRESUPUESTARIO],0))</f>
        <v/>
      </c>
      <c r="R936" s="696"/>
      <c r="S936" s="696"/>
    </row>
    <row r="937" spans="2:19" x14ac:dyDescent="0.3">
      <c r="B937" s="692" t="str">
        <f>IF('Formulario PPGR3 '!$G937="","",CONCATENATE('Formulario PPGR3 '!$C937,".",'Formulario PPGR3 '!$D937,".",'Formulario PPGR3 '!$E937,".",'Formulario PPGR3 '!$F937))</f>
        <v/>
      </c>
      <c r="C937" s="692" t="str">
        <f>IF('Formulario PPGR3 '!$G937="","",'[1]Formulario PPGR1'!#REF!)</f>
        <v/>
      </c>
      <c r="D937" s="692" t="str">
        <f>IF('Formulario PPGR3 '!$G937="","",'[1]Formulario PPGR1'!#REF!)</f>
        <v/>
      </c>
      <c r="E937" s="692" t="str">
        <f>IF('Formulario PPGR3 '!$G937="","",'[1]Formulario PPGR1'!#REF!)</f>
        <v/>
      </c>
      <c r="F937" s="692" t="str">
        <f>IF('Formulario PPGR3 '!$G937="","",'[1]Formulario PPGR1'!#REF!)</f>
        <v/>
      </c>
      <c r="G937" s="693"/>
      <c r="H937" s="694" t="str">
        <f>IF(Tabla112[[#This Row],[Código_Actividad]]="","",_xlfn.XLOOKUP(Tabla112[[#This Row],[Código_Actividad]],[1]!Tabla2[Código],[1]!Tabla2[Actividades Programables Presupuestables],"",0))</f>
        <v/>
      </c>
      <c r="I937" s="695" t="str">
        <f>IFERROR(VLOOKUP('Formulario PPGR3 '!$G937,'[1]Formulario PPGR2'!$H$9:$V$272,15,FALSE),"")</f>
        <v/>
      </c>
      <c r="J937" s="702"/>
      <c r="K937" s="696" t="str">
        <f>IF(Tabla112[[#This Row],[Insumos]]="","",_xlfn.XLOOKUP(Tabla112[[#This Row],[Insumos]],[1]!Tabla10[Insumo],[1]!Tabla10[InsumoAbrev],"",0))</f>
        <v/>
      </c>
      <c r="L937" s="697"/>
      <c r="M937" s="698" t="str">
        <f>IF(Tabla112[[#This Row],[Descripción]]="","",_xlfn.XLOOKUP(Tabla112[[#This Row],[Descripción]],[1]!Tabla10[Descripción],[1]!Tabla10[Unidad de Medida],"",0))</f>
        <v/>
      </c>
      <c r="N937" s="699"/>
      <c r="O937" s="700" t="str">
        <f>IF(Tabla112[[#This Row],[Descripción]]="","",_xlfn.XLOOKUP(Tabla112[[#This Row],[Descripción]],[1]!Tabla10[Descripción],[1]!Tabla10[Precio Unitario],0))</f>
        <v/>
      </c>
      <c r="P937" s="700" t="str">
        <f>IF(Tabla112[[#This Row],[Cantidad de Insumos]]="","",Tabla112[[#This Row],[Precio Unitario]]*Tabla112[[#This Row],[Cantidad de Insumos]])</f>
        <v/>
      </c>
      <c r="Q937" s="700" t="str">
        <f>IF(Tabla112[[#This Row],[Descripción]]="","",_xlfn.XLOOKUP(Tabla112[[#This Row],[Descripción]],[1]!Tabla10[Descripción],[1]!Tabla10[CODIGO PRESUPUESTARIO],0))</f>
        <v/>
      </c>
      <c r="R937" s="696"/>
      <c r="S937" s="696"/>
    </row>
    <row r="938" spans="2:19" x14ac:dyDescent="0.3">
      <c r="B938" s="692" t="str">
        <f>IF('Formulario PPGR3 '!$G938="","",CONCATENATE('Formulario PPGR3 '!$C938,".",'Formulario PPGR3 '!$D938,".",'Formulario PPGR3 '!$E938,".",'Formulario PPGR3 '!$F938))</f>
        <v/>
      </c>
      <c r="C938" s="692" t="str">
        <f>IF('Formulario PPGR3 '!$G938="","",'[1]Formulario PPGR1'!#REF!)</f>
        <v/>
      </c>
      <c r="D938" s="692" t="str">
        <f>IF('Formulario PPGR3 '!$G938="","",'[1]Formulario PPGR1'!#REF!)</f>
        <v/>
      </c>
      <c r="E938" s="692" t="str">
        <f>IF('Formulario PPGR3 '!$G938="","",'[1]Formulario PPGR1'!#REF!)</f>
        <v/>
      </c>
      <c r="F938" s="692" t="str">
        <f>IF('Formulario PPGR3 '!$G938="","",'[1]Formulario PPGR1'!#REF!)</f>
        <v/>
      </c>
      <c r="G938" s="693"/>
      <c r="H938" s="694" t="str">
        <f>IF(Tabla112[[#This Row],[Código_Actividad]]="","",_xlfn.XLOOKUP(Tabla112[[#This Row],[Código_Actividad]],[1]!Tabla2[Código],[1]!Tabla2[Actividades Programables Presupuestables],"",0))</f>
        <v/>
      </c>
      <c r="I938" s="695" t="str">
        <f>IFERROR(VLOOKUP('Formulario PPGR3 '!$G938,'[1]Formulario PPGR2'!$H$9:$V$272,15,FALSE),"")</f>
        <v/>
      </c>
      <c r="J938" s="702"/>
      <c r="K938" s="696" t="str">
        <f>IF(Tabla112[[#This Row],[Insumos]]="","",_xlfn.XLOOKUP(Tabla112[[#This Row],[Insumos]],[1]!Tabla10[Insumo],[1]!Tabla10[InsumoAbrev],"",0))</f>
        <v/>
      </c>
      <c r="L938" s="697"/>
      <c r="M938" s="698" t="str">
        <f>IF(Tabla112[[#This Row],[Descripción]]="","",_xlfn.XLOOKUP(Tabla112[[#This Row],[Descripción]],[1]!Tabla10[Descripción],[1]!Tabla10[Unidad de Medida],"",0))</f>
        <v/>
      </c>
      <c r="N938" s="699"/>
      <c r="O938" s="700" t="str">
        <f>IF(Tabla112[[#This Row],[Descripción]]="","",_xlfn.XLOOKUP(Tabla112[[#This Row],[Descripción]],[1]!Tabla10[Descripción],[1]!Tabla10[Precio Unitario],0))</f>
        <v/>
      </c>
      <c r="P938" s="700" t="str">
        <f>IF(Tabla112[[#This Row],[Cantidad de Insumos]]="","",Tabla112[[#This Row],[Precio Unitario]]*Tabla112[[#This Row],[Cantidad de Insumos]])</f>
        <v/>
      </c>
      <c r="Q938" s="700" t="str">
        <f>IF(Tabla112[[#This Row],[Descripción]]="","",_xlfn.XLOOKUP(Tabla112[[#This Row],[Descripción]],[1]!Tabla10[Descripción],[1]!Tabla10[CODIGO PRESUPUESTARIO],0))</f>
        <v/>
      </c>
      <c r="R938" s="696"/>
      <c r="S938" s="696"/>
    </row>
    <row r="939" spans="2:19" x14ac:dyDescent="0.3">
      <c r="B939" s="692" t="str">
        <f>IF('Formulario PPGR3 '!$G939="","",CONCATENATE('Formulario PPGR3 '!$C939,".",'Formulario PPGR3 '!$D939,".",'Formulario PPGR3 '!$E939,".",'Formulario PPGR3 '!$F939))</f>
        <v/>
      </c>
      <c r="C939" s="692" t="str">
        <f>IF('Formulario PPGR3 '!$G939="","",'[1]Formulario PPGR1'!#REF!)</f>
        <v/>
      </c>
      <c r="D939" s="692" t="str">
        <f>IF('Formulario PPGR3 '!$G939="","",'[1]Formulario PPGR1'!#REF!)</f>
        <v/>
      </c>
      <c r="E939" s="692" t="str">
        <f>IF('Formulario PPGR3 '!$G939="","",'[1]Formulario PPGR1'!#REF!)</f>
        <v/>
      </c>
      <c r="F939" s="692" t="str">
        <f>IF('Formulario PPGR3 '!$G939="","",'[1]Formulario PPGR1'!#REF!)</f>
        <v/>
      </c>
      <c r="G939" s="693"/>
      <c r="H939" s="694" t="str">
        <f>IF(Tabla112[[#This Row],[Código_Actividad]]="","",_xlfn.XLOOKUP(Tabla112[[#This Row],[Código_Actividad]],[1]!Tabla2[Código],[1]!Tabla2[Actividades Programables Presupuestables],"",0))</f>
        <v/>
      </c>
      <c r="I939" s="695" t="str">
        <f>IFERROR(VLOOKUP('Formulario PPGR3 '!$G939,'[1]Formulario PPGR2'!$H$9:$V$272,15,FALSE),"")</f>
        <v/>
      </c>
      <c r="J939" s="702"/>
      <c r="K939" s="696" t="str">
        <f>IF(Tabla112[[#This Row],[Insumos]]="","",_xlfn.XLOOKUP(Tabla112[[#This Row],[Insumos]],[1]!Tabla10[Insumo],[1]!Tabla10[InsumoAbrev],"",0))</f>
        <v/>
      </c>
      <c r="L939" s="697"/>
      <c r="M939" s="698" t="str">
        <f>IF(Tabla112[[#This Row],[Descripción]]="","",_xlfn.XLOOKUP(Tabla112[[#This Row],[Descripción]],[1]!Tabla10[Descripción],[1]!Tabla10[Unidad de Medida],"",0))</f>
        <v/>
      </c>
      <c r="N939" s="699"/>
      <c r="O939" s="700" t="str">
        <f>IF(Tabla112[[#This Row],[Descripción]]="","",_xlfn.XLOOKUP(Tabla112[[#This Row],[Descripción]],[1]!Tabla10[Descripción],[1]!Tabla10[Precio Unitario],0))</f>
        <v/>
      </c>
      <c r="P939" s="700" t="str">
        <f>IF(Tabla112[[#This Row],[Cantidad de Insumos]]="","",Tabla112[[#This Row],[Precio Unitario]]*Tabla112[[#This Row],[Cantidad de Insumos]])</f>
        <v/>
      </c>
      <c r="Q939" s="700" t="str">
        <f>IF(Tabla112[[#This Row],[Descripción]]="","",_xlfn.XLOOKUP(Tabla112[[#This Row],[Descripción]],[1]!Tabla10[Descripción],[1]!Tabla10[CODIGO PRESUPUESTARIO],0))</f>
        <v/>
      </c>
      <c r="R939" s="696"/>
      <c r="S939" s="696"/>
    </row>
    <row r="940" spans="2:19" x14ac:dyDescent="0.3">
      <c r="B940" s="692" t="str">
        <f>IF('Formulario PPGR3 '!$G940="","",CONCATENATE('Formulario PPGR3 '!$C940,".",'Formulario PPGR3 '!$D940,".",'Formulario PPGR3 '!$E940,".",'Formulario PPGR3 '!$F940))</f>
        <v/>
      </c>
      <c r="C940" s="692" t="str">
        <f>IF('Formulario PPGR3 '!$G940="","",'[1]Formulario PPGR1'!#REF!)</f>
        <v/>
      </c>
      <c r="D940" s="692" t="str">
        <f>IF('Formulario PPGR3 '!$G940="","",'[1]Formulario PPGR1'!#REF!)</f>
        <v/>
      </c>
      <c r="E940" s="692" t="str">
        <f>IF('Formulario PPGR3 '!$G940="","",'[1]Formulario PPGR1'!#REF!)</f>
        <v/>
      </c>
      <c r="F940" s="692" t="str">
        <f>IF('Formulario PPGR3 '!$G940="","",'[1]Formulario PPGR1'!#REF!)</f>
        <v/>
      </c>
      <c r="G940" s="693"/>
      <c r="H940" s="694" t="str">
        <f>IF(Tabla112[[#This Row],[Código_Actividad]]="","",_xlfn.XLOOKUP(Tabla112[[#This Row],[Código_Actividad]],[1]!Tabla2[Código],[1]!Tabla2[Actividades Programables Presupuestables],"",0))</f>
        <v/>
      </c>
      <c r="I940" s="695" t="str">
        <f>IFERROR(VLOOKUP('Formulario PPGR3 '!$G940,'[1]Formulario PPGR2'!$H$9:$V$272,15,FALSE),"")</f>
        <v/>
      </c>
      <c r="J940" s="702"/>
      <c r="K940" s="696" t="str">
        <f>IF(Tabla112[[#This Row],[Insumos]]="","",_xlfn.XLOOKUP(Tabla112[[#This Row],[Insumos]],[1]!Tabla10[Insumo],[1]!Tabla10[InsumoAbrev],"",0))</f>
        <v/>
      </c>
      <c r="L940" s="697"/>
      <c r="M940" s="698" t="str">
        <f>IF(Tabla112[[#This Row],[Descripción]]="","",_xlfn.XLOOKUP(Tabla112[[#This Row],[Descripción]],[1]!Tabla10[Descripción],[1]!Tabla10[Unidad de Medida],"",0))</f>
        <v/>
      </c>
      <c r="N940" s="699"/>
      <c r="O940" s="700" t="str">
        <f>IF(Tabla112[[#This Row],[Descripción]]="","",_xlfn.XLOOKUP(Tabla112[[#This Row],[Descripción]],[1]!Tabla10[Descripción],[1]!Tabla10[Precio Unitario],0))</f>
        <v/>
      </c>
      <c r="P940" s="700" t="str">
        <f>IF(Tabla112[[#This Row],[Cantidad de Insumos]]="","",Tabla112[[#This Row],[Precio Unitario]]*Tabla112[[#This Row],[Cantidad de Insumos]])</f>
        <v/>
      </c>
      <c r="Q940" s="700" t="str">
        <f>IF(Tabla112[[#This Row],[Descripción]]="","",_xlfn.XLOOKUP(Tabla112[[#This Row],[Descripción]],[1]!Tabla10[Descripción],[1]!Tabla10[CODIGO PRESUPUESTARIO],0))</f>
        <v/>
      </c>
      <c r="R940" s="696"/>
      <c r="S940" s="696"/>
    </row>
    <row r="941" spans="2:19" x14ac:dyDescent="0.3">
      <c r="B941" s="692" t="str">
        <f>IF('Formulario PPGR3 '!$G941="","",CONCATENATE('Formulario PPGR3 '!$C941,".",'Formulario PPGR3 '!$D941,".",'Formulario PPGR3 '!$E941,".",'Formulario PPGR3 '!$F941))</f>
        <v/>
      </c>
      <c r="C941" s="692" t="str">
        <f>IF('Formulario PPGR3 '!$G941="","",'[1]Formulario PPGR1'!#REF!)</f>
        <v/>
      </c>
      <c r="D941" s="692" t="str">
        <f>IF('Formulario PPGR3 '!$G941="","",'[1]Formulario PPGR1'!#REF!)</f>
        <v/>
      </c>
      <c r="E941" s="692" t="str">
        <f>IF('Formulario PPGR3 '!$G941="","",'[1]Formulario PPGR1'!#REF!)</f>
        <v/>
      </c>
      <c r="F941" s="692" t="str">
        <f>IF('Formulario PPGR3 '!$G941="","",'[1]Formulario PPGR1'!#REF!)</f>
        <v/>
      </c>
      <c r="G941" s="693"/>
      <c r="H941" s="694" t="str">
        <f>IF(Tabla112[[#This Row],[Código_Actividad]]="","",_xlfn.XLOOKUP(Tabla112[[#This Row],[Código_Actividad]],[1]!Tabla2[Código],[1]!Tabla2[Actividades Programables Presupuestables],"",0))</f>
        <v/>
      </c>
      <c r="I941" s="695" t="str">
        <f>IFERROR(VLOOKUP('Formulario PPGR3 '!$G941,'[1]Formulario PPGR2'!$H$9:$V$272,15,FALSE),"")</f>
        <v/>
      </c>
      <c r="J941" s="702"/>
      <c r="K941" s="696" t="str">
        <f>IF(Tabla112[[#This Row],[Insumos]]="","",_xlfn.XLOOKUP(Tabla112[[#This Row],[Insumos]],[1]!Tabla10[Insumo],[1]!Tabla10[InsumoAbrev],"",0))</f>
        <v/>
      </c>
      <c r="L941" s="697"/>
      <c r="M941" s="698" t="str">
        <f>IF(Tabla112[[#This Row],[Descripción]]="","",_xlfn.XLOOKUP(Tabla112[[#This Row],[Descripción]],[1]!Tabla10[Descripción],[1]!Tabla10[Unidad de Medida],"",0))</f>
        <v/>
      </c>
      <c r="N941" s="699"/>
      <c r="O941" s="700" t="str">
        <f>IF(Tabla112[[#This Row],[Descripción]]="","",_xlfn.XLOOKUP(Tabla112[[#This Row],[Descripción]],[1]!Tabla10[Descripción],[1]!Tabla10[Precio Unitario],0))</f>
        <v/>
      </c>
      <c r="P941" s="700" t="str">
        <f>IF(Tabla112[[#This Row],[Cantidad de Insumos]]="","",Tabla112[[#This Row],[Precio Unitario]]*Tabla112[[#This Row],[Cantidad de Insumos]])</f>
        <v/>
      </c>
      <c r="Q941" s="700" t="str">
        <f>IF(Tabla112[[#This Row],[Descripción]]="","",_xlfn.XLOOKUP(Tabla112[[#This Row],[Descripción]],[1]!Tabla10[Descripción],[1]!Tabla10[CODIGO PRESUPUESTARIO],0))</f>
        <v/>
      </c>
      <c r="R941" s="696"/>
      <c r="S941" s="696"/>
    </row>
    <row r="942" spans="2:19" x14ac:dyDescent="0.3">
      <c r="B942" s="692" t="str">
        <f>IF('Formulario PPGR3 '!$G942="","",CONCATENATE('Formulario PPGR3 '!$C942,".",'Formulario PPGR3 '!$D942,".",'Formulario PPGR3 '!$E942,".",'Formulario PPGR3 '!$F942))</f>
        <v/>
      </c>
      <c r="C942" s="692" t="str">
        <f>IF('Formulario PPGR3 '!$G942="","",'[1]Formulario PPGR1'!#REF!)</f>
        <v/>
      </c>
      <c r="D942" s="692" t="str">
        <f>IF('Formulario PPGR3 '!$G942="","",'[1]Formulario PPGR1'!#REF!)</f>
        <v/>
      </c>
      <c r="E942" s="692" t="str">
        <f>IF('Formulario PPGR3 '!$G942="","",'[1]Formulario PPGR1'!#REF!)</f>
        <v/>
      </c>
      <c r="F942" s="692" t="str">
        <f>IF('Formulario PPGR3 '!$G942="","",'[1]Formulario PPGR1'!#REF!)</f>
        <v/>
      </c>
      <c r="G942" s="693"/>
      <c r="H942" s="694" t="str">
        <f>IF(Tabla112[[#This Row],[Código_Actividad]]="","",_xlfn.XLOOKUP(Tabla112[[#This Row],[Código_Actividad]],[1]!Tabla2[Código],[1]!Tabla2[Actividades Programables Presupuestables],"",0))</f>
        <v/>
      </c>
      <c r="I942" s="695" t="str">
        <f>IFERROR(VLOOKUP('Formulario PPGR3 '!$G942,'[1]Formulario PPGR2'!$H$9:$V$272,15,FALSE),"")</f>
        <v/>
      </c>
      <c r="J942" s="702"/>
      <c r="K942" s="696" t="str">
        <f>IF(Tabla112[[#This Row],[Insumos]]="","",_xlfn.XLOOKUP(Tabla112[[#This Row],[Insumos]],[1]!Tabla10[Insumo],[1]!Tabla10[InsumoAbrev],"",0))</f>
        <v/>
      </c>
      <c r="L942" s="697"/>
      <c r="M942" s="698" t="str">
        <f>IF(Tabla112[[#This Row],[Descripción]]="","",_xlfn.XLOOKUP(Tabla112[[#This Row],[Descripción]],[1]!Tabla10[Descripción],[1]!Tabla10[Unidad de Medida],"",0))</f>
        <v/>
      </c>
      <c r="N942" s="699"/>
      <c r="O942" s="700" t="str">
        <f>IF(Tabla112[[#This Row],[Descripción]]="","",_xlfn.XLOOKUP(Tabla112[[#This Row],[Descripción]],[1]!Tabla10[Descripción],[1]!Tabla10[Precio Unitario],0))</f>
        <v/>
      </c>
      <c r="P942" s="700" t="str">
        <f>IF(Tabla112[[#This Row],[Cantidad de Insumos]]="","",Tabla112[[#This Row],[Precio Unitario]]*Tabla112[[#This Row],[Cantidad de Insumos]])</f>
        <v/>
      </c>
      <c r="Q942" s="700" t="str">
        <f>IF(Tabla112[[#This Row],[Descripción]]="","",_xlfn.XLOOKUP(Tabla112[[#This Row],[Descripción]],[1]!Tabla10[Descripción],[1]!Tabla10[CODIGO PRESUPUESTARIO],0))</f>
        <v/>
      </c>
      <c r="R942" s="696"/>
      <c r="S942" s="696"/>
    </row>
    <row r="943" spans="2:19" x14ac:dyDescent="0.3">
      <c r="B943" s="692" t="str">
        <f>IF('Formulario PPGR3 '!$G943="","",CONCATENATE('Formulario PPGR3 '!$C943,".",'Formulario PPGR3 '!$D943,".",'Formulario PPGR3 '!$E943,".",'Formulario PPGR3 '!$F943))</f>
        <v/>
      </c>
      <c r="C943" s="692" t="str">
        <f>IF('Formulario PPGR3 '!$G943="","",'[1]Formulario PPGR1'!#REF!)</f>
        <v/>
      </c>
      <c r="D943" s="692" t="str">
        <f>IF('Formulario PPGR3 '!$G943="","",'[1]Formulario PPGR1'!#REF!)</f>
        <v/>
      </c>
      <c r="E943" s="692" t="str">
        <f>IF('Formulario PPGR3 '!$G943="","",'[1]Formulario PPGR1'!#REF!)</f>
        <v/>
      </c>
      <c r="F943" s="692" t="str">
        <f>IF('Formulario PPGR3 '!$G943="","",'[1]Formulario PPGR1'!#REF!)</f>
        <v/>
      </c>
      <c r="G943" s="693"/>
      <c r="H943" s="694" t="str">
        <f>IF(Tabla112[[#This Row],[Código_Actividad]]="","",_xlfn.XLOOKUP(Tabla112[[#This Row],[Código_Actividad]],[1]!Tabla2[Código],[1]!Tabla2[Actividades Programables Presupuestables],"",0))</f>
        <v/>
      </c>
      <c r="I943" s="695" t="str">
        <f>IFERROR(VLOOKUP('Formulario PPGR3 '!$G943,'[1]Formulario PPGR2'!$H$9:$V$272,15,FALSE),"")</f>
        <v/>
      </c>
      <c r="J943" s="702"/>
      <c r="K943" s="696" t="str">
        <f>IF(Tabla112[[#This Row],[Insumos]]="","",_xlfn.XLOOKUP(Tabla112[[#This Row],[Insumos]],[1]!Tabla10[Insumo],[1]!Tabla10[InsumoAbrev],"",0))</f>
        <v/>
      </c>
      <c r="L943" s="697"/>
      <c r="M943" s="698" t="str">
        <f>IF(Tabla112[[#This Row],[Descripción]]="","",_xlfn.XLOOKUP(Tabla112[[#This Row],[Descripción]],[1]!Tabla10[Descripción],[1]!Tabla10[Unidad de Medida],"",0))</f>
        <v/>
      </c>
      <c r="N943" s="699"/>
      <c r="O943" s="700" t="str">
        <f>IF(Tabla112[[#This Row],[Descripción]]="","",_xlfn.XLOOKUP(Tabla112[[#This Row],[Descripción]],[1]!Tabla10[Descripción],[1]!Tabla10[Precio Unitario],0))</f>
        <v/>
      </c>
      <c r="P943" s="700" t="str">
        <f>IF(Tabla112[[#This Row],[Cantidad de Insumos]]="","",Tabla112[[#This Row],[Precio Unitario]]*Tabla112[[#This Row],[Cantidad de Insumos]])</f>
        <v/>
      </c>
      <c r="Q943" s="700" t="str">
        <f>IF(Tabla112[[#This Row],[Descripción]]="","",_xlfn.XLOOKUP(Tabla112[[#This Row],[Descripción]],[1]!Tabla10[Descripción],[1]!Tabla10[CODIGO PRESUPUESTARIO],0))</f>
        <v/>
      </c>
      <c r="R943" s="696"/>
      <c r="S943" s="696"/>
    </row>
    <row r="944" spans="2:19" x14ac:dyDescent="0.3">
      <c r="B944" s="692" t="str">
        <f>IF('Formulario PPGR3 '!$G944="","",CONCATENATE('Formulario PPGR3 '!$C944,".",'Formulario PPGR3 '!$D944,".",'Formulario PPGR3 '!$E944,".",'Formulario PPGR3 '!$F944))</f>
        <v/>
      </c>
      <c r="C944" s="692" t="str">
        <f>IF('Formulario PPGR3 '!$G944="","",'[1]Formulario PPGR1'!#REF!)</f>
        <v/>
      </c>
      <c r="D944" s="692" t="str">
        <f>IF('Formulario PPGR3 '!$G944="","",'[1]Formulario PPGR1'!#REF!)</f>
        <v/>
      </c>
      <c r="E944" s="692" t="str">
        <f>IF('Formulario PPGR3 '!$G944="","",'[1]Formulario PPGR1'!#REF!)</f>
        <v/>
      </c>
      <c r="F944" s="692" t="str">
        <f>IF('Formulario PPGR3 '!$G944="","",'[1]Formulario PPGR1'!#REF!)</f>
        <v/>
      </c>
      <c r="G944" s="693"/>
      <c r="H944" s="694" t="str">
        <f>IF(Tabla112[[#This Row],[Código_Actividad]]="","",_xlfn.XLOOKUP(Tabla112[[#This Row],[Código_Actividad]],[1]!Tabla2[Código],[1]!Tabla2[Actividades Programables Presupuestables],"",0))</f>
        <v/>
      </c>
      <c r="I944" s="695" t="str">
        <f>IFERROR(VLOOKUP('Formulario PPGR3 '!$G944,'[1]Formulario PPGR2'!$H$9:$V$272,15,FALSE),"")</f>
        <v/>
      </c>
      <c r="J944" s="702"/>
      <c r="K944" s="696" t="str">
        <f>IF(Tabla112[[#This Row],[Insumos]]="","",_xlfn.XLOOKUP(Tabla112[[#This Row],[Insumos]],[1]!Tabla10[Insumo],[1]!Tabla10[InsumoAbrev],"",0))</f>
        <v/>
      </c>
      <c r="L944" s="697"/>
      <c r="M944" s="698" t="str">
        <f>IF(Tabla112[[#This Row],[Descripción]]="","",_xlfn.XLOOKUP(Tabla112[[#This Row],[Descripción]],[1]!Tabla10[Descripción],[1]!Tabla10[Unidad de Medida],"",0))</f>
        <v/>
      </c>
      <c r="N944" s="699"/>
      <c r="O944" s="700" t="str">
        <f>IF(Tabla112[[#This Row],[Descripción]]="","",_xlfn.XLOOKUP(Tabla112[[#This Row],[Descripción]],[1]!Tabla10[Descripción],[1]!Tabla10[Precio Unitario],0))</f>
        <v/>
      </c>
      <c r="P944" s="700" t="str">
        <f>IF(Tabla112[[#This Row],[Cantidad de Insumos]]="","",Tabla112[[#This Row],[Precio Unitario]]*Tabla112[[#This Row],[Cantidad de Insumos]])</f>
        <v/>
      </c>
      <c r="Q944" s="700" t="str">
        <f>IF(Tabla112[[#This Row],[Descripción]]="","",_xlfn.XLOOKUP(Tabla112[[#This Row],[Descripción]],[1]!Tabla10[Descripción],[1]!Tabla10[CODIGO PRESUPUESTARIO],0))</f>
        <v/>
      </c>
      <c r="R944" s="696"/>
      <c r="S944" s="696"/>
    </row>
    <row r="945" spans="2:19" x14ac:dyDescent="0.3">
      <c r="B945" s="692" t="str">
        <f>IF('Formulario PPGR3 '!$G945="","",CONCATENATE('Formulario PPGR3 '!$C945,".",'Formulario PPGR3 '!$D945,".",'Formulario PPGR3 '!$E945,".",'Formulario PPGR3 '!$F945))</f>
        <v/>
      </c>
      <c r="C945" s="692" t="str">
        <f>IF('Formulario PPGR3 '!$G945="","",'[1]Formulario PPGR1'!#REF!)</f>
        <v/>
      </c>
      <c r="D945" s="692" t="str">
        <f>IF('Formulario PPGR3 '!$G945="","",'[1]Formulario PPGR1'!#REF!)</f>
        <v/>
      </c>
      <c r="E945" s="692" t="str">
        <f>IF('Formulario PPGR3 '!$G945="","",'[1]Formulario PPGR1'!#REF!)</f>
        <v/>
      </c>
      <c r="F945" s="692" t="str">
        <f>IF('Formulario PPGR3 '!$G945="","",'[1]Formulario PPGR1'!#REF!)</f>
        <v/>
      </c>
      <c r="G945" s="693"/>
      <c r="H945" s="694" t="str">
        <f>IF(Tabla112[[#This Row],[Código_Actividad]]="","",_xlfn.XLOOKUP(Tabla112[[#This Row],[Código_Actividad]],[1]!Tabla2[Código],[1]!Tabla2[Actividades Programables Presupuestables],"",0))</f>
        <v/>
      </c>
      <c r="I945" s="695" t="str">
        <f>IFERROR(VLOOKUP('Formulario PPGR3 '!$G945,'[1]Formulario PPGR2'!$H$9:$V$272,15,FALSE),"")</f>
        <v/>
      </c>
      <c r="J945" s="702"/>
      <c r="K945" s="696" t="str">
        <f>IF(Tabla112[[#This Row],[Insumos]]="","",_xlfn.XLOOKUP(Tabla112[[#This Row],[Insumos]],[1]!Tabla10[Insumo],[1]!Tabla10[InsumoAbrev],"",0))</f>
        <v/>
      </c>
      <c r="L945" s="697"/>
      <c r="M945" s="698" t="str">
        <f>IF(Tabla112[[#This Row],[Descripción]]="","",_xlfn.XLOOKUP(Tabla112[[#This Row],[Descripción]],[1]!Tabla10[Descripción],[1]!Tabla10[Unidad de Medida],"",0))</f>
        <v/>
      </c>
      <c r="N945" s="699"/>
      <c r="O945" s="700" t="str">
        <f>IF(Tabla112[[#This Row],[Descripción]]="","",_xlfn.XLOOKUP(Tabla112[[#This Row],[Descripción]],[1]!Tabla10[Descripción],[1]!Tabla10[Precio Unitario],0))</f>
        <v/>
      </c>
      <c r="P945" s="700" t="str">
        <f>IF(Tabla112[[#This Row],[Cantidad de Insumos]]="","",Tabla112[[#This Row],[Precio Unitario]]*Tabla112[[#This Row],[Cantidad de Insumos]])</f>
        <v/>
      </c>
      <c r="Q945" s="700" t="str">
        <f>IF(Tabla112[[#This Row],[Descripción]]="","",_xlfn.XLOOKUP(Tabla112[[#This Row],[Descripción]],[1]!Tabla10[Descripción],[1]!Tabla10[CODIGO PRESUPUESTARIO],0))</f>
        <v/>
      </c>
      <c r="R945" s="696"/>
      <c r="S945" s="696"/>
    </row>
    <row r="946" spans="2:19" x14ac:dyDescent="0.3">
      <c r="B946" s="692" t="str">
        <f>IF('Formulario PPGR3 '!$G946="","",CONCATENATE('Formulario PPGR3 '!$C946,".",'Formulario PPGR3 '!$D946,".",'Formulario PPGR3 '!$E946,".",'Formulario PPGR3 '!$F946))</f>
        <v/>
      </c>
      <c r="C946" s="692" t="str">
        <f>IF('Formulario PPGR3 '!$G946="","",'[1]Formulario PPGR1'!#REF!)</f>
        <v/>
      </c>
      <c r="D946" s="692" t="str">
        <f>IF('Formulario PPGR3 '!$G946="","",'[1]Formulario PPGR1'!#REF!)</f>
        <v/>
      </c>
      <c r="E946" s="692" t="str">
        <f>IF('Formulario PPGR3 '!$G946="","",'[1]Formulario PPGR1'!#REF!)</f>
        <v/>
      </c>
      <c r="F946" s="692" t="str">
        <f>IF('Formulario PPGR3 '!$G946="","",'[1]Formulario PPGR1'!#REF!)</f>
        <v/>
      </c>
      <c r="G946" s="693"/>
      <c r="H946" s="694" t="str">
        <f>IF(Tabla112[[#This Row],[Código_Actividad]]="","",_xlfn.XLOOKUP(Tabla112[[#This Row],[Código_Actividad]],[1]!Tabla2[Código],[1]!Tabla2[Actividades Programables Presupuestables],"",0))</f>
        <v/>
      </c>
      <c r="I946" s="695" t="str">
        <f>IFERROR(VLOOKUP('Formulario PPGR3 '!$G946,'[1]Formulario PPGR2'!$H$9:$V$272,15,FALSE),"")</f>
        <v/>
      </c>
      <c r="J946" s="702"/>
      <c r="K946" s="696" t="str">
        <f>IF(Tabla112[[#This Row],[Insumos]]="","",_xlfn.XLOOKUP(Tabla112[[#This Row],[Insumos]],[1]!Tabla10[Insumo],[1]!Tabla10[InsumoAbrev],"",0))</f>
        <v/>
      </c>
      <c r="L946" s="697"/>
      <c r="M946" s="698" t="str">
        <f>IF(Tabla112[[#This Row],[Descripción]]="","",_xlfn.XLOOKUP(Tabla112[[#This Row],[Descripción]],[1]!Tabla10[Descripción],[1]!Tabla10[Unidad de Medida],"",0))</f>
        <v/>
      </c>
      <c r="N946" s="699"/>
      <c r="O946" s="700" t="str">
        <f>IF(Tabla112[[#This Row],[Descripción]]="","",_xlfn.XLOOKUP(Tabla112[[#This Row],[Descripción]],[1]!Tabla10[Descripción],[1]!Tabla10[Precio Unitario],0))</f>
        <v/>
      </c>
      <c r="P946" s="700" t="str">
        <f>IF(Tabla112[[#This Row],[Cantidad de Insumos]]="","",Tabla112[[#This Row],[Precio Unitario]]*Tabla112[[#This Row],[Cantidad de Insumos]])</f>
        <v/>
      </c>
      <c r="Q946" s="700" t="str">
        <f>IF(Tabla112[[#This Row],[Descripción]]="","",_xlfn.XLOOKUP(Tabla112[[#This Row],[Descripción]],[1]!Tabla10[Descripción],[1]!Tabla10[CODIGO PRESUPUESTARIO],0))</f>
        <v/>
      </c>
      <c r="R946" s="696"/>
      <c r="S946" s="696"/>
    </row>
    <row r="947" spans="2:19" x14ac:dyDescent="0.3">
      <c r="B947" s="692" t="str">
        <f>IF('Formulario PPGR3 '!$G947="","",CONCATENATE('Formulario PPGR3 '!$C947,".",'Formulario PPGR3 '!$D947,".",'Formulario PPGR3 '!$E947,".",'Formulario PPGR3 '!$F947))</f>
        <v/>
      </c>
      <c r="C947" s="692" t="str">
        <f>IF('Formulario PPGR3 '!$G947="","",'[1]Formulario PPGR1'!#REF!)</f>
        <v/>
      </c>
      <c r="D947" s="692" t="str">
        <f>IF('Formulario PPGR3 '!$G947="","",'[1]Formulario PPGR1'!#REF!)</f>
        <v/>
      </c>
      <c r="E947" s="692" t="str">
        <f>IF('Formulario PPGR3 '!$G947="","",'[1]Formulario PPGR1'!#REF!)</f>
        <v/>
      </c>
      <c r="F947" s="692" t="str">
        <f>IF('Formulario PPGR3 '!$G947="","",'[1]Formulario PPGR1'!#REF!)</f>
        <v/>
      </c>
      <c r="G947" s="693"/>
      <c r="H947" s="694" t="str">
        <f>IF(Tabla112[[#This Row],[Código_Actividad]]="","",_xlfn.XLOOKUP(Tabla112[[#This Row],[Código_Actividad]],[1]!Tabla2[Código],[1]!Tabla2[Actividades Programables Presupuestables],"",0))</f>
        <v/>
      </c>
      <c r="I947" s="695" t="str">
        <f>IFERROR(VLOOKUP('Formulario PPGR3 '!$G947,'[1]Formulario PPGR2'!$H$9:$V$272,15,FALSE),"")</f>
        <v/>
      </c>
      <c r="J947" s="702"/>
      <c r="K947" s="696" t="str">
        <f>IF(Tabla112[[#This Row],[Insumos]]="","",_xlfn.XLOOKUP(Tabla112[[#This Row],[Insumos]],[1]!Tabla10[Insumo],[1]!Tabla10[InsumoAbrev],"",0))</f>
        <v/>
      </c>
      <c r="L947" s="697"/>
      <c r="M947" s="698" t="str">
        <f>IF(Tabla112[[#This Row],[Descripción]]="","",_xlfn.XLOOKUP(Tabla112[[#This Row],[Descripción]],[1]!Tabla10[Descripción],[1]!Tabla10[Unidad de Medida],"",0))</f>
        <v/>
      </c>
      <c r="N947" s="699"/>
      <c r="O947" s="700" t="str">
        <f>IF(Tabla112[[#This Row],[Descripción]]="","",_xlfn.XLOOKUP(Tabla112[[#This Row],[Descripción]],[1]!Tabla10[Descripción],[1]!Tabla10[Precio Unitario],0))</f>
        <v/>
      </c>
      <c r="P947" s="700" t="str">
        <f>IF(Tabla112[[#This Row],[Cantidad de Insumos]]="","",Tabla112[[#This Row],[Precio Unitario]]*Tabla112[[#This Row],[Cantidad de Insumos]])</f>
        <v/>
      </c>
      <c r="Q947" s="700" t="str">
        <f>IF(Tabla112[[#This Row],[Descripción]]="","",_xlfn.XLOOKUP(Tabla112[[#This Row],[Descripción]],[1]!Tabla10[Descripción],[1]!Tabla10[CODIGO PRESUPUESTARIO],0))</f>
        <v/>
      </c>
      <c r="R947" s="696"/>
      <c r="S947" s="696"/>
    </row>
    <row r="948" spans="2:19" x14ac:dyDescent="0.3">
      <c r="B948" s="692" t="str">
        <f>IF('Formulario PPGR3 '!$G948="","",CONCATENATE('Formulario PPGR3 '!$C948,".",'Formulario PPGR3 '!$D948,".",'Formulario PPGR3 '!$E948,".",'Formulario PPGR3 '!$F948))</f>
        <v/>
      </c>
      <c r="C948" s="692" t="str">
        <f>IF('Formulario PPGR3 '!$G948="","",'[1]Formulario PPGR1'!#REF!)</f>
        <v/>
      </c>
      <c r="D948" s="692" t="str">
        <f>IF('Formulario PPGR3 '!$G948="","",'[1]Formulario PPGR1'!#REF!)</f>
        <v/>
      </c>
      <c r="E948" s="692" t="str">
        <f>IF('Formulario PPGR3 '!$G948="","",'[1]Formulario PPGR1'!#REF!)</f>
        <v/>
      </c>
      <c r="F948" s="692" t="str">
        <f>IF('Formulario PPGR3 '!$G948="","",'[1]Formulario PPGR1'!#REF!)</f>
        <v/>
      </c>
      <c r="G948" s="693"/>
      <c r="H948" s="694" t="str">
        <f>IF(Tabla112[[#This Row],[Código_Actividad]]="","",_xlfn.XLOOKUP(Tabla112[[#This Row],[Código_Actividad]],[1]!Tabla2[Código],[1]!Tabla2[Actividades Programables Presupuestables],"",0))</f>
        <v/>
      </c>
      <c r="I948" s="695" t="str">
        <f>IFERROR(VLOOKUP('Formulario PPGR3 '!$G948,'[1]Formulario PPGR2'!$H$9:$V$272,15,FALSE),"")</f>
        <v/>
      </c>
      <c r="J948" s="702"/>
      <c r="K948" s="696" t="str">
        <f>IF(Tabla112[[#This Row],[Insumos]]="","",_xlfn.XLOOKUP(Tabla112[[#This Row],[Insumos]],[1]!Tabla10[Insumo],[1]!Tabla10[InsumoAbrev],"",0))</f>
        <v/>
      </c>
      <c r="L948" s="697"/>
      <c r="M948" s="698" t="str">
        <f>IF(Tabla112[[#This Row],[Descripción]]="","",_xlfn.XLOOKUP(Tabla112[[#This Row],[Descripción]],[1]!Tabla10[Descripción],[1]!Tabla10[Unidad de Medida],"",0))</f>
        <v/>
      </c>
      <c r="N948" s="699"/>
      <c r="O948" s="700" t="str">
        <f>IF(Tabla112[[#This Row],[Descripción]]="","",_xlfn.XLOOKUP(Tabla112[[#This Row],[Descripción]],[1]!Tabla10[Descripción],[1]!Tabla10[Precio Unitario],0))</f>
        <v/>
      </c>
      <c r="P948" s="700" t="str">
        <f>IF(Tabla112[[#This Row],[Cantidad de Insumos]]="","",Tabla112[[#This Row],[Precio Unitario]]*Tabla112[[#This Row],[Cantidad de Insumos]])</f>
        <v/>
      </c>
      <c r="Q948" s="700" t="str">
        <f>IF(Tabla112[[#This Row],[Descripción]]="","",_xlfn.XLOOKUP(Tabla112[[#This Row],[Descripción]],[1]!Tabla10[Descripción],[1]!Tabla10[CODIGO PRESUPUESTARIO],0))</f>
        <v/>
      </c>
      <c r="R948" s="696"/>
      <c r="S948" s="696"/>
    </row>
    <row r="949" spans="2:19" x14ac:dyDescent="0.3">
      <c r="B949" s="692" t="str">
        <f>IF('Formulario PPGR3 '!$G949="","",CONCATENATE('Formulario PPGR3 '!$C949,".",'Formulario PPGR3 '!$D949,".",'Formulario PPGR3 '!$E949,".",'Formulario PPGR3 '!$F949))</f>
        <v/>
      </c>
      <c r="C949" s="692" t="str">
        <f>IF('Formulario PPGR3 '!$G949="","",'[1]Formulario PPGR1'!#REF!)</f>
        <v/>
      </c>
      <c r="D949" s="692" t="str">
        <f>IF('Formulario PPGR3 '!$G949="","",'[1]Formulario PPGR1'!#REF!)</f>
        <v/>
      </c>
      <c r="E949" s="692" t="str">
        <f>IF('Formulario PPGR3 '!$G949="","",'[1]Formulario PPGR1'!#REF!)</f>
        <v/>
      </c>
      <c r="F949" s="692" t="str">
        <f>IF('Formulario PPGR3 '!$G949="","",'[1]Formulario PPGR1'!#REF!)</f>
        <v/>
      </c>
      <c r="G949" s="693"/>
      <c r="H949" s="694" t="str">
        <f>IF(Tabla112[[#This Row],[Código_Actividad]]="","",_xlfn.XLOOKUP(Tabla112[[#This Row],[Código_Actividad]],[1]!Tabla2[Código],[1]!Tabla2[Actividades Programables Presupuestables],"",0))</f>
        <v/>
      </c>
      <c r="I949" s="695" t="str">
        <f>IFERROR(VLOOKUP('Formulario PPGR3 '!$G949,'[1]Formulario PPGR2'!$H$9:$V$272,15,FALSE),"")</f>
        <v/>
      </c>
      <c r="J949" s="702"/>
      <c r="K949" s="696" t="str">
        <f>IF(Tabla112[[#This Row],[Insumos]]="","",_xlfn.XLOOKUP(Tabla112[[#This Row],[Insumos]],[1]!Tabla10[Insumo],[1]!Tabla10[InsumoAbrev],"",0))</f>
        <v/>
      </c>
      <c r="L949" s="697"/>
      <c r="M949" s="698" t="str">
        <f>IF(Tabla112[[#This Row],[Descripción]]="","",_xlfn.XLOOKUP(Tabla112[[#This Row],[Descripción]],[1]!Tabla10[Descripción],[1]!Tabla10[Unidad de Medida],"",0))</f>
        <v/>
      </c>
      <c r="N949" s="699"/>
      <c r="O949" s="700" t="str">
        <f>IF(Tabla112[[#This Row],[Descripción]]="","",_xlfn.XLOOKUP(Tabla112[[#This Row],[Descripción]],[1]!Tabla10[Descripción],[1]!Tabla10[Precio Unitario],0))</f>
        <v/>
      </c>
      <c r="P949" s="700" t="str">
        <f>IF(Tabla112[[#This Row],[Cantidad de Insumos]]="","",Tabla112[[#This Row],[Precio Unitario]]*Tabla112[[#This Row],[Cantidad de Insumos]])</f>
        <v/>
      </c>
      <c r="Q949" s="700" t="str">
        <f>IF(Tabla112[[#This Row],[Descripción]]="","",_xlfn.XLOOKUP(Tabla112[[#This Row],[Descripción]],[1]!Tabla10[Descripción],[1]!Tabla10[CODIGO PRESUPUESTARIO],0))</f>
        <v/>
      </c>
      <c r="R949" s="696"/>
      <c r="S949" s="696"/>
    </row>
    <row r="950" spans="2:19" x14ac:dyDescent="0.3">
      <c r="B950" s="692" t="str">
        <f>IF('Formulario PPGR3 '!$G950="","",CONCATENATE('Formulario PPGR3 '!$C950,".",'Formulario PPGR3 '!$D950,".",'Formulario PPGR3 '!$E950,".",'Formulario PPGR3 '!$F950))</f>
        <v/>
      </c>
      <c r="C950" s="692" t="str">
        <f>IF('Formulario PPGR3 '!$G950="","",'[1]Formulario PPGR1'!#REF!)</f>
        <v/>
      </c>
      <c r="D950" s="692" t="str">
        <f>IF('Formulario PPGR3 '!$G950="","",'[1]Formulario PPGR1'!#REF!)</f>
        <v/>
      </c>
      <c r="E950" s="692" t="str">
        <f>IF('Formulario PPGR3 '!$G950="","",'[1]Formulario PPGR1'!#REF!)</f>
        <v/>
      </c>
      <c r="F950" s="692" t="str">
        <f>IF('Formulario PPGR3 '!$G950="","",'[1]Formulario PPGR1'!#REF!)</f>
        <v/>
      </c>
      <c r="G950" s="693"/>
      <c r="H950" s="694" t="str">
        <f>IF(Tabla112[[#This Row],[Código_Actividad]]="","",_xlfn.XLOOKUP(Tabla112[[#This Row],[Código_Actividad]],[1]!Tabla2[Código],[1]!Tabla2[Actividades Programables Presupuestables],"",0))</f>
        <v/>
      </c>
      <c r="I950" s="695" t="str">
        <f>IFERROR(VLOOKUP('Formulario PPGR3 '!$G950,'[1]Formulario PPGR2'!$H$9:$V$272,15,FALSE),"")</f>
        <v/>
      </c>
      <c r="J950" s="702"/>
      <c r="K950" s="696" t="str">
        <f>IF(Tabla112[[#This Row],[Insumos]]="","",_xlfn.XLOOKUP(Tabla112[[#This Row],[Insumos]],[1]!Tabla10[Insumo],[1]!Tabla10[InsumoAbrev],"",0))</f>
        <v/>
      </c>
      <c r="L950" s="697"/>
      <c r="M950" s="698" t="str">
        <f>IF(Tabla112[[#This Row],[Descripción]]="","",_xlfn.XLOOKUP(Tabla112[[#This Row],[Descripción]],[1]!Tabla10[Descripción],[1]!Tabla10[Unidad de Medida],"",0))</f>
        <v/>
      </c>
      <c r="N950" s="699"/>
      <c r="O950" s="700" t="str">
        <f>IF(Tabla112[[#This Row],[Descripción]]="","",_xlfn.XLOOKUP(Tabla112[[#This Row],[Descripción]],[1]!Tabla10[Descripción],[1]!Tabla10[Precio Unitario],0))</f>
        <v/>
      </c>
      <c r="P950" s="700" t="str">
        <f>IF(Tabla112[[#This Row],[Cantidad de Insumos]]="","",Tabla112[[#This Row],[Precio Unitario]]*Tabla112[[#This Row],[Cantidad de Insumos]])</f>
        <v/>
      </c>
      <c r="Q950" s="700" t="str">
        <f>IF(Tabla112[[#This Row],[Descripción]]="","",_xlfn.XLOOKUP(Tabla112[[#This Row],[Descripción]],[1]!Tabla10[Descripción],[1]!Tabla10[CODIGO PRESUPUESTARIO],0))</f>
        <v/>
      </c>
      <c r="R950" s="696"/>
      <c r="S950" s="696"/>
    </row>
    <row r="951" spans="2:19" x14ac:dyDescent="0.3">
      <c r="B951" s="692" t="str">
        <f>IF('Formulario PPGR3 '!$G951="","",CONCATENATE('Formulario PPGR3 '!$C951,".",'Formulario PPGR3 '!$D951,".",'Formulario PPGR3 '!$E951,".",'Formulario PPGR3 '!$F951))</f>
        <v/>
      </c>
      <c r="C951" s="692" t="str">
        <f>IF('Formulario PPGR3 '!$G951="","",'[1]Formulario PPGR1'!#REF!)</f>
        <v/>
      </c>
      <c r="D951" s="692" t="str">
        <f>IF('Formulario PPGR3 '!$G951="","",'[1]Formulario PPGR1'!#REF!)</f>
        <v/>
      </c>
      <c r="E951" s="692" t="str">
        <f>IF('Formulario PPGR3 '!$G951="","",'[1]Formulario PPGR1'!#REF!)</f>
        <v/>
      </c>
      <c r="F951" s="692" t="str">
        <f>IF('Formulario PPGR3 '!$G951="","",'[1]Formulario PPGR1'!#REF!)</f>
        <v/>
      </c>
      <c r="G951" s="693"/>
      <c r="H951" s="694" t="str">
        <f>IF(Tabla112[[#This Row],[Código_Actividad]]="","",_xlfn.XLOOKUP(Tabla112[[#This Row],[Código_Actividad]],[1]!Tabla2[Código],[1]!Tabla2[Actividades Programables Presupuestables],"",0))</f>
        <v/>
      </c>
      <c r="I951" s="695" t="str">
        <f>IFERROR(VLOOKUP('Formulario PPGR3 '!$G951,'[1]Formulario PPGR2'!$H$9:$V$272,15,FALSE),"")</f>
        <v/>
      </c>
      <c r="J951" s="702"/>
      <c r="K951" s="696" t="str">
        <f>IF(Tabla112[[#This Row],[Insumos]]="","",_xlfn.XLOOKUP(Tabla112[[#This Row],[Insumos]],[1]!Tabla10[Insumo],[1]!Tabla10[InsumoAbrev],"",0))</f>
        <v/>
      </c>
      <c r="L951" s="697"/>
      <c r="M951" s="698" t="str">
        <f>IF(Tabla112[[#This Row],[Descripción]]="","",_xlfn.XLOOKUP(Tabla112[[#This Row],[Descripción]],[1]!Tabla10[Descripción],[1]!Tabla10[Unidad de Medida],"",0))</f>
        <v/>
      </c>
      <c r="N951" s="699"/>
      <c r="O951" s="700" t="str">
        <f>IF(Tabla112[[#This Row],[Descripción]]="","",_xlfn.XLOOKUP(Tabla112[[#This Row],[Descripción]],[1]!Tabla10[Descripción],[1]!Tabla10[Precio Unitario],0))</f>
        <v/>
      </c>
      <c r="P951" s="700" t="str">
        <f>IF(Tabla112[[#This Row],[Cantidad de Insumos]]="","",Tabla112[[#This Row],[Precio Unitario]]*Tabla112[[#This Row],[Cantidad de Insumos]])</f>
        <v/>
      </c>
      <c r="Q951" s="700" t="str">
        <f>IF(Tabla112[[#This Row],[Descripción]]="","",_xlfn.XLOOKUP(Tabla112[[#This Row],[Descripción]],[1]!Tabla10[Descripción],[1]!Tabla10[CODIGO PRESUPUESTARIO],0))</f>
        <v/>
      </c>
      <c r="R951" s="696"/>
      <c r="S951" s="696"/>
    </row>
    <row r="952" spans="2:19" x14ac:dyDescent="0.3">
      <c r="B952" s="692" t="str">
        <f>IF('Formulario PPGR3 '!$G952="","",CONCATENATE('Formulario PPGR3 '!$C952,".",'Formulario PPGR3 '!$D952,".",'Formulario PPGR3 '!$E952,".",'Formulario PPGR3 '!$F952))</f>
        <v/>
      </c>
      <c r="C952" s="692" t="str">
        <f>IF('Formulario PPGR3 '!$G952="","",'[1]Formulario PPGR1'!#REF!)</f>
        <v/>
      </c>
      <c r="D952" s="692" t="str">
        <f>IF('Formulario PPGR3 '!$G952="","",'[1]Formulario PPGR1'!#REF!)</f>
        <v/>
      </c>
      <c r="E952" s="692" t="str">
        <f>IF('Formulario PPGR3 '!$G952="","",'[1]Formulario PPGR1'!#REF!)</f>
        <v/>
      </c>
      <c r="F952" s="692" t="str">
        <f>IF('Formulario PPGR3 '!$G952="","",'[1]Formulario PPGR1'!#REF!)</f>
        <v/>
      </c>
      <c r="G952" s="693"/>
      <c r="H952" s="694" t="str">
        <f>IF(Tabla112[[#This Row],[Código_Actividad]]="","",_xlfn.XLOOKUP(Tabla112[[#This Row],[Código_Actividad]],[1]!Tabla2[Código],[1]!Tabla2[Actividades Programables Presupuestables],"",0))</f>
        <v/>
      </c>
      <c r="I952" s="695" t="str">
        <f>IFERROR(VLOOKUP('Formulario PPGR3 '!$G952,'[1]Formulario PPGR2'!$H$9:$V$272,15,FALSE),"")</f>
        <v/>
      </c>
      <c r="J952" s="702"/>
      <c r="K952" s="696" t="str">
        <f>IF(Tabla112[[#This Row],[Insumos]]="","",_xlfn.XLOOKUP(Tabla112[[#This Row],[Insumos]],[1]!Tabla10[Insumo],[1]!Tabla10[InsumoAbrev],"",0))</f>
        <v/>
      </c>
      <c r="L952" s="697"/>
      <c r="M952" s="698" t="str">
        <f>IF(Tabla112[[#This Row],[Descripción]]="","",_xlfn.XLOOKUP(Tabla112[[#This Row],[Descripción]],[1]!Tabla10[Descripción],[1]!Tabla10[Unidad de Medida],"",0))</f>
        <v/>
      </c>
      <c r="N952" s="699"/>
      <c r="O952" s="700" t="str">
        <f>IF(Tabla112[[#This Row],[Descripción]]="","",_xlfn.XLOOKUP(Tabla112[[#This Row],[Descripción]],[1]!Tabla10[Descripción],[1]!Tabla10[Precio Unitario],0))</f>
        <v/>
      </c>
      <c r="P952" s="700" t="str">
        <f>IF(Tabla112[[#This Row],[Cantidad de Insumos]]="","",Tabla112[[#This Row],[Precio Unitario]]*Tabla112[[#This Row],[Cantidad de Insumos]])</f>
        <v/>
      </c>
      <c r="Q952" s="700" t="str">
        <f>IF(Tabla112[[#This Row],[Descripción]]="","",_xlfn.XLOOKUP(Tabla112[[#This Row],[Descripción]],[1]!Tabla10[Descripción],[1]!Tabla10[CODIGO PRESUPUESTARIO],0))</f>
        <v/>
      </c>
      <c r="R952" s="696"/>
      <c r="S952" s="696"/>
    </row>
    <row r="953" spans="2:19" x14ac:dyDescent="0.3">
      <c r="B953" s="692" t="str">
        <f>IF('Formulario PPGR3 '!$G953="","",CONCATENATE('Formulario PPGR3 '!$C953,".",'Formulario PPGR3 '!$D953,".",'Formulario PPGR3 '!$E953,".",'Formulario PPGR3 '!$F953))</f>
        <v/>
      </c>
      <c r="C953" s="692" t="str">
        <f>IF('Formulario PPGR3 '!$G953="","",'[1]Formulario PPGR1'!#REF!)</f>
        <v/>
      </c>
      <c r="D953" s="692" t="str">
        <f>IF('Formulario PPGR3 '!$G953="","",'[1]Formulario PPGR1'!#REF!)</f>
        <v/>
      </c>
      <c r="E953" s="692" t="str">
        <f>IF('Formulario PPGR3 '!$G953="","",'[1]Formulario PPGR1'!#REF!)</f>
        <v/>
      </c>
      <c r="F953" s="692" t="str">
        <f>IF('Formulario PPGR3 '!$G953="","",'[1]Formulario PPGR1'!#REF!)</f>
        <v/>
      </c>
      <c r="G953" s="693"/>
      <c r="H953" s="694" t="str">
        <f>IF(Tabla112[[#This Row],[Código_Actividad]]="","",_xlfn.XLOOKUP(Tabla112[[#This Row],[Código_Actividad]],[1]!Tabla2[Código],[1]!Tabla2[Actividades Programables Presupuestables],"",0))</f>
        <v/>
      </c>
      <c r="I953" s="695" t="str">
        <f>IFERROR(VLOOKUP('Formulario PPGR3 '!$G953,'[1]Formulario PPGR2'!$H$9:$V$272,15,FALSE),"")</f>
        <v/>
      </c>
      <c r="J953" s="702"/>
      <c r="K953" s="696" t="str">
        <f>IF(Tabla112[[#This Row],[Insumos]]="","",_xlfn.XLOOKUP(Tabla112[[#This Row],[Insumos]],[1]!Tabla10[Insumo],[1]!Tabla10[InsumoAbrev],"",0))</f>
        <v/>
      </c>
      <c r="L953" s="697"/>
      <c r="M953" s="698" t="str">
        <f>IF(Tabla112[[#This Row],[Descripción]]="","",_xlfn.XLOOKUP(Tabla112[[#This Row],[Descripción]],[1]!Tabla10[Descripción],[1]!Tabla10[Unidad de Medida],"",0))</f>
        <v/>
      </c>
      <c r="N953" s="699"/>
      <c r="O953" s="700" t="str">
        <f>IF(Tabla112[[#This Row],[Descripción]]="","",_xlfn.XLOOKUP(Tabla112[[#This Row],[Descripción]],[1]!Tabla10[Descripción],[1]!Tabla10[Precio Unitario],0))</f>
        <v/>
      </c>
      <c r="P953" s="700" t="str">
        <f>IF(Tabla112[[#This Row],[Cantidad de Insumos]]="","",Tabla112[[#This Row],[Precio Unitario]]*Tabla112[[#This Row],[Cantidad de Insumos]])</f>
        <v/>
      </c>
      <c r="Q953" s="700" t="str">
        <f>IF(Tabla112[[#This Row],[Descripción]]="","",_xlfn.XLOOKUP(Tabla112[[#This Row],[Descripción]],[1]!Tabla10[Descripción],[1]!Tabla10[CODIGO PRESUPUESTARIO],0))</f>
        <v/>
      </c>
      <c r="R953" s="696"/>
      <c r="S953" s="696"/>
    </row>
    <row r="954" spans="2:19" x14ac:dyDescent="0.3">
      <c r="B954" s="692" t="str">
        <f>IF('Formulario PPGR3 '!$G954="","",CONCATENATE('Formulario PPGR3 '!$C954,".",'Formulario PPGR3 '!$D954,".",'Formulario PPGR3 '!$E954,".",'Formulario PPGR3 '!$F954))</f>
        <v/>
      </c>
      <c r="C954" s="692" t="str">
        <f>IF('Formulario PPGR3 '!$G954="","",'[1]Formulario PPGR1'!#REF!)</f>
        <v/>
      </c>
      <c r="D954" s="692" t="str">
        <f>IF('Formulario PPGR3 '!$G954="","",'[1]Formulario PPGR1'!#REF!)</f>
        <v/>
      </c>
      <c r="E954" s="692" t="str">
        <f>IF('Formulario PPGR3 '!$G954="","",'[1]Formulario PPGR1'!#REF!)</f>
        <v/>
      </c>
      <c r="F954" s="692" t="str">
        <f>IF('Formulario PPGR3 '!$G954="","",'[1]Formulario PPGR1'!#REF!)</f>
        <v/>
      </c>
      <c r="G954" s="693"/>
      <c r="H954" s="694" t="str">
        <f>IF(Tabla112[[#This Row],[Código_Actividad]]="","",_xlfn.XLOOKUP(Tabla112[[#This Row],[Código_Actividad]],[1]!Tabla2[Código],[1]!Tabla2[Actividades Programables Presupuestables],"",0))</f>
        <v/>
      </c>
      <c r="I954" s="695" t="str">
        <f>IFERROR(VLOOKUP('Formulario PPGR3 '!$G954,'[1]Formulario PPGR2'!$H$9:$V$272,15,FALSE),"")</f>
        <v/>
      </c>
      <c r="J954" s="702"/>
      <c r="K954" s="696" t="str">
        <f>IF(Tabla112[[#This Row],[Insumos]]="","",_xlfn.XLOOKUP(Tabla112[[#This Row],[Insumos]],[1]!Tabla10[Insumo],[1]!Tabla10[InsumoAbrev],"",0))</f>
        <v/>
      </c>
      <c r="L954" s="697"/>
      <c r="M954" s="698" t="str">
        <f>IF(Tabla112[[#This Row],[Descripción]]="","",_xlfn.XLOOKUP(Tabla112[[#This Row],[Descripción]],[1]!Tabla10[Descripción],[1]!Tabla10[Unidad de Medida],"",0))</f>
        <v/>
      </c>
      <c r="N954" s="699"/>
      <c r="O954" s="700" t="str">
        <f>IF(Tabla112[[#This Row],[Descripción]]="","",_xlfn.XLOOKUP(Tabla112[[#This Row],[Descripción]],[1]!Tabla10[Descripción],[1]!Tabla10[Precio Unitario],0))</f>
        <v/>
      </c>
      <c r="P954" s="700" t="str">
        <f>IF(Tabla112[[#This Row],[Cantidad de Insumos]]="","",Tabla112[[#This Row],[Precio Unitario]]*Tabla112[[#This Row],[Cantidad de Insumos]])</f>
        <v/>
      </c>
      <c r="Q954" s="700" t="str">
        <f>IF(Tabla112[[#This Row],[Descripción]]="","",_xlfn.XLOOKUP(Tabla112[[#This Row],[Descripción]],[1]!Tabla10[Descripción],[1]!Tabla10[CODIGO PRESUPUESTARIO],0))</f>
        <v/>
      </c>
      <c r="R954" s="696"/>
      <c r="S954" s="696"/>
    </row>
    <row r="955" spans="2:19" x14ac:dyDescent="0.3">
      <c r="B955" s="692" t="str">
        <f>IF('Formulario PPGR3 '!$G955="","",CONCATENATE('Formulario PPGR3 '!$C955,".",'Formulario PPGR3 '!$D955,".",'Formulario PPGR3 '!$E955,".",'Formulario PPGR3 '!$F955))</f>
        <v/>
      </c>
      <c r="C955" s="692" t="str">
        <f>IF('Formulario PPGR3 '!$G955="","",'[1]Formulario PPGR1'!#REF!)</f>
        <v/>
      </c>
      <c r="D955" s="692" t="str">
        <f>IF('Formulario PPGR3 '!$G955="","",'[1]Formulario PPGR1'!#REF!)</f>
        <v/>
      </c>
      <c r="E955" s="692" t="str">
        <f>IF('Formulario PPGR3 '!$G955="","",'[1]Formulario PPGR1'!#REF!)</f>
        <v/>
      </c>
      <c r="F955" s="692" t="str">
        <f>IF('Formulario PPGR3 '!$G955="","",'[1]Formulario PPGR1'!#REF!)</f>
        <v/>
      </c>
      <c r="G955" s="693"/>
      <c r="H955" s="694" t="str">
        <f>IF(Tabla112[[#This Row],[Código_Actividad]]="","",_xlfn.XLOOKUP(Tabla112[[#This Row],[Código_Actividad]],[1]!Tabla2[Código],[1]!Tabla2[Actividades Programables Presupuestables],"",0))</f>
        <v/>
      </c>
      <c r="I955" s="695" t="str">
        <f>IFERROR(VLOOKUP('Formulario PPGR3 '!$G955,'[1]Formulario PPGR2'!$H$9:$V$272,15,FALSE),"")</f>
        <v/>
      </c>
      <c r="J955" s="702"/>
      <c r="K955" s="696" t="str">
        <f>IF(Tabla112[[#This Row],[Insumos]]="","",_xlfn.XLOOKUP(Tabla112[[#This Row],[Insumos]],[1]!Tabla10[Insumo],[1]!Tabla10[InsumoAbrev],"",0))</f>
        <v/>
      </c>
      <c r="L955" s="697"/>
      <c r="M955" s="698" t="str">
        <f>IF(Tabla112[[#This Row],[Descripción]]="","",_xlfn.XLOOKUP(Tabla112[[#This Row],[Descripción]],[1]!Tabla10[Descripción],[1]!Tabla10[Unidad de Medida],"",0))</f>
        <v/>
      </c>
      <c r="N955" s="699"/>
      <c r="O955" s="700" t="str">
        <f>IF(Tabla112[[#This Row],[Descripción]]="","",_xlfn.XLOOKUP(Tabla112[[#This Row],[Descripción]],[1]!Tabla10[Descripción],[1]!Tabla10[Precio Unitario],0))</f>
        <v/>
      </c>
      <c r="P955" s="700" t="str">
        <f>IF(Tabla112[[#This Row],[Cantidad de Insumos]]="","",Tabla112[[#This Row],[Precio Unitario]]*Tabla112[[#This Row],[Cantidad de Insumos]])</f>
        <v/>
      </c>
      <c r="Q955" s="700" t="str">
        <f>IF(Tabla112[[#This Row],[Descripción]]="","",_xlfn.XLOOKUP(Tabla112[[#This Row],[Descripción]],[1]!Tabla10[Descripción],[1]!Tabla10[CODIGO PRESUPUESTARIO],0))</f>
        <v/>
      </c>
      <c r="R955" s="696"/>
      <c r="S955" s="696"/>
    </row>
    <row r="956" spans="2:19" x14ac:dyDescent="0.3">
      <c r="B956" s="692" t="str">
        <f>IF('Formulario PPGR3 '!$G956="","",CONCATENATE('Formulario PPGR3 '!$C956,".",'Formulario PPGR3 '!$D956,".",'Formulario PPGR3 '!$E956,".",'Formulario PPGR3 '!$F956))</f>
        <v/>
      </c>
      <c r="C956" s="692" t="str">
        <f>IF('Formulario PPGR3 '!$G956="","",'[1]Formulario PPGR1'!#REF!)</f>
        <v/>
      </c>
      <c r="D956" s="692" t="str">
        <f>IF('Formulario PPGR3 '!$G956="","",'[1]Formulario PPGR1'!#REF!)</f>
        <v/>
      </c>
      <c r="E956" s="692" t="str">
        <f>IF('Formulario PPGR3 '!$G956="","",'[1]Formulario PPGR1'!#REF!)</f>
        <v/>
      </c>
      <c r="F956" s="692" t="str">
        <f>IF('Formulario PPGR3 '!$G956="","",'[1]Formulario PPGR1'!#REF!)</f>
        <v/>
      </c>
      <c r="G956" s="693"/>
      <c r="H956" s="694" t="str">
        <f>IF(Tabla112[[#This Row],[Código_Actividad]]="","",_xlfn.XLOOKUP(Tabla112[[#This Row],[Código_Actividad]],[1]!Tabla2[Código],[1]!Tabla2[Actividades Programables Presupuestables],"",0))</f>
        <v/>
      </c>
      <c r="I956" s="695" t="str">
        <f>IFERROR(VLOOKUP('Formulario PPGR3 '!$G956,'[1]Formulario PPGR2'!$H$9:$V$272,15,FALSE),"")</f>
        <v/>
      </c>
      <c r="J956" s="702"/>
      <c r="K956" s="696" t="str">
        <f>IF(Tabla112[[#This Row],[Insumos]]="","",_xlfn.XLOOKUP(Tabla112[[#This Row],[Insumos]],[1]!Tabla10[Insumo],[1]!Tabla10[InsumoAbrev],"",0))</f>
        <v/>
      </c>
      <c r="L956" s="697"/>
      <c r="M956" s="698" t="str">
        <f>IF(Tabla112[[#This Row],[Descripción]]="","",_xlfn.XLOOKUP(Tabla112[[#This Row],[Descripción]],[1]!Tabla10[Descripción],[1]!Tabla10[Unidad de Medida],"",0))</f>
        <v/>
      </c>
      <c r="N956" s="699"/>
      <c r="O956" s="700" t="str">
        <f>IF(Tabla112[[#This Row],[Descripción]]="","",_xlfn.XLOOKUP(Tabla112[[#This Row],[Descripción]],[1]!Tabla10[Descripción],[1]!Tabla10[Precio Unitario],0))</f>
        <v/>
      </c>
      <c r="P956" s="700" t="str">
        <f>IF(Tabla112[[#This Row],[Cantidad de Insumos]]="","",Tabla112[[#This Row],[Precio Unitario]]*Tabla112[[#This Row],[Cantidad de Insumos]])</f>
        <v/>
      </c>
      <c r="Q956" s="700" t="str">
        <f>IF(Tabla112[[#This Row],[Descripción]]="","",_xlfn.XLOOKUP(Tabla112[[#This Row],[Descripción]],[1]!Tabla10[Descripción],[1]!Tabla10[CODIGO PRESUPUESTARIO],0))</f>
        <v/>
      </c>
      <c r="R956" s="696"/>
      <c r="S956" s="696"/>
    </row>
    <row r="957" spans="2:19" x14ac:dyDescent="0.3">
      <c r="B957" s="692" t="str">
        <f>IF('Formulario PPGR3 '!$G957="","",CONCATENATE('Formulario PPGR3 '!$C957,".",'Formulario PPGR3 '!$D957,".",'Formulario PPGR3 '!$E957,".",'Formulario PPGR3 '!$F957))</f>
        <v/>
      </c>
      <c r="C957" s="692" t="str">
        <f>IF('Formulario PPGR3 '!$G957="","",'[1]Formulario PPGR1'!#REF!)</f>
        <v/>
      </c>
      <c r="D957" s="692" t="str">
        <f>IF('Formulario PPGR3 '!$G957="","",'[1]Formulario PPGR1'!#REF!)</f>
        <v/>
      </c>
      <c r="E957" s="692" t="str">
        <f>IF('Formulario PPGR3 '!$G957="","",'[1]Formulario PPGR1'!#REF!)</f>
        <v/>
      </c>
      <c r="F957" s="692" t="str">
        <f>IF('Formulario PPGR3 '!$G957="","",'[1]Formulario PPGR1'!#REF!)</f>
        <v/>
      </c>
      <c r="G957" s="693"/>
      <c r="H957" s="694" t="str">
        <f>IF(Tabla112[[#This Row],[Código_Actividad]]="","",_xlfn.XLOOKUP(Tabla112[[#This Row],[Código_Actividad]],[1]!Tabla2[Código],[1]!Tabla2[Actividades Programables Presupuestables],"",0))</f>
        <v/>
      </c>
      <c r="I957" s="695" t="str">
        <f>IFERROR(VLOOKUP('Formulario PPGR3 '!$G957,'[1]Formulario PPGR2'!$H$9:$V$272,15,FALSE),"")</f>
        <v/>
      </c>
      <c r="J957" s="702"/>
      <c r="K957" s="696" t="str">
        <f>IF(Tabla112[[#This Row],[Insumos]]="","",_xlfn.XLOOKUP(Tabla112[[#This Row],[Insumos]],[1]!Tabla10[Insumo],[1]!Tabla10[InsumoAbrev],"",0))</f>
        <v/>
      </c>
      <c r="L957" s="697"/>
      <c r="M957" s="698" t="str">
        <f>IF(Tabla112[[#This Row],[Descripción]]="","",_xlfn.XLOOKUP(Tabla112[[#This Row],[Descripción]],[1]!Tabla10[Descripción],[1]!Tabla10[Unidad de Medida],"",0))</f>
        <v/>
      </c>
      <c r="N957" s="699"/>
      <c r="O957" s="700" t="str">
        <f>IF(Tabla112[[#This Row],[Descripción]]="","",_xlfn.XLOOKUP(Tabla112[[#This Row],[Descripción]],[1]!Tabla10[Descripción],[1]!Tabla10[Precio Unitario],0))</f>
        <v/>
      </c>
      <c r="P957" s="700" t="str">
        <f>IF(Tabla112[[#This Row],[Cantidad de Insumos]]="","",Tabla112[[#This Row],[Precio Unitario]]*Tabla112[[#This Row],[Cantidad de Insumos]])</f>
        <v/>
      </c>
      <c r="Q957" s="700" t="str">
        <f>IF(Tabla112[[#This Row],[Descripción]]="","",_xlfn.XLOOKUP(Tabla112[[#This Row],[Descripción]],[1]!Tabla10[Descripción],[1]!Tabla10[CODIGO PRESUPUESTARIO],0))</f>
        <v/>
      </c>
      <c r="R957" s="696"/>
      <c r="S957" s="696"/>
    </row>
    <row r="958" spans="2:19" x14ac:dyDescent="0.3">
      <c r="B958" s="692" t="str">
        <f>IF('Formulario PPGR3 '!$G958="","",CONCATENATE('Formulario PPGR3 '!$C958,".",'Formulario PPGR3 '!$D958,".",'Formulario PPGR3 '!$E958,".",'Formulario PPGR3 '!$F958))</f>
        <v/>
      </c>
      <c r="C958" s="692" t="str">
        <f>IF('Formulario PPGR3 '!$G958="","",'[1]Formulario PPGR1'!#REF!)</f>
        <v/>
      </c>
      <c r="D958" s="692" t="str">
        <f>IF('Formulario PPGR3 '!$G958="","",'[1]Formulario PPGR1'!#REF!)</f>
        <v/>
      </c>
      <c r="E958" s="692" t="str">
        <f>IF('Formulario PPGR3 '!$G958="","",'[1]Formulario PPGR1'!#REF!)</f>
        <v/>
      </c>
      <c r="F958" s="692" t="str">
        <f>IF('Formulario PPGR3 '!$G958="","",'[1]Formulario PPGR1'!#REF!)</f>
        <v/>
      </c>
      <c r="G958" s="693"/>
      <c r="H958" s="694" t="str">
        <f>IF(Tabla112[[#This Row],[Código_Actividad]]="","",_xlfn.XLOOKUP(Tabla112[[#This Row],[Código_Actividad]],[1]!Tabla2[Código],[1]!Tabla2[Actividades Programables Presupuestables],"",0))</f>
        <v/>
      </c>
      <c r="I958" s="695" t="str">
        <f>IFERROR(VLOOKUP('Formulario PPGR3 '!$G958,'[1]Formulario PPGR2'!$H$9:$V$272,15,FALSE),"")</f>
        <v/>
      </c>
      <c r="J958" s="702"/>
      <c r="K958" s="696" t="str">
        <f>IF(Tabla112[[#This Row],[Insumos]]="","",_xlfn.XLOOKUP(Tabla112[[#This Row],[Insumos]],[1]!Tabla10[Insumo],[1]!Tabla10[InsumoAbrev],"",0))</f>
        <v/>
      </c>
      <c r="L958" s="697"/>
      <c r="M958" s="698" t="str">
        <f>IF(Tabla112[[#This Row],[Descripción]]="","",_xlfn.XLOOKUP(Tabla112[[#This Row],[Descripción]],[1]!Tabla10[Descripción],[1]!Tabla10[Unidad de Medida],"",0))</f>
        <v/>
      </c>
      <c r="N958" s="699"/>
      <c r="O958" s="700" t="str">
        <f>IF(Tabla112[[#This Row],[Descripción]]="","",_xlfn.XLOOKUP(Tabla112[[#This Row],[Descripción]],[1]!Tabla10[Descripción],[1]!Tabla10[Precio Unitario],0))</f>
        <v/>
      </c>
      <c r="P958" s="700" t="str">
        <f>IF(Tabla112[[#This Row],[Cantidad de Insumos]]="","",Tabla112[[#This Row],[Precio Unitario]]*Tabla112[[#This Row],[Cantidad de Insumos]])</f>
        <v/>
      </c>
      <c r="Q958" s="700" t="str">
        <f>IF(Tabla112[[#This Row],[Descripción]]="","",_xlfn.XLOOKUP(Tabla112[[#This Row],[Descripción]],[1]!Tabla10[Descripción],[1]!Tabla10[CODIGO PRESUPUESTARIO],0))</f>
        <v/>
      </c>
      <c r="R958" s="696"/>
      <c r="S958" s="696"/>
    </row>
    <row r="959" spans="2:19" x14ac:dyDescent="0.3">
      <c r="B959" s="692" t="str">
        <f>IF('Formulario PPGR3 '!$G959="","",CONCATENATE('Formulario PPGR3 '!$C959,".",'Formulario PPGR3 '!$D959,".",'Formulario PPGR3 '!$E959,".",'Formulario PPGR3 '!$F959))</f>
        <v/>
      </c>
      <c r="C959" s="692" t="str">
        <f>IF('Formulario PPGR3 '!$G959="","",'[1]Formulario PPGR1'!#REF!)</f>
        <v/>
      </c>
      <c r="D959" s="692" t="str">
        <f>IF('Formulario PPGR3 '!$G959="","",'[1]Formulario PPGR1'!#REF!)</f>
        <v/>
      </c>
      <c r="E959" s="692" t="str">
        <f>IF('Formulario PPGR3 '!$G959="","",'[1]Formulario PPGR1'!#REF!)</f>
        <v/>
      </c>
      <c r="F959" s="692" t="str">
        <f>IF('Formulario PPGR3 '!$G959="","",'[1]Formulario PPGR1'!#REF!)</f>
        <v/>
      </c>
      <c r="G959" s="693"/>
      <c r="H959" s="694" t="str">
        <f>IF(Tabla112[[#This Row],[Código_Actividad]]="","",_xlfn.XLOOKUP(Tabla112[[#This Row],[Código_Actividad]],[1]!Tabla2[Código],[1]!Tabla2[Actividades Programables Presupuestables],"",0))</f>
        <v/>
      </c>
      <c r="I959" s="695" t="str">
        <f>IFERROR(VLOOKUP('Formulario PPGR3 '!$G959,'[1]Formulario PPGR2'!$H$9:$V$272,15,FALSE),"")</f>
        <v/>
      </c>
      <c r="J959" s="702"/>
      <c r="K959" s="696" t="str">
        <f>IF(Tabla112[[#This Row],[Insumos]]="","",_xlfn.XLOOKUP(Tabla112[[#This Row],[Insumos]],[1]!Tabla10[Insumo],[1]!Tabla10[InsumoAbrev],"",0))</f>
        <v/>
      </c>
      <c r="L959" s="697"/>
      <c r="M959" s="698" t="str">
        <f>IF(Tabla112[[#This Row],[Descripción]]="","",_xlfn.XLOOKUP(Tabla112[[#This Row],[Descripción]],[1]!Tabla10[Descripción],[1]!Tabla10[Unidad de Medida],"",0))</f>
        <v/>
      </c>
      <c r="N959" s="699"/>
      <c r="O959" s="700" t="str">
        <f>IF(Tabla112[[#This Row],[Descripción]]="","",_xlfn.XLOOKUP(Tabla112[[#This Row],[Descripción]],[1]!Tabla10[Descripción],[1]!Tabla10[Precio Unitario],0))</f>
        <v/>
      </c>
      <c r="P959" s="700" t="str">
        <f>IF(Tabla112[[#This Row],[Cantidad de Insumos]]="","",Tabla112[[#This Row],[Precio Unitario]]*Tabla112[[#This Row],[Cantidad de Insumos]])</f>
        <v/>
      </c>
      <c r="Q959" s="700" t="str">
        <f>IF(Tabla112[[#This Row],[Descripción]]="","",_xlfn.XLOOKUP(Tabla112[[#This Row],[Descripción]],[1]!Tabla10[Descripción],[1]!Tabla10[CODIGO PRESUPUESTARIO],0))</f>
        <v/>
      </c>
      <c r="R959" s="696"/>
      <c r="S959" s="696"/>
    </row>
    <row r="960" spans="2:19" x14ac:dyDescent="0.3">
      <c r="B960" s="692" t="str">
        <f>IF('Formulario PPGR3 '!$G960="","",CONCATENATE('Formulario PPGR3 '!$C960,".",'Formulario PPGR3 '!$D960,".",'Formulario PPGR3 '!$E960,".",'Formulario PPGR3 '!$F960))</f>
        <v/>
      </c>
      <c r="C960" s="692" t="str">
        <f>IF('Formulario PPGR3 '!$G960="","",'[1]Formulario PPGR1'!#REF!)</f>
        <v/>
      </c>
      <c r="D960" s="692" t="str">
        <f>IF('Formulario PPGR3 '!$G960="","",'[1]Formulario PPGR1'!#REF!)</f>
        <v/>
      </c>
      <c r="E960" s="692" t="str">
        <f>IF('Formulario PPGR3 '!$G960="","",'[1]Formulario PPGR1'!#REF!)</f>
        <v/>
      </c>
      <c r="F960" s="692" t="str">
        <f>IF('Formulario PPGR3 '!$G960="","",'[1]Formulario PPGR1'!#REF!)</f>
        <v/>
      </c>
      <c r="G960" s="693"/>
      <c r="H960" s="694" t="str">
        <f>IF(Tabla112[[#This Row],[Código_Actividad]]="","",_xlfn.XLOOKUP(Tabla112[[#This Row],[Código_Actividad]],[1]!Tabla2[Código],[1]!Tabla2[Actividades Programables Presupuestables],"",0))</f>
        <v/>
      </c>
      <c r="I960" s="695" t="str">
        <f>IFERROR(VLOOKUP('Formulario PPGR3 '!$G960,'[1]Formulario PPGR2'!$H$9:$V$272,15,FALSE),"")</f>
        <v/>
      </c>
      <c r="J960" s="702"/>
      <c r="K960" s="696" t="str">
        <f>IF(Tabla112[[#This Row],[Insumos]]="","",_xlfn.XLOOKUP(Tabla112[[#This Row],[Insumos]],[1]!Tabla10[Insumo],[1]!Tabla10[InsumoAbrev],"",0))</f>
        <v/>
      </c>
      <c r="L960" s="697"/>
      <c r="M960" s="698" t="str">
        <f>IF(Tabla112[[#This Row],[Descripción]]="","",_xlfn.XLOOKUP(Tabla112[[#This Row],[Descripción]],[1]!Tabla10[Descripción],[1]!Tabla10[Unidad de Medida],"",0))</f>
        <v/>
      </c>
      <c r="N960" s="699"/>
      <c r="O960" s="700" t="str">
        <f>IF(Tabla112[[#This Row],[Descripción]]="","",_xlfn.XLOOKUP(Tabla112[[#This Row],[Descripción]],[1]!Tabla10[Descripción],[1]!Tabla10[Precio Unitario],0))</f>
        <v/>
      </c>
      <c r="P960" s="700" t="str">
        <f>IF(Tabla112[[#This Row],[Cantidad de Insumos]]="","",Tabla112[[#This Row],[Precio Unitario]]*Tabla112[[#This Row],[Cantidad de Insumos]])</f>
        <v/>
      </c>
      <c r="Q960" s="700" t="str">
        <f>IF(Tabla112[[#This Row],[Descripción]]="","",_xlfn.XLOOKUP(Tabla112[[#This Row],[Descripción]],[1]!Tabla10[Descripción],[1]!Tabla10[CODIGO PRESUPUESTARIO],0))</f>
        <v/>
      </c>
      <c r="R960" s="696"/>
      <c r="S960" s="696"/>
    </row>
    <row r="961" spans="2:19" x14ac:dyDescent="0.3">
      <c r="B961" s="692" t="str">
        <f>IF('Formulario PPGR3 '!$G961="","",CONCATENATE('Formulario PPGR3 '!$C961,".",'Formulario PPGR3 '!$D961,".",'Formulario PPGR3 '!$E961,".",'Formulario PPGR3 '!$F961))</f>
        <v/>
      </c>
      <c r="C961" s="692" t="str">
        <f>IF('Formulario PPGR3 '!$G961="","",'[1]Formulario PPGR1'!#REF!)</f>
        <v/>
      </c>
      <c r="D961" s="692" t="str">
        <f>IF('Formulario PPGR3 '!$G961="","",'[1]Formulario PPGR1'!#REF!)</f>
        <v/>
      </c>
      <c r="E961" s="692" t="str">
        <f>IF('Formulario PPGR3 '!$G961="","",'[1]Formulario PPGR1'!#REF!)</f>
        <v/>
      </c>
      <c r="F961" s="692" t="str">
        <f>IF('Formulario PPGR3 '!$G961="","",'[1]Formulario PPGR1'!#REF!)</f>
        <v/>
      </c>
      <c r="G961" s="693"/>
      <c r="H961" s="694" t="str">
        <f>IF(Tabla112[[#This Row],[Código_Actividad]]="","",_xlfn.XLOOKUP(Tabla112[[#This Row],[Código_Actividad]],[1]!Tabla2[Código],[1]!Tabla2[Actividades Programables Presupuestables],"",0))</f>
        <v/>
      </c>
      <c r="I961" s="695" t="str">
        <f>IFERROR(VLOOKUP('Formulario PPGR3 '!$G961,'[1]Formulario PPGR2'!$H$9:$V$272,15,FALSE),"")</f>
        <v/>
      </c>
      <c r="J961" s="702"/>
      <c r="K961" s="696" t="str">
        <f>IF(Tabla112[[#This Row],[Insumos]]="","",_xlfn.XLOOKUP(Tabla112[[#This Row],[Insumos]],[1]!Tabla10[Insumo],[1]!Tabla10[InsumoAbrev],"",0))</f>
        <v/>
      </c>
      <c r="L961" s="697"/>
      <c r="M961" s="698" t="str">
        <f>IF(Tabla112[[#This Row],[Descripción]]="","",_xlfn.XLOOKUP(Tabla112[[#This Row],[Descripción]],[1]!Tabla10[Descripción],[1]!Tabla10[Unidad de Medida],"",0))</f>
        <v/>
      </c>
      <c r="N961" s="699"/>
      <c r="O961" s="700" t="str">
        <f>IF(Tabla112[[#This Row],[Descripción]]="","",_xlfn.XLOOKUP(Tabla112[[#This Row],[Descripción]],[1]!Tabla10[Descripción],[1]!Tabla10[Precio Unitario],0))</f>
        <v/>
      </c>
      <c r="P961" s="700" t="str">
        <f>IF(Tabla112[[#This Row],[Cantidad de Insumos]]="","",Tabla112[[#This Row],[Precio Unitario]]*Tabla112[[#This Row],[Cantidad de Insumos]])</f>
        <v/>
      </c>
      <c r="Q961" s="700" t="str">
        <f>IF(Tabla112[[#This Row],[Descripción]]="","",_xlfn.XLOOKUP(Tabla112[[#This Row],[Descripción]],[1]!Tabla10[Descripción],[1]!Tabla10[CODIGO PRESUPUESTARIO],0))</f>
        <v/>
      </c>
      <c r="R961" s="696"/>
      <c r="S961" s="696"/>
    </row>
    <row r="962" spans="2:19" x14ac:dyDescent="0.3">
      <c r="B962" s="692" t="str">
        <f>IF('Formulario PPGR3 '!$G962="","",CONCATENATE('Formulario PPGR3 '!$C962,".",'Formulario PPGR3 '!$D962,".",'Formulario PPGR3 '!$E962,".",'Formulario PPGR3 '!$F962))</f>
        <v/>
      </c>
      <c r="C962" s="692" t="str">
        <f>IF('Formulario PPGR3 '!$G962="","",'[1]Formulario PPGR1'!#REF!)</f>
        <v/>
      </c>
      <c r="D962" s="692" t="str">
        <f>IF('Formulario PPGR3 '!$G962="","",'[1]Formulario PPGR1'!#REF!)</f>
        <v/>
      </c>
      <c r="E962" s="692" t="str">
        <f>IF('Formulario PPGR3 '!$G962="","",'[1]Formulario PPGR1'!#REF!)</f>
        <v/>
      </c>
      <c r="F962" s="692" t="str">
        <f>IF('Formulario PPGR3 '!$G962="","",'[1]Formulario PPGR1'!#REF!)</f>
        <v/>
      </c>
      <c r="G962" s="693"/>
      <c r="H962" s="694" t="str">
        <f>IF(Tabla112[[#This Row],[Código_Actividad]]="","",_xlfn.XLOOKUP(Tabla112[[#This Row],[Código_Actividad]],[1]!Tabla2[Código],[1]!Tabla2[Actividades Programables Presupuestables],"",0))</f>
        <v/>
      </c>
      <c r="I962" s="695" t="str">
        <f>IFERROR(VLOOKUP('Formulario PPGR3 '!$G962,'[1]Formulario PPGR2'!$H$9:$V$272,15,FALSE),"")</f>
        <v/>
      </c>
      <c r="J962" s="702"/>
      <c r="K962" s="696" t="str">
        <f>IF(Tabla112[[#This Row],[Insumos]]="","",_xlfn.XLOOKUP(Tabla112[[#This Row],[Insumos]],[1]!Tabla10[Insumo],[1]!Tabla10[InsumoAbrev],"",0))</f>
        <v/>
      </c>
      <c r="L962" s="697"/>
      <c r="M962" s="698" t="str">
        <f>IF(Tabla112[[#This Row],[Descripción]]="","",_xlfn.XLOOKUP(Tabla112[[#This Row],[Descripción]],[1]!Tabla10[Descripción],[1]!Tabla10[Unidad de Medida],"",0))</f>
        <v/>
      </c>
      <c r="N962" s="699"/>
      <c r="O962" s="700" t="str">
        <f>IF(Tabla112[[#This Row],[Descripción]]="","",_xlfn.XLOOKUP(Tabla112[[#This Row],[Descripción]],[1]!Tabla10[Descripción],[1]!Tabla10[Precio Unitario],0))</f>
        <v/>
      </c>
      <c r="P962" s="700" t="str">
        <f>IF(Tabla112[[#This Row],[Cantidad de Insumos]]="","",Tabla112[[#This Row],[Precio Unitario]]*Tabla112[[#This Row],[Cantidad de Insumos]])</f>
        <v/>
      </c>
      <c r="Q962" s="700" t="str">
        <f>IF(Tabla112[[#This Row],[Descripción]]="","",_xlfn.XLOOKUP(Tabla112[[#This Row],[Descripción]],[1]!Tabla10[Descripción],[1]!Tabla10[CODIGO PRESUPUESTARIO],0))</f>
        <v/>
      </c>
      <c r="R962" s="696"/>
      <c r="S962" s="696"/>
    </row>
    <row r="963" spans="2:19" x14ac:dyDescent="0.3">
      <c r="B963" s="692" t="str">
        <f>IF('Formulario PPGR3 '!$G963="","",CONCATENATE('Formulario PPGR3 '!$C963,".",'Formulario PPGR3 '!$D963,".",'Formulario PPGR3 '!$E963,".",'Formulario PPGR3 '!$F963))</f>
        <v/>
      </c>
      <c r="C963" s="692" t="str">
        <f>IF('Formulario PPGR3 '!$G963="","",'[1]Formulario PPGR1'!#REF!)</f>
        <v/>
      </c>
      <c r="D963" s="692" t="str">
        <f>IF('Formulario PPGR3 '!$G963="","",'[1]Formulario PPGR1'!#REF!)</f>
        <v/>
      </c>
      <c r="E963" s="692" t="str">
        <f>IF('Formulario PPGR3 '!$G963="","",'[1]Formulario PPGR1'!#REF!)</f>
        <v/>
      </c>
      <c r="F963" s="692" t="str">
        <f>IF('Formulario PPGR3 '!$G963="","",'[1]Formulario PPGR1'!#REF!)</f>
        <v/>
      </c>
      <c r="G963" s="693"/>
      <c r="H963" s="694" t="str">
        <f>IF(Tabla112[[#This Row],[Código_Actividad]]="","",_xlfn.XLOOKUP(Tabla112[[#This Row],[Código_Actividad]],[1]!Tabla2[Código],[1]!Tabla2[Actividades Programables Presupuestables],"",0))</f>
        <v/>
      </c>
      <c r="I963" s="695" t="str">
        <f>IFERROR(VLOOKUP('Formulario PPGR3 '!$G963,'[1]Formulario PPGR2'!$H$9:$V$272,15,FALSE),"")</f>
        <v/>
      </c>
      <c r="J963" s="702"/>
      <c r="K963" s="696" t="str">
        <f>IF(Tabla112[[#This Row],[Insumos]]="","",_xlfn.XLOOKUP(Tabla112[[#This Row],[Insumos]],[1]!Tabla10[Insumo],[1]!Tabla10[InsumoAbrev],"",0))</f>
        <v/>
      </c>
      <c r="L963" s="697"/>
      <c r="M963" s="698" t="str">
        <f>IF(Tabla112[[#This Row],[Descripción]]="","",_xlfn.XLOOKUP(Tabla112[[#This Row],[Descripción]],[1]!Tabla10[Descripción],[1]!Tabla10[Unidad de Medida],"",0))</f>
        <v/>
      </c>
      <c r="N963" s="699"/>
      <c r="O963" s="700" t="str">
        <f>IF(Tabla112[[#This Row],[Descripción]]="","",_xlfn.XLOOKUP(Tabla112[[#This Row],[Descripción]],[1]!Tabla10[Descripción],[1]!Tabla10[Precio Unitario],0))</f>
        <v/>
      </c>
      <c r="P963" s="700" t="str">
        <f>IF(Tabla112[[#This Row],[Cantidad de Insumos]]="","",Tabla112[[#This Row],[Precio Unitario]]*Tabla112[[#This Row],[Cantidad de Insumos]])</f>
        <v/>
      </c>
      <c r="Q963" s="700" t="str">
        <f>IF(Tabla112[[#This Row],[Descripción]]="","",_xlfn.XLOOKUP(Tabla112[[#This Row],[Descripción]],[1]!Tabla10[Descripción],[1]!Tabla10[CODIGO PRESUPUESTARIO],0))</f>
        <v/>
      </c>
      <c r="R963" s="696"/>
      <c r="S963" s="696"/>
    </row>
    <row r="964" spans="2:19" x14ac:dyDescent="0.3">
      <c r="B964" s="692" t="str">
        <f>IF('Formulario PPGR3 '!$G964="","",CONCATENATE('Formulario PPGR3 '!$C964,".",'Formulario PPGR3 '!$D964,".",'Formulario PPGR3 '!$E964,".",'Formulario PPGR3 '!$F964))</f>
        <v/>
      </c>
      <c r="C964" s="692" t="str">
        <f>IF('Formulario PPGR3 '!$G964="","",'[1]Formulario PPGR1'!#REF!)</f>
        <v/>
      </c>
      <c r="D964" s="692" t="str">
        <f>IF('Formulario PPGR3 '!$G964="","",'[1]Formulario PPGR1'!#REF!)</f>
        <v/>
      </c>
      <c r="E964" s="692" t="str">
        <f>IF('Formulario PPGR3 '!$G964="","",'[1]Formulario PPGR1'!#REF!)</f>
        <v/>
      </c>
      <c r="F964" s="692" t="str">
        <f>IF('Formulario PPGR3 '!$G964="","",'[1]Formulario PPGR1'!#REF!)</f>
        <v/>
      </c>
      <c r="G964" s="693"/>
      <c r="H964" s="694" t="str">
        <f>IF(Tabla112[[#This Row],[Código_Actividad]]="","",_xlfn.XLOOKUP(Tabla112[[#This Row],[Código_Actividad]],[1]!Tabla2[Código],[1]!Tabla2[Actividades Programables Presupuestables],"",0))</f>
        <v/>
      </c>
      <c r="I964" s="695" t="str">
        <f>IFERROR(VLOOKUP('Formulario PPGR3 '!$G964,'[1]Formulario PPGR2'!$H$9:$V$272,15,FALSE),"")</f>
        <v/>
      </c>
      <c r="J964" s="702"/>
      <c r="K964" s="696" t="str">
        <f>IF(Tabla112[[#This Row],[Insumos]]="","",_xlfn.XLOOKUP(Tabla112[[#This Row],[Insumos]],[1]!Tabla10[Insumo],[1]!Tabla10[InsumoAbrev],"",0))</f>
        <v/>
      </c>
      <c r="L964" s="697"/>
      <c r="M964" s="698" t="str">
        <f>IF(Tabla112[[#This Row],[Descripción]]="","",_xlfn.XLOOKUP(Tabla112[[#This Row],[Descripción]],[1]!Tabla10[Descripción],[1]!Tabla10[Unidad de Medida],"",0))</f>
        <v/>
      </c>
      <c r="N964" s="699"/>
      <c r="O964" s="700" t="str">
        <f>IF(Tabla112[[#This Row],[Descripción]]="","",_xlfn.XLOOKUP(Tabla112[[#This Row],[Descripción]],[1]!Tabla10[Descripción],[1]!Tabla10[Precio Unitario],0))</f>
        <v/>
      </c>
      <c r="P964" s="700" t="str">
        <f>IF(Tabla112[[#This Row],[Cantidad de Insumos]]="","",Tabla112[[#This Row],[Precio Unitario]]*Tabla112[[#This Row],[Cantidad de Insumos]])</f>
        <v/>
      </c>
      <c r="Q964" s="700" t="str">
        <f>IF(Tabla112[[#This Row],[Descripción]]="","",_xlfn.XLOOKUP(Tabla112[[#This Row],[Descripción]],[1]!Tabla10[Descripción],[1]!Tabla10[CODIGO PRESUPUESTARIO],0))</f>
        <v/>
      </c>
      <c r="R964" s="696"/>
      <c r="S964" s="696"/>
    </row>
    <row r="965" spans="2:19" x14ac:dyDescent="0.3">
      <c r="B965" s="692" t="str">
        <f>IF('Formulario PPGR3 '!$G965="","",CONCATENATE('Formulario PPGR3 '!$C965,".",'Formulario PPGR3 '!$D965,".",'Formulario PPGR3 '!$E965,".",'Formulario PPGR3 '!$F965))</f>
        <v/>
      </c>
      <c r="C965" s="692" t="str">
        <f>IF('Formulario PPGR3 '!$G965="","",'[1]Formulario PPGR1'!#REF!)</f>
        <v/>
      </c>
      <c r="D965" s="692" t="str">
        <f>IF('Formulario PPGR3 '!$G965="","",'[1]Formulario PPGR1'!#REF!)</f>
        <v/>
      </c>
      <c r="E965" s="692" t="str">
        <f>IF('Formulario PPGR3 '!$G965="","",'[1]Formulario PPGR1'!#REF!)</f>
        <v/>
      </c>
      <c r="F965" s="692" t="str">
        <f>IF('Formulario PPGR3 '!$G965="","",'[1]Formulario PPGR1'!#REF!)</f>
        <v/>
      </c>
      <c r="G965" s="693"/>
      <c r="H965" s="694" t="str">
        <f>IF(Tabla112[[#This Row],[Código_Actividad]]="","",_xlfn.XLOOKUP(Tabla112[[#This Row],[Código_Actividad]],[1]!Tabla2[Código],[1]!Tabla2[Actividades Programables Presupuestables],"",0))</f>
        <v/>
      </c>
      <c r="I965" s="695" t="str">
        <f>IFERROR(VLOOKUP('Formulario PPGR3 '!$G965,'[1]Formulario PPGR2'!$H$9:$V$272,15,FALSE),"")</f>
        <v/>
      </c>
      <c r="J965" s="702"/>
      <c r="K965" s="696" t="str">
        <f>IF(Tabla112[[#This Row],[Insumos]]="","",_xlfn.XLOOKUP(Tabla112[[#This Row],[Insumos]],[1]!Tabla10[Insumo],[1]!Tabla10[InsumoAbrev],"",0))</f>
        <v/>
      </c>
      <c r="L965" s="697"/>
      <c r="M965" s="698" t="str">
        <f>IF(Tabla112[[#This Row],[Descripción]]="","",_xlfn.XLOOKUP(Tabla112[[#This Row],[Descripción]],[1]!Tabla10[Descripción],[1]!Tabla10[Unidad de Medida],"",0))</f>
        <v/>
      </c>
      <c r="N965" s="699"/>
      <c r="O965" s="700" t="str">
        <f>IF(Tabla112[[#This Row],[Descripción]]="","",_xlfn.XLOOKUP(Tabla112[[#This Row],[Descripción]],[1]!Tabla10[Descripción],[1]!Tabla10[Precio Unitario],0))</f>
        <v/>
      </c>
      <c r="P965" s="700" t="str">
        <f>IF(Tabla112[[#This Row],[Cantidad de Insumos]]="","",Tabla112[[#This Row],[Precio Unitario]]*Tabla112[[#This Row],[Cantidad de Insumos]])</f>
        <v/>
      </c>
      <c r="Q965" s="700" t="str">
        <f>IF(Tabla112[[#This Row],[Descripción]]="","",_xlfn.XLOOKUP(Tabla112[[#This Row],[Descripción]],[1]!Tabla10[Descripción],[1]!Tabla10[CODIGO PRESUPUESTARIO],0))</f>
        <v/>
      </c>
      <c r="R965" s="696"/>
      <c r="S965" s="696"/>
    </row>
    <row r="966" spans="2:19" x14ac:dyDescent="0.3">
      <c r="B966" s="692" t="str">
        <f>IF('Formulario PPGR3 '!$G966="","",CONCATENATE('Formulario PPGR3 '!$C966,".",'Formulario PPGR3 '!$D966,".",'Formulario PPGR3 '!$E966,".",'Formulario PPGR3 '!$F966))</f>
        <v/>
      </c>
      <c r="C966" s="692" t="str">
        <f>IF('Formulario PPGR3 '!$G966="","",'[1]Formulario PPGR1'!#REF!)</f>
        <v/>
      </c>
      <c r="D966" s="692" t="str">
        <f>IF('Formulario PPGR3 '!$G966="","",'[1]Formulario PPGR1'!#REF!)</f>
        <v/>
      </c>
      <c r="E966" s="692" t="str">
        <f>IF('Formulario PPGR3 '!$G966="","",'[1]Formulario PPGR1'!#REF!)</f>
        <v/>
      </c>
      <c r="F966" s="692" t="str">
        <f>IF('Formulario PPGR3 '!$G966="","",'[1]Formulario PPGR1'!#REF!)</f>
        <v/>
      </c>
      <c r="G966" s="693"/>
      <c r="H966" s="694" t="str">
        <f>IF(Tabla112[[#This Row],[Código_Actividad]]="","",_xlfn.XLOOKUP(Tabla112[[#This Row],[Código_Actividad]],[1]!Tabla2[Código],[1]!Tabla2[Actividades Programables Presupuestables],"",0))</f>
        <v/>
      </c>
      <c r="I966" s="695" t="str">
        <f>IFERROR(VLOOKUP('Formulario PPGR3 '!$G966,'[1]Formulario PPGR2'!$H$9:$V$272,15,FALSE),"")</f>
        <v/>
      </c>
      <c r="J966" s="702"/>
      <c r="K966" s="696" t="str">
        <f>IF(Tabla112[[#This Row],[Insumos]]="","",_xlfn.XLOOKUP(Tabla112[[#This Row],[Insumos]],[1]!Tabla10[Insumo],[1]!Tabla10[InsumoAbrev],"",0))</f>
        <v/>
      </c>
      <c r="L966" s="697"/>
      <c r="M966" s="698" t="str">
        <f>IF(Tabla112[[#This Row],[Descripción]]="","",_xlfn.XLOOKUP(Tabla112[[#This Row],[Descripción]],[1]!Tabla10[Descripción],[1]!Tabla10[Unidad de Medida],"",0))</f>
        <v/>
      </c>
      <c r="N966" s="699"/>
      <c r="O966" s="700" t="str">
        <f>IF(Tabla112[[#This Row],[Descripción]]="","",_xlfn.XLOOKUP(Tabla112[[#This Row],[Descripción]],[1]!Tabla10[Descripción],[1]!Tabla10[Precio Unitario],0))</f>
        <v/>
      </c>
      <c r="P966" s="700" t="str">
        <f>IF(Tabla112[[#This Row],[Cantidad de Insumos]]="","",Tabla112[[#This Row],[Precio Unitario]]*Tabla112[[#This Row],[Cantidad de Insumos]])</f>
        <v/>
      </c>
      <c r="Q966" s="700" t="str">
        <f>IF(Tabla112[[#This Row],[Descripción]]="","",_xlfn.XLOOKUP(Tabla112[[#This Row],[Descripción]],[1]!Tabla10[Descripción],[1]!Tabla10[CODIGO PRESUPUESTARIO],0))</f>
        <v/>
      </c>
      <c r="R966" s="696"/>
      <c r="S966" s="696"/>
    </row>
    <row r="967" spans="2:19" x14ac:dyDescent="0.3">
      <c r="B967" s="692" t="str">
        <f>IF('Formulario PPGR3 '!$G967="","",CONCATENATE('Formulario PPGR3 '!$C967,".",'Formulario PPGR3 '!$D967,".",'Formulario PPGR3 '!$E967,".",'Formulario PPGR3 '!$F967))</f>
        <v/>
      </c>
      <c r="C967" s="692" t="str">
        <f>IF('Formulario PPGR3 '!$G967="","",'[1]Formulario PPGR1'!#REF!)</f>
        <v/>
      </c>
      <c r="D967" s="692" t="str">
        <f>IF('Formulario PPGR3 '!$G967="","",'[1]Formulario PPGR1'!#REF!)</f>
        <v/>
      </c>
      <c r="E967" s="692" t="str">
        <f>IF('Formulario PPGR3 '!$G967="","",'[1]Formulario PPGR1'!#REF!)</f>
        <v/>
      </c>
      <c r="F967" s="692" t="str">
        <f>IF('Formulario PPGR3 '!$G967="","",'[1]Formulario PPGR1'!#REF!)</f>
        <v/>
      </c>
      <c r="G967" s="693"/>
      <c r="H967" s="694" t="str">
        <f>IF(Tabla112[[#This Row],[Código_Actividad]]="","",_xlfn.XLOOKUP(Tabla112[[#This Row],[Código_Actividad]],[1]!Tabla2[Código],[1]!Tabla2[Actividades Programables Presupuestables],"",0))</f>
        <v/>
      </c>
      <c r="I967" s="695" t="str">
        <f>IFERROR(VLOOKUP('Formulario PPGR3 '!$G967,'[1]Formulario PPGR2'!$H$9:$V$272,15,FALSE),"")</f>
        <v/>
      </c>
      <c r="J967" s="702"/>
      <c r="K967" s="696" t="str">
        <f>IF(Tabla112[[#This Row],[Insumos]]="","",_xlfn.XLOOKUP(Tabla112[[#This Row],[Insumos]],[1]!Tabla10[Insumo],[1]!Tabla10[InsumoAbrev],"",0))</f>
        <v/>
      </c>
      <c r="L967" s="697"/>
      <c r="M967" s="698" t="str">
        <f>IF(Tabla112[[#This Row],[Descripción]]="","",_xlfn.XLOOKUP(Tabla112[[#This Row],[Descripción]],[1]!Tabla10[Descripción],[1]!Tabla10[Unidad de Medida],"",0))</f>
        <v/>
      </c>
      <c r="N967" s="699"/>
      <c r="O967" s="700" t="str">
        <f>IF(Tabla112[[#This Row],[Descripción]]="","",_xlfn.XLOOKUP(Tabla112[[#This Row],[Descripción]],[1]!Tabla10[Descripción],[1]!Tabla10[Precio Unitario],0))</f>
        <v/>
      </c>
      <c r="P967" s="700" t="str">
        <f>IF(Tabla112[[#This Row],[Cantidad de Insumos]]="","",Tabla112[[#This Row],[Precio Unitario]]*Tabla112[[#This Row],[Cantidad de Insumos]])</f>
        <v/>
      </c>
      <c r="Q967" s="700" t="str">
        <f>IF(Tabla112[[#This Row],[Descripción]]="","",_xlfn.XLOOKUP(Tabla112[[#This Row],[Descripción]],[1]!Tabla10[Descripción],[1]!Tabla10[CODIGO PRESUPUESTARIO],0))</f>
        <v/>
      </c>
      <c r="R967" s="696"/>
      <c r="S967" s="696"/>
    </row>
    <row r="968" spans="2:19" x14ac:dyDescent="0.3">
      <c r="B968" s="692" t="str">
        <f>IF('Formulario PPGR3 '!$G968="","",CONCATENATE('Formulario PPGR3 '!$C968,".",'Formulario PPGR3 '!$D968,".",'Formulario PPGR3 '!$E968,".",'Formulario PPGR3 '!$F968))</f>
        <v/>
      </c>
      <c r="C968" s="692" t="str">
        <f>IF('Formulario PPGR3 '!$G968="","",'[1]Formulario PPGR1'!#REF!)</f>
        <v/>
      </c>
      <c r="D968" s="692" t="str">
        <f>IF('Formulario PPGR3 '!$G968="","",'[1]Formulario PPGR1'!#REF!)</f>
        <v/>
      </c>
      <c r="E968" s="692" t="str">
        <f>IF('Formulario PPGR3 '!$G968="","",'[1]Formulario PPGR1'!#REF!)</f>
        <v/>
      </c>
      <c r="F968" s="692" t="str">
        <f>IF('Formulario PPGR3 '!$G968="","",'[1]Formulario PPGR1'!#REF!)</f>
        <v/>
      </c>
      <c r="G968" s="693"/>
      <c r="H968" s="694" t="str">
        <f>IF(Tabla112[[#This Row],[Código_Actividad]]="","",_xlfn.XLOOKUP(Tabla112[[#This Row],[Código_Actividad]],[1]!Tabla2[Código],[1]!Tabla2[Actividades Programables Presupuestables],"",0))</f>
        <v/>
      </c>
      <c r="I968" s="695" t="str">
        <f>IFERROR(VLOOKUP('Formulario PPGR3 '!$G968,'[1]Formulario PPGR2'!$H$9:$V$272,15,FALSE),"")</f>
        <v/>
      </c>
      <c r="J968" s="702"/>
      <c r="K968" s="696" t="str">
        <f>IF(Tabla112[[#This Row],[Insumos]]="","",_xlfn.XLOOKUP(Tabla112[[#This Row],[Insumos]],[1]!Tabla10[Insumo],[1]!Tabla10[InsumoAbrev],"",0))</f>
        <v/>
      </c>
      <c r="L968" s="697"/>
      <c r="M968" s="698" t="str">
        <f>IF(Tabla112[[#This Row],[Descripción]]="","",_xlfn.XLOOKUP(Tabla112[[#This Row],[Descripción]],[1]!Tabla10[Descripción],[1]!Tabla10[Unidad de Medida],"",0))</f>
        <v/>
      </c>
      <c r="N968" s="699"/>
      <c r="O968" s="700" t="str">
        <f>IF(Tabla112[[#This Row],[Descripción]]="","",_xlfn.XLOOKUP(Tabla112[[#This Row],[Descripción]],[1]!Tabla10[Descripción],[1]!Tabla10[Precio Unitario],0))</f>
        <v/>
      </c>
      <c r="P968" s="700" t="str">
        <f>IF(Tabla112[[#This Row],[Cantidad de Insumos]]="","",Tabla112[[#This Row],[Precio Unitario]]*Tabla112[[#This Row],[Cantidad de Insumos]])</f>
        <v/>
      </c>
      <c r="Q968" s="700" t="str">
        <f>IF(Tabla112[[#This Row],[Descripción]]="","",_xlfn.XLOOKUP(Tabla112[[#This Row],[Descripción]],[1]!Tabla10[Descripción],[1]!Tabla10[CODIGO PRESUPUESTARIO],0))</f>
        <v/>
      </c>
      <c r="R968" s="696"/>
      <c r="S968" s="696"/>
    </row>
    <row r="969" spans="2:19" x14ac:dyDescent="0.3">
      <c r="B969" s="692" t="str">
        <f>IF('Formulario PPGR3 '!$G969="","",CONCATENATE('Formulario PPGR3 '!$C969,".",'Formulario PPGR3 '!$D969,".",'Formulario PPGR3 '!$E969,".",'Formulario PPGR3 '!$F969))</f>
        <v/>
      </c>
      <c r="C969" s="692" t="str">
        <f>IF('Formulario PPGR3 '!$G969="","",'[1]Formulario PPGR1'!#REF!)</f>
        <v/>
      </c>
      <c r="D969" s="692" t="str">
        <f>IF('Formulario PPGR3 '!$G969="","",'[1]Formulario PPGR1'!#REF!)</f>
        <v/>
      </c>
      <c r="E969" s="692" t="str">
        <f>IF('Formulario PPGR3 '!$G969="","",'[1]Formulario PPGR1'!#REF!)</f>
        <v/>
      </c>
      <c r="F969" s="692" t="str">
        <f>IF('Formulario PPGR3 '!$G969="","",'[1]Formulario PPGR1'!#REF!)</f>
        <v/>
      </c>
      <c r="G969" s="693"/>
      <c r="H969" s="694" t="str">
        <f>IF(Tabla112[[#This Row],[Código_Actividad]]="","",_xlfn.XLOOKUP(Tabla112[[#This Row],[Código_Actividad]],[1]!Tabla2[Código],[1]!Tabla2[Actividades Programables Presupuestables],"",0))</f>
        <v/>
      </c>
      <c r="I969" s="695" t="str">
        <f>IFERROR(VLOOKUP('Formulario PPGR3 '!$G969,'[1]Formulario PPGR2'!$H$9:$V$272,15,FALSE),"")</f>
        <v/>
      </c>
      <c r="J969" s="702"/>
      <c r="K969" s="696" t="str">
        <f>IF(Tabla112[[#This Row],[Insumos]]="","",_xlfn.XLOOKUP(Tabla112[[#This Row],[Insumos]],[1]!Tabla10[Insumo],[1]!Tabla10[InsumoAbrev],"",0))</f>
        <v/>
      </c>
      <c r="L969" s="697"/>
      <c r="M969" s="698" t="str">
        <f>IF(Tabla112[[#This Row],[Descripción]]="","",_xlfn.XLOOKUP(Tabla112[[#This Row],[Descripción]],[1]!Tabla10[Descripción],[1]!Tabla10[Unidad de Medida],"",0))</f>
        <v/>
      </c>
      <c r="N969" s="699"/>
      <c r="O969" s="700" t="str">
        <f>IF(Tabla112[[#This Row],[Descripción]]="","",_xlfn.XLOOKUP(Tabla112[[#This Row],[Descripción]],[1]!Tabla10[Descripción],[1]!Tabla10[Precio Unitario],0))</f>
        <v/>
      </c>
      <c r="P969" s="700" t="str">
        <f>IF(Tabla112[[#This Row],[Cantidad de Insumos]]="","",Tabla112[[#This Row],[Precio Unitario]]*Tabla112[[#This Row],[Cantidad de Insumos]])</f>
        <v/>
      </c>
      <c r="Q969" s="700" t="str">
        <f>IF(Tabla112[[#This Row],[Descripción]]="","",_xlfn.XLOOKUP(Tabla112[[#This Row],[Descripción]],[1]!Tabla10[Descripción],[1]!Tabla10[CODIGO PRESUPUESTARIO],0))</f>
        <v/>
      </c>
      <c r="R969" s="696"/>
      <c r="S969" s="696"/>
    </row>
    <row r="970" spans="2:19" x14ac:dyDescent="0.3">
      <c r="B970" s="692" t="str">
        <f>IF('Formulario PPGR3 '!$G970="","",CONCATENATE('Formulario PPGR3 '!$C970,".",'Formulario PPGR3 '!$D970,".",'Formulario PPGR3 '!$E970,".",'Formulario PPGR3 '!$F970))</f>
        <v/>
      </c>
      <c r="C970" s="692" t="str">
        <f>IF('Formulario PPGR3 '!$G970="","",'[1]Formulario PPGR1'!#REF!)</f>
        <v/>
      </c>
      <c r="D970" s="692" t="str">
        <f>IF('Formulario PPGR3 '!$G970="","",'[1]Formulario PPGR1'!#REF!)</f>
        <v/>
      </c>
      <c r="E970" s="692" t="str">
        <f>IF('Formulario PPGR3 '!$G970="","",'[1]Formulario PPGR1'!#REF!)</f>
        <v/>
      </c>
      <c r="F970" s="692" t="str">
        <f>IF('Formulario PPGR3 '!$G970="","",'[1]Formulario PPGR1'!#REF!)</f>
        <v/>
      </c>
      <c r="G970" s="693"/>
      <c r="H970" s="694" t="str">
        <f>IF(Tabla112[[#This Row],[Código_Actividad]]="","",_xlfn.XLOOKUP(Tabla112[[#This Row],[Código_Actividad]],[1]!Tabla2[Código],[1]!Tabla2[Actividades Programables Presupuestables],"",0))</f>
        <v/>
      </c>
      <c r="I970" s="695" t="str">
        <f>IFERROR(VLOOKUP('Formulario PPGR3 '!$G970,'[1]Formulario PPGR2'!$H$9:$V$272,15,FALSE),"")</f>
        <v/>
      </c>
      <c r="J970" s="702"/>
      <c r="K970" s="696" t="str">
        <f>IF(Tabla112[[#This Row],[Insumos]]="","",_xlfn.XLOOKUP(Tabla112[[#This Row],[Insumos]],[1]!Tabla10[Insumo],[1]!Tabla10[InsumoAbrev],"",0))</f>
        <v/>
      </c>
      <c r="L970" s="697"/>
      <c r="M970" s="698" t="str">
        <f>IF(Tabla112[[#This Row],[Descripción]]="","",_xlfn.XLOOKUP(Tabla112[[#This Row],[Descripción]],[1]!Tabla10[Descripción],[1]!Tabla10[Unidad de Medida],"",0))</f>
        <v/>
      </c>
      <c r="N970" s="699"/>
      <c r="O970" s="700" t="str">
        <f>IF(Tabla112[[#This Row],[Descripción]]="","",_xlfn.XLOOKUP(Tabla112[[#This Row],[Descripción]],[1]!Tabla10[Descripción],[1]!Tabla10[Precio Unitario],0))</f>
        <v/>
      </c>
      <c r="P970" s="700" t="str">
        <f>IF(Tabla112[[#This Row],[Cantidad de Insumos]]="","",Tabla112[[#This Row],[Precio Unitario]]*Tabla112[[#This Row],[Cantidad de Insumos]])</f>
        <v/>
      </c>
      <c r="Q970" s="700" t="str">
        <f>IF(Tabla112[[#This Row],[Descripción]]="","",_xlfn.XLOOKUP(Tabla112[[#This Row],[Descripción]],[1]!Tabla10[Descripción],[1]!Tabla10[CODIGO PRESUPUESTARIO],0))</f>
        <v/>
      </c>
      <c r="R970" s="696"/>
      <c r="S970" s="696"/>
    </row>
    <row r="971" spans="2:19" x14ac:dyDescent="0.3">
      <c r="B971" s="692" t="str">
        <f>IF('Formulario PPGR3 '!$G971="","",CONCATENATE('Formulario PPGR3 '!$C971,".",'Formulario PPGR3 '!$D971,".",'Formulario PPGR3 '!$E971,".",'Formulario PPGR3 '!$F971))</f>
        <v/>
      </c>
      <c r="C971" s="692" t="str">
        <f>IF('Formulario PPGR3 '!$G971="","",'[1]Formulario PPGR1'!#REF!)</f>
        <v/>
      </c>
      <c r="D971" s="692" t="str">
        <f>IF('Formulario PPGR3 '!$G971="","",'[1]Formulario PPGR1'!#REF!)</f>
        <v/>
      </c>
      <c r="E971" s="692" t="str">
        <f>IF('Formulario PPGR3 '!$G971="","",'[1]Formulario PPGR1'!#REF!)</f>
        <v/>
      </c>
      <c r="F971" s="692" t="str">
        <f>IF('Formulario PPGR3 '!$G971="","",'[1]Formulario PPGR1'!#REF!)</f>
        <v/>
      </c>
      <c r="G971" s="693"/>
      <c r="H971" s="694" t="str">
        <f>IF(Tabla112[[#This Row],[Código_Actividad]]="","",_xlfn.XLOOKUP(Tabla112[[#This Row],[Código_Actividad]],[1]!Tabla2[Código],[1]!Tabla2[Actividades Programables Presupuestables],"",0))</f>
        <v/>
      </c>
      <c r="I971" s="695" t="str">
        <f>IFERROR(VLOOKUP('Formulario PPGR3 '!$G971,'[1]Formulario PPGR2'!$H$9:$V$272,15,FALSE),"")</f>
        <v/>
      </c>
      <c r="J971" s="702"/>
      <c r="K971" s="696" t="str">
        <f>IF(Tabla112[[#This Row],[Insumos]]="","",_xlfn.XLOOKUP(Tabla112[[#This Row],[Insumos]],[1]!Tabla10[Insumo],[1]!Tabla10[InsumoAbrev],"",0))</f>
        <v/>
      </c>
      <c r="L971" s="697"/>
      <c r="M971" s="698" t="str">
        <f>IF(Tabla112[[#This Row],[Descripción]]="","",_xlfn.XLOOKUP(Tabla112[[#This Row],[Descripción]],[1]!Tabla10[Descripción],[1]!Tabla10[Unidad de Medida],"",0))</f>
        <v/>
      </c>
      <c r="N971" s="699"/>
      <c r="O971" s="700" t="str">
        <f>IF(Tabla112[[#This Row],[Descripción]]="","",_xlfn.XLOOKUP(Tabla112[[#This Row],[Descripción]],[1]!Tabla10[Descripción],[1]!Tabla10[Precio Unitario],0))</f>
        <v/>
      </c>
      <c r="P971" s="700" t="str">
        <f>IF(Tabla112[[#This Row],[Cantidad de Insumos]]="","",Tabla112[[#This Row],[Precio Unitario]]*Tabla112[[#This Row],[Cantidad de Insumos]])</f>
        <v/>
      </c>
      <c r="Q971" s="700" t="str">
        <f>IF(Tabla112[[#This Row],[Descripción]]="","",_xlfn.XLOOKUP(Tabla112[[#This Row],[Descripción]],[1]!Tabla10[Descripción],[1]!Tabla10[CODIGO PRESUPUESTARIO],0))</f>
        <v/>
      </c>
      <c r="R971" s="696"/>
      <c r="S971" s="696"/>
    </row>
    <row r="972" spans="2:19" x14ac:dyDescent="0.3">
      <c r="B972" s="692" t="str">
        <f>IF('Formulario PPGR3 '!$G972="","",CONCATENATE('Formulario PPGR3 '!$C972,".",'Formulario PPGR3 '!$D972,".",'Formulario PPGR3 '!$E972,".",'Formulario PPGR3 '!$F972))</f>
        <v/>
      </c>
      <c r="C972" s="692" t="str">
        <f>IF('Formulario PPGR3 '!$G972="","",'[1]Formulario PPGR1'!#REF!)</f>
        <v/>
      </c>
      <c r="D972" s="692" t="str">
        <f>IF('Formulario PPGR3 '!$G972="","",'[1]Formulario PPGR1'!#REF!)</f>
        <v/>
      </c>
      <c r="E972" s="692" t="str">
        <f>IF('Formulario PPGR3 '!$G972="","",'[1]Formulario PPGR1'!#REF!)</f>
        <v/>
      </c>
      <c r="F972" s="692" t="str">
        <f>IF('Formulario PPGR3 '!$G972="","",'[1]Formulario PPGR1'!#REF!)</f>
        <v/>
      </c>
      <c r="G972" s="693"/>
      <c r="H972" s="694" t="str">
        <f>IF(Tabla112[[#This Row],[Código_Actividad]]="","",_xlfn.XLOOKUP(Tabla112[[#This Row],[Código_Actividad]],[1]!Tabla2[Código],[1]!Tabla2[Actividades Programables Presupuestables],"",0))</f>
        <v/>
      </c>
      <c r="I972" s="695" t="str">
        <f>IFERROR(VLOOKUP('Formulario PPGR3 '!$G972,'[1]Formulario PPGR2'!$H$9:$V$272,15,FALSE),"")</f>
        <v/>
      </c>
      <c r="J972" s="702"/>
      <c r="K972" s="696" t="str">
        <f>IF(Tabla112[[#This Row],[Insumos]]="","",_xlfn.XLOOKUP(Tabla112[[#This Row],[Insumos]],[1]!Tabla10[Insumo],[1]!Tabla10[InsumoAbrev],"",0))</f>
        <v/>
      </c>
      <c r="L972" s="697"/>
      <c r="M972" s="698" t="str">
        <f>IF(Tabla112[[#This Row],[Descripción]]="","",_xlfn.XLOOKUP(Tabla112[[#This Row],[Descripción]],[1]!Tabla10[Descripción],[1]!Tabla10[Unidad de Medida],"",0))</f>
        <v/>
      </c>
      <c r="N972" s="699"/>
      <c r="O972" s="700" t="str">
        <f>IF(Tabla112[[#This Row],[Descripción]]="","",_xlfn.XLOOKUP(Tabla112[[#This Row],[Descripción]],[1]!Tabla10[Descripción],[1]!Tabla10[Precio Unitario],0))</f>
        <v/>
      </c>
      <c r="P972" s="700" t="str">
        <f>IF(Tabla112[[#This Row],[Cantidad de Insumos]]="","",Tabla112[[#This Row],[Precio Unitario]]*Tabla112[[#This Row],[Cantidad de Insumos]])</f>
        <v/>
      </c>
      <c r="Q972" s="700" t="str">
        <f>IF(Tabla112[[#This Row],[Descripción]]="","",_xlfn.XLOOKUP(Tabla112[[#This Row],[Descripción]],[1]!Tabla10[Descripción],[1]!Tabla10[CODIGO PRESUPUESTARIO],0))</f>
        <v/>
      </c>
      <c r="R972" s="696"/>
      <c r="S972" s="696"/>
    </row>
    <row r="973" spans="2:19" x14ac:dyDescent="0.3">
      <c r="B973" s="692" t="str">
        <f>IF('Formulario PPGR3 '!$G973="","",CONCATENATE('Formulario PPGR3 '!$C973,".",'Formulario PPGR3 '!$D973,".",'Formulario PPGR3 '!$E973,".",'Formulario PPGR3 '!$F973))</f>
        <v/>
      </c>
      <c r="C973" s="692" t="str">
        <f>IF('Formulario PPGR3 '!$G973="","",'[1]Formulario PPGR1'!#REF!)</f>
        <v/>
      </c>
      <c r="D973" s="692" t="str">
        <f>IF('Formulario PPGR3 '!$G973="","",'[1]Formulario PPGR1'!#REF!)</f>
        <v/>
      </c>
      <c r="E973" s="692" t="str">
        <f>IF('Formulario PPGR3 '!$G973="","",'[1]Formulario PPGR1'!#REF!)</f>
        <v/>
      </c>
      <c r="F973" s="692" t="str">
        <f>IF('Formulario PPGR3 '!$G973="","",'[1]Formulario PPGR1'!#REF!)</f>
        <v/>
      </c>
      <c r="G973" s="693"/>
      <c r="H973" s="694" t="str">
        <f>IF(Tabla112[[#This Row],[Código_Actividad]]="","",_xlfn.XLOOKUP(Tabla112[[#This Row],[Código_Actividad]],[1]!Tabla2[Código],[1]!Tabla2[Actividades Programables Presupuestables],"",0))</f>
        <v/>
      </c>
      <c r="I973" s="695" t="str">
        <f>IFERROR(VLOOKUP('Formulario PPGR3 '!$G973,'[1]Formulario PPGR2'!$H$9:$V$272,15,FALSE),"")</f>
        <v/>
      </c>
      <c r="J973" s="702"/>
      <c r="K973" s="696" t="str">
        <f>IF(Tabla112[[#This Row],[Insumos]]="","",_xlfn.XLOOKUP(Tabla112[[#This Row],[Insumos]],[1]!Tabla10[Insumo],[1]!Tabla10[InsumoAbrev],"",0))</f>
        <v/>
      </c>
      <c r="L973" s="697"/>
      <c r="M973" s="698" t="str">
        <f>IF(Tabla112[[#This Row],[Descripción]]="","",_xlfn.XLOOKUP(Tabla112[[#This Row],[Descripción]],[1]!Tabla10[Descripción],[1]!Tabla10[Unidad de Medida],"",0))</f>
        <v/>
      </c>
      <c r="N973" s="699"/>
      <c r="O973" s="700" t="str">
        <f>IF(Tabla112[[#This Row],[Descripción]]="","",_xlfn.XLOOKUP(Tabla112[[#This Row],[Descripción]],[1]!Tabla10[Descripción],[1]!Tabla10[Precio Unitario],0))</f>
        <v/>
      </c>
      <c r="P973" s="700" t="str">
        <f>IF(Tabla112[[#This Row],[Cantidad de Insumos]]="","",Tabla112[[#This Row],[Precio Unitario]]*Tabla112[[#This Row],[Cantidad de Insumos]])</f>
        <v/>
      </c>
      <c r="Q973" s="700" t="str">
        <f>IF(Tabla112[[#This Row],[Descripción]]="","",_xlfn.XLOOKUP(Tabla112[[#This Row],[Descripción]],[1]!Tabla10[Descripción],[1]!Tabla10[CODIGO PRESUPUESTARIO],0))</f>
        <v/>
      </c>
      <c r="R973" s="696"/>
      <c r="S973" s="696"/>
    </row>
    <row r="974" spans="2:19" x14ac:dyDescent="0.3">
      <c r="B974" s="692" t="str">
        <f>IF('Formulario PPGR3 '!$G974="","",CONCATENATE('Formulario PPGR3 '!$C974,".",'Formulario PPGR3 '!$D974,".",'Formulario PPGR3 '!$E974,".",'Formulario PPGR3 '!$F974))</f>
        <v/>
      </c>
      <c r="C974" s="692" t="str">
        <f>IF('Formulario PPGR3 '!$G974="","",'[1]Formulario PPGR1'!#REF!)</f>
        <v/>
      </c>
      <c r="D974" s="692" t="str">
        <f>IF('Formulario PPGR3 '!$G974="","",'[1]Formulario PPGR1'!#REF!)</f>
        <v/>
      </c>
      <c r="E974" s="692" t="str">
        <f>IF('Formulario PPGR3 '!$G974="","",'[1]Formulario PPGR1'!#REF!)</f>
        <v/>
      </c>
      <c r="F974" s="692" t="str">
        <f>IF('Formulario PPGR3 '!$G974="","",'[1]Formulario PPGR1'!#REF!)</f>
        <v/>
      </c>
      <c r="G974" s="693"/>
      <c r="H974" s="694" t="str">
        <f>IF(Tabla112[[#This Row],[Código_Actividad]]="","",_xlfn.XLOOKUP(Tabla112[[#This Row],[Código_Actividad]],[1]!Tabla2[Código],[1]!Tabla2[Actividades Programables Presupuestables],"",0))</f>
        <v/>
      </c>
      <c r="I974" s="695" t="str">
        <f>IFERROR(VLOOKUP('Formulario PPGR3 '!$G974,'[1]Formulario PPGR2'!$H$9:$V$272,15,FALSE),"")</f>
        <v/>
      </c>
      <c r="J974" s="702"/>
      <c r="K974" s="696" t="str">
        <f>IF(Tabla112[[#This Row],[Insumos]]="","",_xlfn.XLOOKUP(Tabla112[[#This Row],[Insumos]],[1]!Tabla10[Insumo],[1]!Tabla10[InsumoAbrev],"",0))</f>
        <v/>
      </c>
      <c r="L974" s="697"/>
      <c r="M974" s="698" t="str">
        <f>IF(Tabla112[[#This Row],[Descripción]]="","",_xlfn.XLOOKUP(Tabla112[[#This Row],[Descripción]],[1]!Tabla10[Descripción],[1]!Tabla10[Unidad de Medida],"",0))</f>
        <v/>
      </c>
      <c r="N974" s="699"/>
      <c r="O974" s="700" t="str">
        <f>IF(Tabla112[[#This Row],[Descripción]]="","",_xlfn.XLOOKUP(Tabla112[[#This Row],[Descripción]],[1]!Tabla10[Descripción],[1]!Tabla10[Precio Unitario],0))</f>
        <v/>
      </c>
      <c r="P974" s="700" t="str">
        <f>IF(Tabla112[[#This Row],[Cantidad de Insumos]]="","",Tabla112[[#This Row],[Precio Unitario]]*Tabla112[[#This Row],[Cantidad de Insumos]])</f>
        <v/>
      </c>
      <c r="Q974" s="700" t="str">
        <f>IF(Tabla112[[#This Row],[Descripción]]="","",_xlfn.XLOOKUP(Tabla112[[#This Row],[Descripción]],[1]!Tabla10[Descripción],[1]!Tabla10[CODIGO PRESUPUESTARIO],0))</f>
        <v/>
      </c>
      <c r="R974" s="696"/>
      <c r="S974" s="696"/>
    </row>
    <row r="975" spans="2:19" x14ac:dyDescent="0.3">
      <c r="B975" s="692" t="str">
        <f>IF('Formulario PPGR3 '!$G975="","",CONCATENATE('Formulario PPGR3 '!$C975,".",'Formulario PPGR3 '!$D975,".",'Formulario PPGR3 '!$E975,".",'Formulario PPGR3 '!$F975))</f>
        <v/>
      </c>
      <c r="C975" s="692" t="str">
        <f>IF('Formulario PPGR3 '!$G975="","",'[1]Formulario PPGR1'!#REF!)</f>
        <v/>
      </c>
      <c r="D975" s="692" t="str">
        <f>IF('Formulario PPGR3 '!$G975="","",'[1]Formulario PPGR1'!#REF!)</f>
        <v/>
      </c>
      <c r="E975" s="692" t="str">
        <f>IF('Formulario PPGR3 '!$G975="","",'[1]Formulario PPGR1'!#REF!)</f>
        <v/>
      </c>
      <c r="F975" s="692" t="str">
        <f>IF('Formulario PPGR3 '!$G975="","",'[1]Formulario PPGR1'!#REF!)</f>
        <v/>
      </c>
      <c r="G975" s="693"/>
      <c r="H975" s="694" t="str">
        <f>IF(Tabla112[[#This Row],[Código_Actividad]]="","",_xlfn.XLOOKUP(Tabla112[[#This Row],[Código_Actividad]],[1]!Tabla2[Código],[1]!Tabla2[Actividades Programables Presupuestables],"",0))</f>
        <v/>
      </c>
      <c r="I975" s="695" t="str">
        <f>IFERROR(VLOOKUP('Formulario PPGR3 '!$G975,'[1]Formulario PPGR2'!$H$9:$V$272,15,FALSE),"")</f>
        <v/>
      </c>
      <c r="J975" s="702"/>
      <c r="K975" s="696" t="str">
        <f>IF(Tabla112[[#This Row],[Insumos]]="","",_xlfn.XLOOKUP(Tabla112[[#This Row],[Insumos]],[1]!Tabla10[Insumo],[1]!Tabla10[InsumoAbrev],"",0))</f>
        <v/>
      </c>
      <c r="L975" s="697"/>
      <c r="M975" s="698" t="str">
        <f>IF(Tabla112[[#This Row],[Descripción]]="","",_xlfn.XLOOKUP(Tabla112[[#This Row],[Descripción]],[1]!Tabla10[Descripción],[1]!Tabla10[Unidad de Medida],"",0))</f>
        <v/>
      </c>
      <c r="N975" s="699"/>
      <c r="O975" s="700" t="str">
        <f>IF(Tabla112[[#This Row],[Descripción]]="","",_xlfn.XLOOKUP(Tabla112[[#This Row],[Descripción]],[1]!Tabla10[Descripción],[1]!Tabla10[Precio Unitario],0))</f>
        <v/>
      </c>
      <c r="P975" s="700" t="str">
        <f>IF(Tabla112[[#This Row],[Cantidad de Insumos]]="","",Tabla112[[#This Row],[Precio Unitario]]*Tabla112[[#This Row],[Cantidad de Insumos]])</f>
        <v/>
      </c>
      <c r="Q975" s="700" t="str">
        <f>IF(Tabla112[[#This Row],[Descripción]]="","",_xlfn.XLOOKUP(Tabla112[[#This Row],[Descripción]],[1]!Tabla10[Descripción],[1]!Tabla10[CODIGO PRESUPUESTARIO],0))</f>
        <v/>
      </c>
      <c r="R975" s="696"/>
      <c r="S975" s="696"/>
    </row>
    <row r="976" spans="2:19" x14ac:dyDescent="0.3">
      <c r="B976" s="692" t="str">
        <f>IF('Formulario PPGR3 '!$G976="","",CONCATENATE('Formulario PPGR3 '!$C976,".",'Formulario PPGR3 '!$D976,".",'Formulario PPGR3 '!$E976,".",'Formulario PPGR3 '!$F976))</f>
        <v/>
      </c>
      <c r="C976" s="692" t="str">
        <f>IF('Formulario PPGR3 '!$G976="","",'[1]Formulario PPGR1'!#REF!)</f>
        <v/>
      </c>
      <c r="D976" s="692" t="str">
        <f>IF('Formulario PPGR3 '!$G976="","",'[1]Formulario PPGR1'!#REF!)</f>
        <v/>
      </c>
      <c r="E976" s="692" t="str">
        <f>IF('Formulario PPGR3 '!$G976="","",'[1]Formulario PPGR1'!#REF!)</f>
        <v/>
      </c>
      <c r="F976" s="692" t="str">
        <f>IF('Formulario PPGR3 '!$G976="","",'[1]Formulario PPGR1'!#REF!)</f>
        <v/>
      </c>
      <c r="G976" s="693"/>
      <c r="H976" s="694" t="str">
        <f>IF(Tabla112[[#This Row],[Código_Actividad]]="","",_xlfn.XLOOKUP(Tabla112[[#This Row],[Código_Actividad]],[1]!Tabla2[Código],[1]!Tabla2[Actividades Programables Presupuestables],"",0))</f>
        <v/>
      </c>
      <c r="I976" s="695" t="str">
        <f>IFERROR(VLOOKUP('Formulario PPGR3 '!$G976,'[1]Formulario PPGR2'!$H$9:$V$272,15,FALSE),"")</f>
        <v/>
      </c>
      <c r="J976" s="702"/>
      <c r="K976" s="696" t="str">
        <f>IF(Tabla112[[#This Row],[Insumos]]="","",_xlfn.XLOOKUP(Tabla112[[#This Row],[Insumos]],[1]!Tabla10[Insumo],[1]!Tabla10[InsumoAbrev],"",0))</f>
        <v/>
      </c>
      <c r="L976" s="697"/>
      <c r="M976" s="698" t="str">
        <f>IF(Tabla112[[#This Row],[Descripción]]="","",_xlfn.XLOOKUP(Tabla112[[#This Row],[Descripción]],[1]!Tabla10[Descripción],[1]!Tabla10[Unidad de Medida],"",0))</f>
        <v/>
      </c>
      <c r="N976" s="699"/>
      <c r="O976" s="700" t="str">
        <f>IF(Tabla112[[#This Row],[Descripción]]="","",_xlfn.XLOOKUP(Tabla112[[#This Row],[Descripción]],[1]!Tabla10[Descripción],[1]!Tabla10[Precio Unitario],0))</f>
        <v/>
      </c>
      <c r="P976" s="700" t="str">
        <f>IF(Tabla112[[#This Row],[Cantidad de Insumos]]="","",Tabla112[[#This Row],[Precio Unitario]]*Tabla112[[#This Row],[Cantidad de Insumos]])</f>
        <v/>
      </c>
      <c r="Q976" s="700" t="str">
        <f>IF(Tabla112[[#This Row],[Descripción]]="","",_xlfn.XLOOKUP(Tabla112[[#This Row],[Descripción]],[1]!Tabla10[Descripción],[1]!Tabla10[CODIGO PRESUPUESTARIO],0))</f>
        <v/>
      </c>
      <c r="R976" s="696"/>
      <c r="S976" s="696"/>
    </row>
    <row r="977" spans="2:19" x14ac:dyDescent="0.3">
      <c r="B977" s="692" t="str">
        <f>IF('Formulario PPGR3 '!$G977="","",CONCATENATE('Formulario PPGR3 '!$C977,".",'Formulario PPGR3 '!$D977,".",'Formulario PPGR3 '!$E977,".",'Formulario PPGR3 '!$F977))</f>
        <v/>
      </c>
      <c r="C977" s="692" t="str">
        <f>IF('Formulario PPGR3 '!$G977="","",'[1]Formulario PPGR1'!#REF!)</f>
        <v/>
      </c>
      <c r="D977" s="692" t="str">
        <f>IF('Formulario PPGR3 '!$G977="","",'[1]Formulario PPGR1'!#REF!)</f>
        <v/>
      </c>
      <c r="E977" s="692" t="str">
        <f>IF('Formulario PPGR3 '!$G977="","",'[1]Formulario PPGR1'!#REF!)</f>
        <v/>
      </c>
      <c r="F977" s="692" t="str">
        <f>IF('Formulario PPGR3 '!$G977="","",'[1]Formulario PPGR1'!#REF!)</f>
        <v/>
      </c>
      <c r="G977" s="693"/>
      <c r="H977" s="694" t="str">
        <f>IF(Tabla112[[#This Row],[Código_Actividad]]="","",_xlfn.XLOOKUP(Tabla112[[#This Row],[Código_Actividad]],[1]!Tabla2[Código],[1]!Tabla2[Actividades Programables Presupuestables],"",0))</f>
        <v/>
      </c>
      <c r="I977" s="695" t="str">
        <f>IFERROR(VLOOKUP('Formulario PPGR3 '!$G977,'[1]Formulario PPGR2'!$H$9:$V$272,15,FALSE),"")</f>
        <v/>
      </c>
      <c r="J977" s="702"/>
      <c r="K977" s="696" t="str">
        <f>IF(Tabla112[[#This Row],[Insumos]]="","",_xlfn.XLOOKUP(Tabla112[[#This Row],[Insumos]],[1]!Tabla10[Insumo],[1]!Tabla10[InsumoAbrev],"",0))</f>
        <v/>
      </c>
      <c r="L977" s="697"/>
      <c r="M977" s="698" t="str">
        <f>IF(Tabla112[[#This Row],[Descripción]]="","",_xlfn.XLOOKUP(Tabla112[[#This Row],[Descripción]],[1]!Tabla10[Descripción],[1]!Tabla10[Unidad de Medida],"",0))</f>
        <v/>
      </c>
      <c r="N977" s="699"/>
      <c r="O977" s="700" t="str">
        <f>IF(Tabla112[[#This Row],[Descripción]]="","",_xlfn.XLOOKUP(Tabla112[[#This Row],[Descripción]],[1]!Tabla10[Descripción],[1]!Tabla10[Precio Unitario],0))</f>
        <v/>
      </c>
      <c r="P977" s="700" t="str">
        <f>IF(Tabla112[[#This Row],[Cantidad de Insumos]]="","",Tabla112[[#This Row],[Precio Unitario]]*Tabla112[[#This Row],[Cantidad de Insumos]])</f>
        <v/>
      </c>
      <c r="Q977" s="700" t="str">
        <f>IF(Tabla112[[#This Row],[Descripción]]="","",_xlfn.XLOOKUP(Tabla112[[#This Row],[Descripción]],[1]!Tabla10[Descripción],[1]!Tabla10[CODIGO PRESUPUESTARIO],0))</f>
        <v/>
      </c>
      <c r="R977" s="696"/>
      <c r="S977" s="696"/>
    </row>
    <row r="978" spans="2:19" x14ac:dyDescent="0.3">
      <c r="B978" s="692" t="str">
        <f>IF('Formulario PPGR3 '!$G978="","",CONCATENATE('Formulario PPGR3 '!$C978,".",'Formulario PPGR3 '!$D978,".",'Formulario PPGR3 '!$E978,".",'Formulario PPGR3 '!$F978))</f>
        <v/>
      </c>
      <c r="C978" s="692" t="str">
        <f>IF('Formulario PPGR3 '!$G978="","",'[1]Formulario PPGR1'!#REF!)</f>
        <v/>
      </c>
      <c r="D978" s="692" t="str">
        <f>IF('Formulario PPGR3 '!$G978="","",'[1]Formulario PPGR1'!#REF!)</f>
        <v/>
      </c>
      <c r="E978" s="692" t="str">
        <f>IF('Formulario PPGR3 '!$G978="","",'[1]Formulario PPGR1'!#REF!)</f>
        <v/>
      </c>
      <c r="F978" s="692" t="str">
        <f>IF('Formulario PPGR3 '!$G978="","",'[1]Formulario PPGR1'!#REF!)</f>
        <v/>
      </c>
      <c r="G978" s="693"/>
      <c r="H978" s="694" t="str">
        <f>IF(Tabla112[[#This Row],[Código_Actividad]]="","",_xlfn.XLOOKUP(Tabla112[[#This Row],[Código_Actividad]],[1]!Tabla2[Código],[1]!Tabla2[Actividades Programables Presupuestables],"",0))</f>
        <v/>
      </c>
      <c r="I978" s="695" t="str">
        <f>IFERROR(VLOOKUP('Formulario PPGR3 '!$G978,'[1]Formulario PPGR2'!$H$9:$V$272,15,FALSE),"")</f>
        <v/>
      </c>
      <c r="J978" s="702"/>
      <c r="K978" s="696" t="str">
        <f>IF(Tabla112[[#This Row],[Insumos]]="","",_xlfn.XLOOKUP(Tabla112[[#This Row],[Insumos]],[1]!Tabla10[Insumo],[1]!Tabla10[InsumoAbrev],"",0))</f>
        <v/>
      </c>
      <c r="L978" s="697"/>
      <c r="M978" s="698" t="str">
        <f>IF(Tabla112[[#This Row],[Descripción]]="","",_xlfn.XLOOKUP(Tabla112[[#This Row],[Descripción]],[1]!Tabla10[Descripción],[1]!Tabla10[Unidad de Medida],"",0))</f>
        <v/>
      </c>
      <c r="N978" s="699"/>
      <c r="O978" s="700" t="str">
        <f>IF(Tabla112[[#This Row],[Descripción]]="","",_xlfn.XLOOKUP(Tabla112[[#This Row],[Descripción]],[1]!Tabla10[Descripción],[1]!Tabla10[Precio Unitario],0))</f>
        <v/>
      </c>
      <c r="P978" s="700" t="str">
        <f>IF(Tabla112[[#This Row],[Cantidad de Insumos]]="","",Tabla112[[#This Row],[Precio Unitario]]*Tabla112[[#This Row],[Cantidad de Insumos]])</f>
        <v/>
      </c>
      <c r="Q978" s="700" t="str">
        <f>IF(Tabla112[[#This Row],[Descripción]]="","",_xlfn.XLOOKUP(Tabla112[[#This Row],[Descripción]],[1]!Tabla10[Descripción],[1]!Tabla10[CODIGO PRESUPUESTARIO],0))</f>
        <v/>
      </c>
      <c r="R978" s="696"/>
      <c r="S978" s="696"/>
    </row>
    <row r="979" spans="2:19" x14ac:dyDescent="0.3">
      <c r="B979" s="692" t="str">
        <f>IF('Formulario PPGR3 '!$G979="","",CONCATENATE('Formulario PPGR3 '!$C979,".",'Formulario PPGR3 '!$D979,".",'Formulario PPGR3 '!$E979,".",'Formulario PPGR3 '!$F979))</f>
        <v/>
      </c>
      <c r="C979" s="692" t="str">
        <f>IF('Formulario PPGR3 '!$G979="","",'[1]Formulario PPGR1'!#REF!)</f>
        <v/>
      </c>
      <c r="D979" s="692" t="str">
        <f>IF('Formulario PPGR3 '!$G979="","",'[1]Formulario PPGR1'!#REF!)</f>
        <v/>
      </c>
      <c r="E979" s="692" t="str">
        <f>IF('Formulario PPGR3 '!$G979="","",'[1]Formulario PPGR1'!#REF!)</f>
        <v/>
      </c>
      <c r="F979" s="692" t="str">
        <f>IF('Formulario PPGR3 '!$G979="","",'[1]Formulario PPGR1'!#REF!)</f>
        <v/>
      </c>
      <c r="G979" s="693"/>
      <c r="H979" s="694" t="str">
        <f>IF(Tabla112[[#This Row],[Código_Actividad]]="","",_xlfn.XLOOKUP(Tabla112[[#This Row],[Código_Actividad]],[1]!Tabla2[Código],[1]!Tabla2[Actividades Programables Presupuestables],"",0))</f>
        <v/>
      </c>
      <c r="I979" s="695" t="str">
        <f>IFERROR(VLOOKUP('Formulario PPGR3 '!$G979,'[1]Formulario PPGR2'!$H$9:$V$272,15,FALSE),"")</f>
        <v/>
      </c>
      <c r="J979" s="702"/>
      <c r="K979" s="696" t="str">
        <f>IF(Tabla112[[#This Row],[Insumos]]="","",_xlfn.XLOOKUP(Tabla112[[#This Row],[Insumos]],[1]!Tabla10[Insumo],[1]!Tabla10[InsumoAbrev],"",0))</f>
        <v/>
      </c>
      <c r="L979" s="697"/>
      <c r="M979" s="698" t="str">
        <f>IF(Tabla112[[#This Row],[Descripción]]="","",_xlfn.XLOOKUP(Tabla112[[#This Row],[Descripción]],[1]!Tabla10[Descripción],[1]!Tabla10[Unidad de Medida],"",0))</f>
        <v/>
      </c>
      <c r="N979" s="699"/>
      <c r="O979" s="700" t="str">
        <f>IF(Tabla112[[#This Row],[Descripción]]="","",_xlfn.XLOOKUP(Tabla112[[#This Row],[Descripción]],[1]!Tabla10[Descripción],[1]!Tabla10[Precio Unitario],0))</f>
        <v/>
      </c>
      <c r="P979" s="700" t="str">
        <f>IF(Tabla112[[#This Row],[Cantidad de Insumos]]="","",Tabla112[[#This Row],[Precio Unitario]]*Tabla112[[#This Row],[Cantidad de Insumos]])</f>
        <v/>
      </c>
      <c r="Q979" s="700" t="str">
        <f>IF(Tabla112[[#This Row],[Descripción]]="","",_xlfn.XLOOKUP(Tabla112[[#This Row],[Descripción]],[1]!Tabla10[Descripción],[1]!Tabla10[CODIGO PRESUPUESTARIO],0))</f>
        <v/>
      </c>
      <c r="R979" s="696"/>
      <c r="S979" s="696"/>
    </row>
    <row r="980" spans="2:19" x14ac:dyDescent="0.3">
      <c r="B980" s="692" t="str">
        <f>IF('Formulario PPGR3 '!$G980="","",CONCATENATE('Formulario PPGR3 '!$C980,".",'Formulario PPGR3 '!$D980,".",'Formulario PPGR3 '!$E980,".",'Formulario PPGR3 '!$F980))</f>
        <v/>
      </c>
      <c r="C980" s="692" t="str">
        <f>IF('Formulario PPGR3 '!$G980="","",'[1]Formulario PPGR1'!#REF!)</f>
        <v/>
      </c>
      <c r="D980" s="692" t="str">
        <f>IF('Formulario PPGR3 '!$G980="","",'[1]Formulario PPGR1'!#REF!)</f>
        <v/>
      </c>
      <c r="E980" s="692" t="str">
        <f>IF('Formulario PPGR3 '!$G980="","",'[1]Formulario PPGR1'!#REF!)</f>
        <v/>
      </c>
      <c r="F980" s="692" t="str">
        <f>IF('Formulario PPGR3 '!$G980="","",'[1]Formulario PPGR1'!#REF!)</f>
        <v/>
      </c>
      <c r="G980" s="693"/>
      <c r="H980" s="694" t="str">
        <f>IF(Tabla112[[#This Row],[Código_Actividad]]="","",_xlfn.XLOOKUP(Tabla112[[#This Row],[Código_Actividad]],[1]!Tabla2[Código],[1]!Tabla2[Actividades Programables Presupuestables],"",0))</f>
        <v/>
      </c>
      <c r="I980" s="695" t="str">
        <f>IFERROR(VLOOKUP('Formulario PPGR3 '!$G980,'[1]Formulario PPGR2'!$H$9:$V$272,15,FALSE),"")</f>
        <v/>
      </c>
      <c r="J980" s="702"/>
      <c r="K980" s="696" t="str">
        <f>IF(Tabla112[[#This Row],[Insumos]]="","",_xlfn.XLOOKUP(Tabla112[[#This Row],[Insumos]],[1]!Tabla10[Insumo],[1]!Tabla10[InsumoAbrev],"",0))</f>
        <v/>
      </c>
      <c r="L980" s="697"/>
      <c r="M980" s="698" t="str">
        <f>IF(Tabla112[[#This Row],[Descripción]]="","",_xlfn.XLOOKUP(Tabla112[[#This Row],[Descripción]],[1]!Tabla10[Descripción],[1]!Tabla10[Unidad de Medida],"",0))</f>
        <v/>
      </c>
      <c r="N980" s="699"/>
      <c r="O980" s="700" t="str">
        <f>IF(Tabla112[[#This Row],[Descripción]]="","",_xlfn.XLOOKUP(Tabla112[[#This Row],[Descripción]],[1]!Tabla10[Descripción],[1]!Tabla10[Precio Unitario],0))</f>
        <v/>
      </c>
      <c r="P980" s="700" t="str">
        <f>IF(Tabla112[[#This Row],[Cantidad de Insumos]]="","",Tabla112[[#This Row],[Precio Unitario]]*Tabla112[[#This Row],[Cantidad de Insumos]])</f>
        <v/>
      </c>
      <c r="Q980" s="700" t="str">
        <f>IF(Tabla112[[#This Row],[Descripción]]="","",_xlfn.XLOOKUP(Tabla112[[#This Row],[Descripción]],[1]!Tabla10[Descripción],[1]!Tabla10[CODIGO PRESUPUESTARIO],0))</f>
        <v/>
      </c>
      <c r="R980" s="696"/>
      <c r="S980" s="696"/>
    </row>
    <row r="981" spans="2:19" x14ac:dyDescent="0.3">
      <c r="B981" s="692" t="str">
        <f>IF('Formulario PPGR3 '!$G981="","",CONCATENATE('Formulario PPGR3 '!$C981,".",'Formulario PPGR3 '!$D981,".",'Formulario PPGR3 '!$E981,".",'Formulario PPGR3 '!$F981))</f>
        <v/>
      </c>
      <c r="C981" s="692" t="str">
        <f>IF('Formulario PPGR3 '!$G981="","",'[1]Formulario PPGR1'!#REF!)</f>
        <v/>
      </c>
      <c r="D981" s="692" t="str">
        <f>IF('Formulario PPGR3 '!$G981="","",'[1]Formulario PPGR1'!#REF!)</f>
        <v/>
      </c>
      <c r="E981" s="692" t="str">
        <f>IF('Formulario PPGR3 '!$G981="","",'[1]Formulario PPGR1'!#REF!)</f>
        <v/>
      </c>
      <c r="F981" s="692" t="str">
        <f>IF('Formulario PPGR3 '!$G981="","",'[1]Formulario PPGR1'!#REF!)</f>
        <v/>
      </c>
      <c r="G981" s="693"/>
      <c r="H981" s="694" t="str">
        <f>IF(Tabla112[[#This Row],[Código_Actividad]]="","",_xlfn.XLOOKUP(Tabla112[[#This Row],[Código_Actividad]],[1]!Tabla2[Código],[1]!Tabla2[Actividades Programables Presupuestables],"",0))</f>
        <v/>
      </c>
      <c r="I981" s="695" t="str">
        <f>IFERROR(VLOOKUP('Formulario PPGR3 '!$G981,'[1]Formulario PPGR2'!$H$9:$V$272,15,FALSE),"")</f>
        <v/>
      </c>
      <c r="J981" s="702"/>
      <c r="K981" s="696" t="str">
        <f>IF(Tabla112[[#This Row],[Insumos]]="","",_xlfn.XLOOKUP(Tabla112[[#This Row],[Insumos]],[1]!Tabla10[Insumo],[1]!Tabla10[InsumoAbrev],"",0))</f>
        <v/>
      </c>
      <c r="L981" s="697"/>
      <c r="M981" s="698" t="str">
        <f>IF(Tabla112[[#This Row],[Descripción]]="","",_xlfn.XLOOKUP(Tabla112[[#This Row],[Descripción]],[1]!Tabla10[Descripción],[1]!Tabla10[Unidad de Medida],"",0))</f>
        <v/>
      </c>
      <c r="N981" s="699"/>
      <c r="O981" s="700" t="str">
        <f>IF(Tabla112[[#This Row],[Descripción]]="","",_xlfn.XLOOKUP(Tabla112[[#This Row],[Descripción]],[1]!Tabla10[Descripción],[1]!Tabla10[Precio Unitario],0))</f>
        <v/>
      </c>
      <c r="P981" s="700" t="str">
        <f>IF(Tabla112[[#This Row],[Cantidad de Insumos]]="","",Tabla112[[#This Row],[Precio Unitario]]*Tabla112[[#This Row],[Cantidad de Insumos]])</f>
        <v/>
      </c>
      <c r="Q981" s="700" t="str">
        <f>IF(Tabla112[[#This Row],[Descripción]]="","",_xlfn.XLOOKUP(Tabla112[[#This Row],[Descripción]],[1]!Tabla10[Descripción],[1]!Tabla10[CODIGO PRESUPUESTARIO],0))</f>
        <v/>
      </c>
      <c r="R981" s="696"/>
      <c r="S981" s="696"/>
    </row>
    <row r="982" spans="2:19" x14ac:dyDescent="0.3">
      <c r="B982" s="692" t="str">
        <f>IF('Formulario PPGR3 '!$G982="","",CONCATENATE('Formulario PPGR3 '!$C982,".",'Formulario PPGR3 '!$D982,".",'Formulario PPGR3 '!$E982,".",'Formulario PPGR3 '!$F982))</f>
        <v/>
      </c>
      <c r="C982" s="692" t="str">
        <f>IF('Formulario PPGR3 '!$G982="","",'[1]Formulario PPGR1'!#REF!)</f>
        <v/>
      </c>
      <c r="D982" s="692" t="str">
        <f>IF('Formulario PPGR3 '!$G982="","",'[1]Formulario PPGR1'!#REF!)</f>
        <v/>
      </c>
      <c r="E982" s="692" t="str">
        <f>IF('Formulario PPGR3 '!$G982="","",'[1]Formulario PPGR1'!#REF!)</f>
        <v/>
      </c>
      <c r="F982" s="692" t="str">
        <f>IF('Formulario PPGR3 '!$G982="","",'[1]Formulario PPGR1'!#REF!)</f>
        <v/>
      </c>
      <c r="G982" s="693"/>
      <c r="H982" s="694" t="str">
        <f>IF(Tabla112[[#This Row],[Código_Actividad]]="","",_xlfn.XLOOKUP(Tabla112[[#This Row],[Código_Actividad]],[1]!Tabla2[Código],[1]!Tabla2[Actividades Programables Presupuestables],"",0))</f>
        <v/>
      </c>
      <c r="I982" s="695" t="str">
        <f>IFERROR(VLOOKUP('Formulario PPGR3 '!$G982,'[1]Formulario PPGR2'!$H$9:$V$272,15,FALSE),"")</f>
        <v/>
      </c>
      <c r="J982" s="702"/>
      <c r="K982" s="696" t="str">
        <f>IF(Tabla112[[#This Row],[Insumos]]="","",_xlfn.XLOOKUP(Tabla112[[#This Row],[Insumos]],[1]!Tabla10[Insumo],[1]!Tabla10[InsumoAbrev],"",0))</f>
        <v/>
      </c>
      <c r="L982" s="697"/>
      <c r="M982" s="698" t="str">
        <f>IF(Tabla112[[#This Row],[Descripción]]="","",_xlfn.XLOOKUP(Tabla112[[#This Row],[Descripción]],[1]!Tabla10[Descripción],[1]!Tabla10[Unidad de Medida],"",0))</f>
        <v/>
      </c>
      <c r="N982" s="699"/>
      <c r="O982" s="700" t="str">
        <f>IF(Tabla112[[#This Row],[Descripción]]="","",_xlfn.XLOOKUP(Tabla112[[#This Row],[Descripción]],[1]!Tabla10[Descripción],[1]!Tabla10[Precio Unitario],0))</f>
        <v/>
      </c>
      <c r="P982" s="700" t="str">
        <f>IF(Tabla112[[#This Row],[Cantidad de Insumos]]="","",Tabla112[[#This Row],[Precio Unitario]]*Tabla112[[#This Row],[Cantidad de Insumos]])</f>
        <v/>
      </c>
      <c r="Q982" s="700" t="str">
        <f>IF(Tabla112[[#This Row],[Descripción]]="","",_xlfn.XLOOKUP(Tabla112[[#This Row],[Descripción]],[1]!Tabla10[Descripción],[1]!Tabla10[CODIGO PRESUPUESTARIO],0))</f>
        <v/>
      </c>
      <c r="R982" s="696"/>
      <c r="S982" s="696"/>
    </row>
    <row r="983" spans="2:19" x14ac:dyDescent="0.3">
      <c r="B983" s="692" t="str">
        <f>IF('Formulario PPGR3 '!$G983="","",CONCATENATE('Formulario PPGR3 '!$C983,".",'Formulario PPGR3 '!$D983,".",'Formulario PPGR3 '!$E983,".",'Formulario PPGR3 '!$F983))</f>
        <v/>
      </c>
      <c r="C983" s="692" t="str">
        <f>IF('Formulario PPGR3 '!$G983="","",'[1]Formulario PPGR1'!#REF!)</f>
        <v/>
      </c>
      <c r="D983" s="692" t="str">
        <f>IF('Formulario PPGR3 '!$G983="","",'[1]Formulario PPGR1'!#REF!)</f>
        <v/>
      </c>
      <c r="E983" s="692" t="str">
        <f>IF('Formulario PPGR3 '!$G983="","",'[1]Formulario PPGR1'!#REF!)</f>
        <v/>
      </c>
      <c r="F983" s="692" t="str">
        <f>IF('Formulario PPGR3 '!$G983="","",'[1]Formulario PPGR1'!#REF!)</f>
        <v/>
      </c>
      <c r="G983" s="693"/>
      <c r="H983" s="694" t="str">
        <f>IF(Tabla112[[#This Row],[Código_Actividad]]="","",_xlfn.XLOOKUP(Tabla112[[#This Row],[Código_Actividad]],[1]!Tabla2[Código],[1]!Tabla2[Actividades Programables Presupuestables],"",0))</f>
        <v/>
      </c>
      <c r="I983" s="695" t="str">
        <f>IFERROR(VLOOKUP('Formulario PPGR3 '!$G983,'[1]Formulario PPGR2'!$H$9:$V$272,15,FALSE),"")</f>
        <v/>
      </c>
      <c r="J983" s="702"/>
      <c r="K983" s="696" t="str">
        <f>IF(Tabla112[[#This Row],[Insumos]]="","",_xlfn.XLOOKUP(Tabla112[[#This Row],[Insumos]],[1]!Tabla10[Insumo],[1]!Tabla10[InsumoAbrev],"",0))</f>
        <v/>
      </c>
      <c r="L983" s="697"/>
      <c r="M983" s="698" t="str">
        <f>IF(Tabla112[[#This Row],[Descripción]]="","",_xlfn.XLOOKUP(Tabla112[[#This Row],[Descripción]],[1]!Tabla10[Descripción],[1]!Tabla10[Unidad de Medida],"",0))</f>
        <v/>
      </c>
      <c r="N983" s="699"/>
      <c r="O983" s="700" t="str">
        <f>IF(Tabla112[[#This Row],[Descripción]]="","",_xlfn.XLOOKUP(Tabla112[[#This Row],[Descripción]],[1]!Tabla10[Descripción],[1]!Tabla10[Precio Unitario],0))</f>
        <v/>
      </c>
      <c r="P983" s="700" t="str">
        <f>IF(Tabla112[[#This Row],[Cantidad de Insumos]]="","",Tabla112[[#This Row],[Precio Unitario]]*Tabla112[[#This Row],[Cantidad de Insumos]])</f>
        <v/>
      </c>
      <c r="Q983" s="700" t="str">
        <f>IF(Tabla112[[#This Row],[Descripción]]="","",_xlfn.XLOOKUP(Tabla112[[#This Row],[Descripción]],[1]!Tabla10[Descripción],[1]!Tabla10[CODIGO PRESUPUESTARIO],0))</f>
        <v/>
      </c>
      <c r="R983" s="696"/>
      <c r="S983" s="696"/>
    </row>
    <row r="984" spans="2:19" x14ac:dyDescent="0.3">
      <c r="B984" s="692" t="str">
        <f>IF('Formulario PPGR3 '!$G984="","",CONCATENATE('Formulario PPGR3 '!$C984,".",'Formulario PPGR3 '!$D984,".",'Formulario PPGR3 '!$E984,".",'Formulario PPGR3 '!$F984))</f>
        <v/>
      </c>
      <c r="C984" s="692" t="str">
        <f>IF('Formulario PPGR3 '!$G984="","",'[1]Formulario PPGR1'!#REF!)</f>
        <v/>
      </c>
      <c r="D984" s="692" t="str">
        <f>IF('Formulario PPGR3 '!$G984="","",'[1]Formulario PPGR1'!#REF!)</f>
        <v/>
      </c>
      <c r="E984" s="692" t="str">
        <f>IF('Formulario PPGR3 '!$G984="","",'[1]Formulario PPGR1'!#REF!)</f>
        <v/>
      </c>
      <c r="F984" s="692" t="str">
        <f>IF('Formulario PPGR3 '!$G984="","",'[1]Formulario PPGR1'!#REF!)</f>
        <v/>
      </c>
      <c r="G984" s="693"/>
      <c r="H984" s="694" t="str">
        <f>IF(Tabla112[[#This Row],[Código_Actividad]]="","",_xlfn.XLOOKUP(Tabla112[[#This Row],[Código_Actividad]],[1]!Tabla2[Código],[1]!Tabla2[Actividades Programables Presupuestables],"",0))</f>
        <v/>
      </c>
      <c r="I984" s="695" t="str">
        <f>IFERROR(VLOOKUP('Formulario PPGR3 '!$G984,'[1]Formulario PPGR2'!$H$9:$V$272,15,FALSE),"")</f>
        <v/>
      </c>
      <c r="J984" s="702"/>
      <c r="K984" s="696" t="str">
        <f>IF(Tabla112[[#This Row],[Insumos]]="","",_xlfn.XLOOKUP(Tabla112[[#This Row],[Insumos]],[1]!Tabla10[Insumo],[1]!Tabla10[InsumoAbrev],"",0))</f>
        <v/>
      </c>
      <c r="L984" s="697"/>
      <c r="M984" s="698" t="str">
        <f>IF(Tabla112[[#This Row],[Descripción]]="","",_xlfn.XLOOKUP(Tabla112[[#This Row],[Descripción]],[1]!Tabla10[Descripción],[1]!Tabla10[Unidad de Medida],"",0))</f>
        <v/>
      </c>
      <c r="N984" s="699"/>
      <c r="O984" s="700" t="str">
        <f>IF(Tabla112[[#This Row],[Descripción]]="","",_xlfn.XLOOKUP(Tabla112[[#This Row],[Descripción]],[1]!Tabla10[Descripción],[1]!Tabla10[Precio Unitario],0))</f>
        <v/>
      </c>
      <c r="P984" s="700" t="str">
        <f>IF(Tabla112[[#This Row],[Cantidad de Insumos]]="","",Tabla112[[#This Row],[Precio Unitario]]*Tabla112[[#This Row],[Cantidad de Insumos]])</f>
        <v/>
      </c>
      <c r="Q984" s="700" t="str">
        <f>IF(Tabla112[[#This Row],[Descripción]]="","",_xlfn.XLOOKUP(Tabla112[[#This Row],[Descripción]],[1]!Tabla10[Descripción],[1]!Tabla10[CODIGO PRESUPUESTARIO],0))</f>
        <v/>
      </c>
      <c r="R984" s="696"/>
      <c r="S984" s="696"/>
    </row>
    <row r="985" spans="2:19" x14ac:dyDescent="0.3">
      <c r="B985" s="692" t="str">
        <f>IF('Formulario PPGR3 '!$G985="","",CONCATENATE('Formulario PPGR3 '!$C985,".",'Formulario PPGR3 '!$D985,".",'Formulario PPGR3 '!$E985,".",'Formulario PPGR3 '!$F985))</f>
        <v/>
      </c>
      <c r="C985" s="692" t="str">
        <f>IF('Formulario PPGR3 '!$G985="","",'[1]Formulario PPGR1'!#REF!)</f>
        <v/>
      </c>
      <c r="D985" s="692" t="str">
        <f>IF('Formulario PPGR3 '!$G985="","",'[1]Formulario PPGR1'!#REF!)</f>
        <v/>
      </c>
      <c r="E985" s="692" t="str">
        <f>IF('Formulario PPGR3 '!$G985="","",'[1]Formulario PPGR1'!#REF!)</f>
        <v/>
      </c>
      <c r="F985" s="692" t="str">
        <f>IF('Formulario PPGR3 '!$G985="","",'[1]Formulario PPGR1'!#REF!)</f>
        <v/>
      </c>
      <c r="G985" s="693"/>
      <c r="H985" s="694" t="str">
        <f>IF(Tabla112[[#This Row],[Código_Actividad]]="","",_xlfn.XLOOKUP(Tabla112[[#This Row],[Código_Actividad]],[1]!Tabla2[Código],[1]!Tabla2[Actividades Programables Presupuestables],"",0))</f>
        <v/>
      </c>
      <c r="I985" s="695" t="str">
        <f>IFERROR(VLOOKUP('Formulario PPGR3 '!$G985,'[1]Formulario PPGR2'!$H$9:$V$272,15,FALSE),"")</f>
        <v/>
      </c>
      <c r="J985" s="702"/>
      <c r="K985" s="696" t="str">
        <f>IF(Tabla112[[#This Row],[Insumos]]="","",_xlfn.XLOOKUP(Tabla112[[#This Row],[Insumos]],[1]!Tabla10[Insumo],[1]!Tabla10[InsumoAbrev],"",0))</f>
        <v/>
      </c>
      <c r="L985" s="697"/>
      <c r="M985" s="698" t="str">
        <f>IF(Tabla112[[#This Row],[Descripción]]="","",_xlfn.XLOOKUP(Tabla112[[#This Row],[Descripción]],[1]!Tabla10[Descripción],[1]!Tabla10[Unidad de Medida],"",0))</f>
        <v/>
      </c>
      <c r="N985" s="699"/>
      <c r="O985" s="700" t="str">
        <f>IF(Tabla112[[#This Row],[Descripción]]="","",_xlfn.XLOOKUP(Tabla112[[#This Row],[Descripción]],[1]!Tabla10[Descripción],[1]!Tabla10[Precio Unitario],0))</f>
        <v/>
      </c>
      <c r="P985" s="700" t="str">
        <f>IF(Tabla112[[#This Row],[Cantidad de Insumos]]="","",Tabla112[[#This Row],[Precio Unitario]]*Tabla112[[#This Row],[Cantidad de Insumos]])</f>
        <v/>
      </c>
      <c r="Q985" s="700" t="str">
        <f>IF(Tabla112[[#This Row],[Descripción]]="","",_xlfn.XLOOKUP(Tabla112[[#This Row],[Descripción]],[1]!Tabla10[Descripción],[1]!Tabla10[CODIGO PRESUPUESTARIO],0))</f>
        <v/>
      </c>
      <c r="R985" s="696"/>
      <c r="S985" s="696"/>
    </row>
    <row r="986" spans="2:19" x14ac:dyDescent="0.3">
      <c r="B986" s="692" t="str">
        <f>IF('Formulario PPGR3 '!$G986="","",CONCATENATE('Formulario PPGR3 '!$C986,".",'Formulario PPGR3 '!$D986,".",'Formulario PPGR3 '!$E986,".",'Formulario PPGR3 '!$F986))</f>
        <v/>
      </c>
      <c r="C986" s="692" t="str">
        <f>IF('Formulario PPGR3 '!$G986="","",'[1]Formulario PPGR1'!#REF!)</f>
        <v/>
      </c>
      <c r="D986" s="692" t="str">
        <f>IF('Formulario PPGR3 '!$G986="","",'[1]Formulario PPGR1'!#REF!)</f>
        <v/>
      </c>
      <c r="E986" s="692" t="str">
        <f>IF('Formulario PPGR3 '!$G986="","",'[1]Formulario PPGR1'!#REF!)</f>
        <v/>
      </c>
      <c r="F986" s="692" t="str">
        <f>IF('Formulario PPGR3 '!$G986="","",'[1]Formulario PPGR1'!#REF!)</f>
        <v/>
      </c>
      <c r="G986" s="693"/>
      <c r="H986" s="694" t="str">
        <f>IF(Tabla112[[#This Row],[Código_Actividad]]="","",_xlfn.XLOOKUP(Tabla112[[#This Row],[Código_Actividad]],[1]!Tabla2[Código],[1]!Tabla2[Actividades Programables Presupuestables],"",0))</f>
        <v/>
      </c>
      <c r="I986" s="695" t="str">
        <f>IFERROR(VLOOKUP('Formulario PPGR3 '!$G986,'[1]Formulario PPGR2'!$H$9:$V$272,15,FALSE),"")</f>
        <v/>
      </c>
      <c r="J986" s="702"/>
      <c r="K986" s="696" t="str">
        <f>IF(Tabla112[[#This Row],[Insumos]]="","",_xlfn.XLOOKUP(Tabla112[[#This Row],[Insumos]],[1]!Tabla10[Insumo],[1]!Tabla10[InsumoAbrev],"",0))</f>
        <v/>
      </c>
      <c r="L986" s="697"/>
      <c r="M986" s="698" t="str">
        <f>IF(Tabla112[[#This Row],[Descripción]]="","",_xlfn.XLOOKUP(Tabla112[[#This Row],[Descripción]],[1]!Tabla10[Descripción],[1]!Tabla10[Unidad de Medida],"",0))</f>
        <v/>
      </c>
      <c r="N986" s="699"/>
      <c r="O986" s="700" t="str">
        <f>IF(Tabla112[[#This Row],[Descripción]]="","",_xlfn.XLOOKUP(Tabla112[[#This Row],[Descripción]],[1]!Tabla10[Descripción],[1]!Tabla10[Precio Unitario],0))</f>
        <v/>
      </c>
      <c r="P986" s="700" t="str">
        <f>IF(Tabla112[[#This Row],[Cantidad de Insumos]]="","",Tabla112[[#This Row],[Precio Unitario]]*Tabla112[[#This Row],[Cantidad de Insumos]])</f>
        <v/>
      </c>
      <c r="Q986" s="700" t="str">
        <f>IF(Tabla112[[#This Row],[Descripción]]="","",_xlfn.XLOOKUP(Tabla112[[#This Row],[Descripción]],[1]!Tabla10[Descripción],[1]!Tabla10[CODIGO PRESUPUESTARIO],0))</f>
        <v/>
      </c>
      <c r="R986" s="696"/>
      <c r="S986" s="696"/>
    </row>
    <row r="987" spans="2:19" x14ac:dyDescent="0.3">
      <c r="B987" s="692" t="str">
        <f>IF('Formulario PPGR3 '!$G987="","",CONCATENATE('Formulario PPGR3 '!$C987,".",'Formulario PPGR3 '!$D987,".",'Formulario PPGR3 '!$E987,".",'Formulario PPGR3 '!$F987))</f>
        <v/>
      </c>
      <c r="C987" s="692" t="str">
        <f>IF('Formulario PPGR3 '!$G987="","",'[1]Formulario PPGR1'!#REF!)</f>
        <v/>
      </c>
      <c r="D987" s="692" t="str">
        <f>IF('Formulario PPGR3 '!$G987="","",'[1]Formulario PPGR1'!#REF!)</f>
        <v/>
      </c>
      <c r="E987" s="692" t="str">
        <f>IF('Formulario PPGR3 '!$G987="","",'[1]Formulario PPGR1'!#REF!)</f>
        <v/>
      </c>
      <c r="F987" s="692" t="str">
        <f>IF('Formulario PPGR3 '!$G987="","",'[1]Formulario PPGR1'!#REF!)</f>
        <v/>
      </c>
      <c r="G987" s="693"/>
      <c r="H987" s="694" t="str">
        <f>IF(Tabla112[[#This Row],[Código_Actividad]]="","",_xlfn.XLOOKUP(Tabla112[[#This Row],[Código_Actividad]],[1]!Tabla2[Código],[1]!Tabla2[Actividades Programables Presupuestables],"",0))</f>
        <v/>
      </c>
      <c r="I987" s="695" t="str">
        <f>IFERROR(VLOOKUP('Formulario PPGR3 '!$G987,'[1]Formulario PPGR2'!$H$9:$V$272,15,FALSE),"")</f>
        <v/>
      </c>
      <c r="J987" s="702"/>
      <c r="K987" s="696" t="str">
        <f>IF(Tabla112[[#This Row],[Insumos]]="","",_xlfn.XLOOKUP(Tabla112[[#This Row],[Insumos]],[1]!Tabla10[Insumo],[1]!Tabla10[InsumoAbrev],"",0))</f>
        <v/>
      </c>
      <c r="L987" s="697"/>
      <c r="M987" s="698" t="str">
        <f>IF(Tabla112[[#This Row],[Descripción]]="","",_xlfn.XLOOKUP(Tabla112[[#This Row],[Descripción]],[1]!Tabla10[Descripción],[1]!Tabla10[Unidad de Medida],"",0))</f>
        <v/>
      </c>
      <c r="N987" s="699"/>
      <c r="O987" s="700" t="str">
        <f>IF(Tabla112[[#This Row],[Descripción]]="","",_xlfn.XLOOKUP(Tabla112[[#This Row],[Descripción]],[1]!Tabla10[Descripción],[1]!Tabla10[Precio Unitario],0))</f>
        <v/>
      </c>
      <c r="P987" s="700" t="str">
        <f>IF(Tabla112[[#This Row],[Cantidad de Insumos]]="","",Tabla112[[#This Row],[Precio Unitario]]*Tabla112[[#This Row],[Cantidad de Insumos]])</f>
        <v/>
      </c>
      <c r="Q987" s="700" t="str">
        <f>IF(Tabla112[[#This Row],[Descripción]]="","",_xlfn.XLOOKUP(Tabla112[[#This Row],[Descripción]],[1]!Tabla10[Descripción],[1]!Tabla10[CODIGO PRESUPUESTARIO],0))</f>
        <v/>
      </c>
      <c r="R987" s="696"/>
      <c r="S987" s="696"/>
    </row>
    <row r="988" spans="2:19" x14ac:dyDescent="0.3">
      <c r="B988" s="692" t="str">
        <f>IF('Formulario PPGR3 '!$G988="","",CONCATENATE('Formulario PPGR3 '!$C988,".",'Formulario PPGR3 '!$D988,".",'Formulario PPGR3 '!$E988,".",'Formulario PPGR3 '!$F988))</f>
        <v/>
      </c>
      <c r="C988" s="692" t="str">
        <f>IF('Formulario PPGR3 '!$G988="","",'[1]Formulario PPGR1'!#REF!)</f>
        <v/>
      </c>
      <c r="D988" s="692" t="str">
        <f>IF('Formulario PPGR3 '!$G988="","",'[1]Formulario PPGR1'!#REF!)</f>
        <v/>
      </c>
      <c r="E988" s="692" t="str">
        <f>IF('Formulario PPGR3 '!$G988="","",'[1]Formulario PPGR1'!#REF!)</f>
        <v/>
      </c>
      <c r="F988" s="692" t="str">
        <f>IF('Formulario PPGR3 '!$G988="","",'[1]Formulario PPGR1'!#REF!)</f>
        <v/>
      </c>
      <c r="G988" s="693"/>
      <c r="H988" s="694" t="str">
        <f>IF(Tabla112[[#This Row],[Código_Actividad]]="","",_xlfn.XLOOKUP(Tabla112[[#This Row],[Código_Actividad]],[1]!Tabla2[Código],[1]!Tabla2[Actividades Programables Presupuestables],"",0))</f>
        <v/>
      </c>
      <c r="I988" s="695" t="str">
        <f>IFERROR(VLOOKUP('Formulario PPGR3 '!$G988,'[1]Formulario PPGR2'!$H$9:$V$272,15,FALSE),"")</f>
        <v/>
      </c>
      <c r="J988" s="702"/>
      <c r="K988" s="696" t="str">
        <f>IF(Tabla112[[#This Row],[Insumos]]="","",_xlfn.XLOOKUP(Tabla112[[#This Row],[Insumos]],[1]!Tabla10[Insumo],[1]!Tabla10[InsumoAbrev],"",0))</f>
        <v/>
      </c>
      <c r="L988" s="697"/>
      <c r="M988" s="698" t="str">
        <f>IF(Tabla112[[#This Row],[Descripción]]="","",_xlfn.XLOOKUP(Tabla112[[#This Row],[Descripción]],[1]!Tabla10[Descripción],[1]!Tabla10[Unidad de Medida],"",0))</f>
        <v/>
      </c>
      <c r="N988" s="699"/>
      <c r="O988" s="700" t="str">
        <f>IF(Tabla112[[#This Row],[Descripción]]="","",_xlfn.XLOOKUP(Tabla112[[#This Row],[Descripción]],[1]!Tabla10[Descripción],[1]!Tabla10[Precio Unitario],0))</f>
        <v/>
      </c>
      <c r="P988" s="700" t="str">
        <f>IF(Tabla112[[#This Row],[Cantidad de Insumos]]="","",Tabla112[[#This Row],[Precio Unitario]]*Tabla112[[#This Row],[Cantidad de Insumos]])</f>
        <v/>
      </c>
      <c r="Q988" s="700" t="str">
        <f>IF(Tabla112[[#This Row],[Descripción]]="","",_xlfn.XLOOKUP(Tabla112[[#This Row],[Descripción]],[1]!Tabla10[Descripción],[1]!Tabla10[CODIGO PRESUPUESTARIO],0))</f>
        <v/>
      </c>
      <c r="R988" s="696"/>
      <c r="S988" s="696"/>
    </row>
    <row r="989" spans="2:19" x14ac:dyDescent="0.3">
      <c r="B989" s="692" t="str">
        <f>IF('Formulario PPGR3 '!$G989="","",CONCATENATE('Formulario PPGR3 '!$C989,".",'Formulario PPGR3 '!$D989,".",'Formulario PPGR3 '!$E989,".",'Formulario PPGR3 '!$F989))</f>
        <v/>
      </c>
      <c r="C989" s="692" t="str">
        <f>IF('Formulario PPGR3 '!$G989="","",'[1]Formulario PPGR1'!#REF!)</f>
        <v/>
      </c>
      <c r="D989" s="692" t="str">
        <f>IF('Formulario PPGR3 '!$G989="","",'[1]Formulario PPGR1'!#REF!)</f>
        <v/>
      </c>
      <c r="E989" s="692" t="str">
        <f>IF('Formulario PPGR3 '!$G989="","",'[1]Formulario PPGR1'!#REF!)</f>
        <v/>
      </c>
      <c r="F989" s="692" t="str">
        <f>IF('Formulario PPGR3 '!$G989="","",'[1]Formulario PPGR1'!#REF!)</f>
        <v/>
      </c>
      <c r="G989" s="693"/>
      <c r="H989" s="694" t="str">
        <f>IF(Tabla112[[#This Row],[Código_Actividad]]="","",_xlfn.XLOOKUP(Tabla112[[#This Row],[Código_Actividad]],[1]!Tabla2[Código],[1]!Tabla2[Actividades Programables Presupuestables],"",0))</f>
        <v/>
      </c>
      <c r="I989" s="695" t="str">
        <f>IFERROR(VLOOKUP('Formulario PPGR3 '!$G989,'[1]Formulario PPGR2'!$H$9:$V$272,15,FALSE),"")</f>
        <v/>
      </c>
      <c r="J989" s="702"/>
      <c r="K989" s="696" t="str">
        <f>IF(Tabla112[[#This Row],[Insumos]]="","",_xlfn.XLOOKUP(Tabla112[[#This Row],[Insumos]],[1]!Tabla10[Insumo],[1]!Tabla10[InsumoAbrev],"",0))</f>
        <v/>
      </c>
      <c r="L989" s="697"/>
      <c r="M989" s="698" t="str">
        <f>IF(Tabla112[[#This Row],[Descripción]]="","",_xlfn.XLOOKUP(Tabla112[[#This Row],[Descripción]],[1]!Tabla10[Descripción],[1]!Tabla10[Unidad de Medida],"",0))</f>
        <v/>
      </c>
      <c r="N989" s="699"/>
      <c r="O989" s="700" t="str">
        <f>IF(Tabla112[[#This Row],[Descripción]]="","",_xlfn.XLOOKUP(Tabla112[[#This Row],[Descripción]],[1]!Tabla10[Descripción],[1]!Tabla10[Precio Unitario],0))</f>
        <v/>
      </c>
      <c r="P989" s="700" t="str">
        <f>IF(Tabla112[[#This Row],[Cantidad de Insumos]]="","",Tabla112[[#This Row],[Precio Unitario]]*Tabla112[[#This Row],[Cantidad de Insumos]])</f>
        <v/>
      </c>
      <c r="Q989" s="700" t="str">
        <f>IF(Tabla112[[#This Row],[Descripción]]="","",_xlfn.XLOOKUP(Tabla112[[#This Row],[Descripción]],[1]!Tabla10[Descripción],[1]!Tabla10[CODIGO PRESUPUESTARIO],0))</f>
        <v/>
      </c>
      <c r="R989" s="696"/>
      <c r="S989" s="696"/>
    </row>
    <row r="990" spans="2:19" x14ac:dyDescent="0.3">
      <c r="B990" s="692" t="str">
        <f>IF('Formulario PPGR3 '!$G990="","",CONCATENATE('Formulario PPGR3 '!$C990,".",'Formulario PPGR3 '!$D990,".",'Formulario PPGR3 '!$E990,".",'Formulario PPGR3 '!$F990))</f>
        <v/>
      </c>
      <c r="C990" s="692" t="str">
        <f>IF('Formulario PPGR3 '!$G990="","",'[1]Formulario PPGR1'!#REF!)</f>
        <v/>
      </c>
      <c r="D990" s="692" t="str">
        <f>IF('Formulario PPGR3 '!$G990="","",'[1]Formulario PPGR1'!#REF!)</f>
        <v/>
      </c>
      <c r="E990" s="692" t="str">
        <f>IF('Formulario PPGR3 '!$G990="","",'[1]Formulario PPGR1'!#REF!)</f>
        <v/>
      </c>
      <c r="F990" s="692" t="str">
        <f>IF('Formulario PPGR3 '!$G990="","",'[1]Formulario PPGR1'!#REF!)</f>
        <v/>
      </c>
      <c r="G990" s="693"/>
      <c r="H990" s="694" t="str">
        <f>IF(Tabla112[[#This Row],[Código_Actividad]]="","",_xlfn.XLOOKUP(Tabla112[[#This Row],[Código_Actividad]],[1]!Tabla2[Código],[1]!Tabla2[Actividades Programables Presupuestables],"",0))</f>
        <v/>
      </c>
      <c r="I990" s="695" t="str">
        <f>IFERROR(VLOOKUP('Formulario PPGR3 '!$G990,'[1]Formulario PPGR2'!$H$9:$V$272,15,FALSE),"")</f>
        <v/>
      </c>
      <c r="J990" s="702"/>
      <c r="K990" s="696" t="str">
        <f>IF(Tabla112[[#This Row],[Insumos]]="","",_xlfn.XLOOKUP(Tabla112[[#This Row],[Insumos]],[1]!Tabla10[Insumo],[1]!Tabla10[InsumoAbrev],"",0))</f>
        <v/>
      </c>
      <c r="L990" s="697"/>
      <c r="M990" s="698" t="str">
        <f>IF(Tabla112[[#This Row],[Descripción]]="","",_xlfn.XLOOKUP(Tabla112[[#This Row],[Descripción]],[1]!Tabla10[Descripción],[1]!Tabla10[Unidad de Medida],"",0))</f>
        <v/>
      </c>
      <c r="N990" s="699"/>
      <c r="O990" s="700" t="str">
        <f>IF(Tabla112[[#This Row],[Descripción]]="","",_xlfn.XLOOKUP(Tabla112[[#This Row],[Descripción]],[1]!Tabla10[Descripción],[1]!Tabla10[Precio Unitario],0))</f>
        <v/>
      </c>
      <c r="P990" s="700" t="str">
        <f>IF(Tabla112[[#This Row],[Cantidad de Insumos]]="","",Tabla112[[#This Row],[Precio Unitario]]*Tabla112[[#This Row],[Cantidad de Insumos]])</f>
        <v/>
      </c>
      <c r="Q990" s="700" t="str">
        <f>IF(Tabla112[[#This Row],[Descripción]]="","",_xlfn.XLOOKUP(Tabla112[[#This Row],[Descripción]],[1]!Tabla10[Descripción],[1]!Tabla10[CODIGO PRESUPUESTARIO],0))</f>
        <v/>
      </c>
      <c r="R990" s="696"/>
      <c r="S990" s="696"/>
    </row>
    <row r="991" spans="2:19" x14ac:dyDescent="0.3">
      <c r="B991" s="692" t="str">
        <f>IF('Formulario PPGR3 '!$G991="","",CONCATENATE('Formulario PPGR3 '!$C991,".",'Formulario PPGR3 '!$D991,".",'Formulario PPGR3 '!$E991,".",'Formulario PPGR3 '!$F991))</f>
        <v/>
      </c>
      <c r="C991" s="692" t="str">
        <f>IF('Formulario PPGR3 '!$G991="","",'[1]Formulario PPGR1'!#REF!)</f>
        <v/>
      </c>
      <c r="D991" s="692" t="str">
        <f>IF('Formulario PPGR3 '!$G991="","",'[1]Formulario PPGR1'!#REF!)</f>
        <v/>
      </c>
      <c r="E991" s="692" t="str">
        <f>IF('Formulario PPGR3 '!$G991="","",'[1]Formulario PPGR1'!#REF!)</f>
        <v/>
      </c>
      <c r="F991" s="692" t="str">
        <f>IF('Formulario PPGR3 '!$G991="","",'[1]Formulario PPGR1'!#REF!)</f>
        <v/>
      </c>
      <c r="G991" s="693"/>
      <c r="H991" s="694" t="str">
        <f>IF(Tabla112[[#This Row],[Código_Actividad]]="","",_xlfn.XLOOKUP(Tabla112[[#This Row],[Código_Actividad]],[1]!Tabla2[Código],[1]!Tabla2[Actividades Programables Presupuestables],"",0))</f>
        <v/>
      </c>
      <c r="I991" s="695" t="str">
        <f>IFERROR(VLOOKUP('Formulario PPGR3 '!$G991,'[1]Formulario PPGR2'!$H$9:$V$272,15,FALSE),"")</f>
        <v/>
      </c>
      <c r="J991" s="702"/>
      <c r="K991" s="696" t="str">
        <f>IF(Tabla112[[#This Row],[Insumos]]="","",_xlfn.XLOOKUP(Tabla112[[#This Row],[Insumos]],[1]!Tabla10[Insumo],[1]!Tabla10[InsumoAbrev],"",0))</f>
        <v/>
      </c>
      <c r="L991" s="697"/>
      <c r="M991" s="698" t="str">
        <f>IF(Tabla112[[#This Row],[Descripción]]="","",_xlfn.XLOOKUP(Tabla112[[#This Row],[Descripción]],[1]!Tabla10[Descripción],[1]!Tabla10[Unidad de Medida],"",0))</f>
        <v/>
      </c>
      <c r="N991" s="699"/>
      <c r="O991" s="700" t="str">
        <f>IF(Tabla112[[#This Row],[Descripción]]="","",_xlfn.XLOOKUP(Tabla112[[#This Row],[Descripción]],[1]!Tabla10[Descripción],[1]!Tabla10[Precio Unitario],0))</f>
        <v/>
      </c>
      <c r="P991" s="700" t="str">
        <f>IF(Tabla112[[#This Row],[Cantidad de Insumos]]="","",Tabla112[[#This Row],[Precio Unitario]]*Tabla112[[#This Row],[Cantidad de Insumos]])</f>
        <v/>
      </c>
      <c r="Q991" s="700" t="str">
        <f>IF(Tabla112[[#This Row],[Descripción]]="","",_xlfn.XLOOKUP(Tabla112[[#This Row],[Descripción]],[1]!Tabla10[Descripción],[1]!Tabla10[CODIGO PRESUPUESTARIO],0))</f>
        <v/>
      </c>
      <c r="R991" s="696"/>
      <c r="S991" s="696"/>
    </row>
    <row r="992" spans="2:19" x14ac:dyDescent="0.3">
      <c r="B992" s="692" t="str">
        <f>IF('Formulario PPGR3 '!$G992="","",CONCATENATE('Formulario PPGR3 '!$C992,".",'Formulario PPGR3 '!$D992,".",'Formulario PPGR3 '!$E992,".",'Formulario PPGR3 '!$F992))</f>
        <v/>
      </c>
      <c r="C992" s="692" t="str">
        <f>IF('Formulario PPGR3 '!$G992="","",'[1]Formulario PPGR1'!#REF!)</f>
        <v/>
      </c>
      <c r="D992" s="692" t="str">
        <f>IF('Formulario PPGR3 '!$G992="","",'[1]Formulario PPGR1'!#REF!)</f>
        <v/>
      </c>
      <c r="E992" s="692" t="str">
        <f>IF('Formulario PPGR3 '!$G992="","",'[1]Formulario PPGR1'!#REF!)</f>
        <v/>
      </c>
      <c r="F992" s="692" t="str">
        <f>IF('Formulario PPGR3 '!$G992="","",'[1]Formulario PPGR1'!#REF!)</f>
        <v/>
      </c>
      <c r="G992" s="693"/>
      <c r="H992" s="694" t="str">
        <f>IF(Tabla112[[#This Row],[Código_Actividad]]="","",_xlfn.XLOOKUP(Tabla112[[#This Row],[Código_Actividad]],[1]!Tabla2[Código],[1]!Tabla2[Actividades Programables Presupuestables],"",0))</f>
        <v/>
      </c>
      <c r="I992" s="695" t="str">
        <f>IFERROR(VLOOKUP('Formulario PPGR3 '!$G992,'[1]Formulario PPGR2'!$H$9:$V$272,15,FALSE),"")</f>
        <v/>
      </c>
      <c r="J992" s="702"/>
      <c r="K992" s="696" t="str">
        <f>IF(Tabla112[[#This Row],[Insumos]]="","",_xlfn.XLOOKUP(Tabla112[[#This Row],[Insumos]],[1]!Tabla10[Insumo],[1]!Tabla10[InsumoAbrev],"",0))</f>
        <v/>
      </c>
      <c r="L992" s="697"/>
      <c r="M992" s="698" t="str">
        <f>IF(Tabla112[[#This Row],[Descripción]]="","",_xlfn.XLOOKUP(Tabla112[[#This Row],[Descripción]],[1]!Tabla10[Descripción],[1]!Tabla10[Unidad de Medida],"",0))</f>
        <v/>
      </c>
      <c r="N992" s="699"/>
      <c r="O992" s="700" t="str">
        <f>IF(Tabla112[[#This Row],[Descripción]]="","",_xlfn.XLOOKUP(Tabla112[[#This Row],[Descripción]],[1]!Tabla10[Descripción],[1]!Tabla10[Precio Unitario],0))</f>
        <v/>
      </c>
      <c r="P992" s="700" t="str">
        <f>IF(Tabla112[[#This Row],[Cantidad de Insumos]]="","",Tabla112[[#This Row],[Precio Unitario]]*Tabla112[[#This Row],[Cantidad de Insumos]])</f>
        <v/>
      </c>
      <c r="Q992" s="700" t="str">
        <f>IF(Tabla112[[#This Row],[Descripción]]="","",_xlfn.XLOOKUP(Tabla112[[#This Row],[Descripción]],[1]!Tabla10[Descripción],[1]!Tabla10[CODIGO PRESUPUESTARIO],0))</f>
        <v/>
      </c>
      <c r="R992" s="696"/>
      <c r="S992" s="696"/>
    </row>
    <row r="993" spans="2:19" x14ac:dyDescent="0.3">
      <c r="B993" s="692" t="str">
        <f>IF('Formulario PPGR3 '!$G993="","",CONCATENATE('Formulario PPGR3 '!$C993,".",'Formulario PPGR3 '!$D993,".",'Formulario PPGR3 '!$E993,".",'Formulario PPGR3 '!$F993))</f>
        <v/>
      </c>
      <c r="C993" s="692" t="str">
        <f>IF('Formulario PPGR3 '!$G993="","",'[1]Formulario PPGR1'!#REF!)</f>
        <v/>
      </c>
      <c r="D993" s="692" t="str">
        <f>IF('Formulario PPGR3 '!$G993="","",'[1]Formulario PPGR1'!#REF!)</f>
        <v/>
      </c>
      <c r="E993" s="692" t="str">
        <f>IF('Formulario PPGR3 '!$G993="","",'[1]Formulario PPGR1'!#REF!)</f>
        <v/>
      </c>
      <c r="F993" s="692" t="str">
        <f>IF('Formulario PPGR3 '!$G993="","",'[1]Formulario PPGR1'!#REF!)</f>
        <v/>
      </c>
      <c r="G993" s="693"/>
      <c r="H993" s="694" t="str">
        <f>IF(Tabla112[[#This Row],[Código_Actividad]]="","",_xlfn.XLOOKUP(Tabla112[[#This Row],[Código_Actividad]],[1]!Tabla2[Código],[1]!Tabla2[Actividades Programables Presupuestables],"",0))</f>
        <v/>
      </c>
      <c r="I993" s="695" t="str">
        <f>IFERROR(VLOOKUP('Formulario PPGR3 '!$G993,'[1]Formulario PPGR2'!$H$9:$V$272,15,FALSE),"")</f>
        <v/>
      </c>
      <c r="J993" s="702"/>
      <c r="K993" s="696" t="str">
        <f>IF(Tabla112[[#This Row],[Insumos]]="","",_xlfn.XLOOKUP(Tabla112[[#This Row],[Insumos]],[1]!Tabla10[Insumo],[1]!Tabla10[InsumoAbrev],"",0))</f>
        <v/>
      </c>
      <c r="L993" s="697"/>
      <c r="M993" s="698" t="str">
        <f>IF(Tabla112[[#This Row],[Descripción]]="","",_xlfn.XLOOKUP(Tabla112[[#This Row],[Descripción]],[1]!Tabla10[Descripción],[1]!Tabla10[Unidad de Medida],"",0))</f>
        <v/>
      </c>
      <c r="N993" s="699"/>
      <c r="O993" s="700" t="str">
        <f>IF(Tabla112[[#This Row],[Descripción]]="","",_xlfn.XLOOKUP(Tabla112[[#This Row],[Descripción]],[1]!Tabla10[Descripción],[1]!Tabla10[Precio Unitario],0))</f>
        <v/>
      </c>
      <c r="P993" s="700" t="str">
        <f>IF(Tabla112[[#This Row],[Cantidad de Insumos]]="","",Tabla112[[#This Row],[Precio Unitario]]*Tabla112[[#This Row],[Cantidad de Insumos]])</f>
        <v/>
      </c>
      <c r="Q993" s="700" t="str">
        <f>IF(Tabla112[[#This Row],[Descripción]]="","",_xlfn.XLOOKUP(Tabla112[[#This Row],[Descripción]],[1]!Tabla10[Descripción],[1]!Tabla10[CODIGO PRESUPUESTARIO],0))</f>
        <v/>
      </c>
      <c r="R993" s="696"/>
      <c r="S993" s="696"/>
    </row>
    <row r="994" spans="2:19" x14ac:dyDescent="0.3">
      <c r="B994" s="692" t="str">
        <f>IF('Formulario PPGR3 '!$G994="","",CONCATENATE('Formulario PPGR3 '!$C994,".",'Formulario PPGR3 '!$D994,".",'Formulario PPGR3 '!$E994,".",'Formulario PPGR3 '!$F994))</f>
        <v/>
      </c>
      <c r="C994" s="692" t="str">
        <f>IF('Formulario PPGR3 '!$G994="","",'[1]Formulario PPGR1'!#REF!)</f>
        <v/>
      </c>
      <c r="D994" s="692" t="str">
        <f>IF('Formulario PPGR3 '!$G994="","",'[1]Formulario PPGR1'!#REF!)</f>
        <v/>
      </c>
      <c r="E994" s="692" t="str">
        <f>IF('Formulario PPGR3 '!$G994="","",'[1]Formulario PPGR1'!#REF!)</f>
        <v/>
      </c>
      <c r="F994" s="692" t="str">
        <f>IF('Formulario PPGR3 '!$G994="","",'[1]Formulario PPGR1'!#REF!)</f>
        <v/>
      </c>
      <c r="G994" s="693"/>
      <c r="H994" s="694" t="str">
        <f>IF(Tabla112[[#This Row],[Código_Actividad]]="","",_xlfn.XLOOKUP(Tabla112[[#This Row],[Código_Actividad]],[1]!Tabla2[Código],[1]!Tabla2[Actividades Programables Presupuestables],"",0))</f>
        <v/>
      </c>
      <c r="I994" s="695" t="str">
        <f>IFERROR(VLOOKUP('Formulario PPGR3 '!$G994,'[1]Formulario PPGR2'!$H$9:$V$272,15,FALSE),"")</f>
        <v/>
      </c>
      <c r="J994" s="702"/>
      <c r="K994" s="696" t="str">
        <f>IF(Tabla112[[#This Row],[Insumos]]="","",_xlfn.XLOOKUP(Tabla112[[#This Row],[Insumos]],[1]!Tabla10[Insumo],[1]!Tabla10[InsumoAbrev],"",0))</f>
        <v/>
      </c>
      <c r="L994" s="697"/>
      <c r="M994" s="698" t="str">
        <f>IF(Tabla112[[#This Row],[Descripción]]="","",_xlfn.XLOOKUP(Tabla112[[#This Row],[Descripción]],[1]!Tabla10[Descripción],[1]!Tabla10[Unidad de Medida],"",0))</f>
        <v/>
      </c>
      <c r="N994" s="699"/>
      <c r="O994" s="700" t="str">
        <f>IF(Tabla112[[#This Row],[Descripción]]="","",_xlfn.XLOOKUP(Tabla112[[#This Row],[Descripción]],[1]!Tabla10[Descripción],[1]!Tabla10[Precio Unitario],0))</f>
        <v/>
      </c>
      <c r="P994" s="700" t="str">
        <f>IF(Tabla112[[#This Row],[Cantidad de Insumos]]="","",Tabla112[[#This Row],[Precio Unitario]]*Tabla112[[#This Row],[Cantidad de Insumos]])</f>
        <v/>
      </c>
      <c r="Q994" s="700" t="str">
        <f>IF(Tabla112[[#This Row],[Descripción]]="","",_xlfn.XLOOKUP(Tabla112[[#This Row],[Descripción]],[1]!Tabla10[Descripción],[1]!Tabla10[CODIGO PRESUPUESTARIO],0))</f>
        <v/>
      </c>
      <c r="R994" s="696"/>
      <c r="S994" s="696"/>
    </row>
    <row r="995" spans="2:19" x14ac:dyDescent="0.3">
      <c r="B995" s="692" t="str">
        <f>IF('Formulario PPGR3 '!$G995="","",CONCATENATE('Formulario PPGR3 '!$C995,".",'Formulario PPGR3 '!$D995,".",'Formulario PPGR3 '!$E995,".",'Formulario PPGR3 '!$F995))</f>
        <v/>
      </c>
      <c r="C995" s="692" t="str">
        <f>IF('Formulario PPGR3 '!$G995="","",'[1]Formulario PPGR1'!#REF!)</f>
        <v/>
      </c>
      <c r="D995" s="692" t="str">
        <f>IF('Formulario PPGR3 '!$G995="","",'[1]Formulario PPGR1'!#REF!)</f>
        <v/>
      </c>
      <c r="E995" s="692" t="str">
        <f>IF('Formulario PPGR3 '!$G995="","",'[1]Formulario PPGR1'!#REF!)</f>
        <v/>
      </c>
      <c r="F995" s="692" t="str">
        <f>IF('Formulario PPGR3 '!$G995="","",'[1]Formulario PPGR1'!#REF!)</f>
        <v/>
      </c>
      <c r="G995" s="693"/>
      <c r="H995" s="694" t="str">
        <f>IF(Tabla112[[#This Row],[Código_Actividad]]="","",_xlfn.XLOOKUP(Tabla112[[#This Row],[Código_Actividad]],[1]!Tabla2[Código],[1]!Tabla2[Actividades Programables Presupuestables],"",0))</f>
        <v/>
      </c>
      <c r="I995" s="695" t="str">
        <f>IFERROR(VLOOKUP('Formulario PPGR3 '!$G995,'[1]Formulario PPGR2'!$H$9:$V$272,15,FALSE),"")</f>
        <v/>
      </c>
      <c r="J995" s="702"/>
      <c r="K995" s="696" t="str">
        <f>IF(Tabla112[[#This Row],[Insumos]]="","",_xlfn.XLOOKUP(Tabla112[[#This Row],[Insumos]],[1]!Tabla10[Insumo],[1]!Tabla10[InsumoAbrev],"",0))</f>
        <v/>
      </c>
      <c r="L995" s="697"/>
      <c r="M995" s="698" t="str">
        <f>IF(Tabla112[[#This Row],[Descripción]]="","",_xlfn.XLOOKUP(Tabla112[[#This Row],[Descripción]],[1]!Tabla10[Descripción],[1]!Tabla10[Unidad de Medida],"",0))</f>
        <v/>
      </c>
      <c r="N995" s="699"/>
      <c r="O995" s="700" t="str">
        <f>IF(Tabla112[[#This Row],[Descripción]]="","",_xlfn.XLOOKUP(Tabla112[[#This Row],[Descripción]],[1]!Tabla10[Descripción],[1]!Tabla10[Precio Unitario],0))</f>
        <v/>
      </c>
      <c r="P995" s="700" t="str">
        <f>IF(Tabla112[[#This Row],[Cantidad de Insumos]]="","",Tabla112[[#This Row],[Precio Unitario]]*Tabla112[[#This Row],[Cantidad de Insumos]])</f>
        <v/>
      </c>
      <c r="Q995" s="700" t="str">
        <f>IF(Tabla112[[#This Row],[Descripción]]="","",_xlfn.XLOOKUP(Tabla112[[#This Row],[Descripción]],[1]!Tabla10[Descripción],[1]!Tabla10[CODIGO PRESUPUESTARIO],0))</f>
        <v/>
      </c>
      <c r="R995" s="696"/>
      <c r="S995" s="696"/>
    </row>
    <row r="996" spans="2:19" x14ac:dyDescent="0.3">
      <c r="B996" s="692" t="str">
        <f>IF('Formulario PPGR3 '!$G996="","",CONCATENATE('Formulario PPGR3 '!$C996,".",'Formulario PPGR3 '!$D996,".",'Formulario PPGR3 '!$E996,".",'Formulario PPGR3 '!$F996))</f>
        <v/>
      </c>
      <c r="C996" s="692" t="str">
        <f>IF('Formulario PPGR3 '!$G996="","",'[1]Formulario PPGR1'!#REF!)</f>
        <v/>
      </c>
      <c r="D996" s="692" t="str">
        <f>IF('Formulario PPGR3 '!$G996="","",'[1]Formulario PPGR1'!#REF!)</f>
        <v/>
      </c>
      <c r="E996" s="692" t="str">
        <f>IF('Formulario PPGR3 '!$G996="","",'[1]Formulario PPGR1'!#REF!)</f>
        <v/>
      </c>
      <c r="F996" s="692" t="str">
        <f>IF('Formulario PPGR3 '!$G996="","",'[1]Formulario PPGR1'!#REF!)</f>
        <v/>
      </c>
      <c r="G996" s="693"/>
      <c r="H996" s="694" t="str">
        <f>IF(Tabla112[[#This Row],[Código_Actividad]]="","",_xlfn.XLOOKUP(Tabla112[[#This Row],[Código_Actividad]],[1]!Tabla2[Código],[1]!Tabla2[Actividades Programables Presupuestables],"",0))</f>
        <v/>
      </c>
      <c r="I996" s="695" t="str">
        <f>IFERROR(VLOOKUP('Formulario PPGR3 '!$G996,'[1]Formulario PPGR2'!$H$9:$V$272,15,FALSE),"")</f>
        <v/>
      </c>
      <c r="J996" s="702"/>
      <c r="K996" s="696" t="str">
        <f>IF(Tabla112[[#This Row],[Insumos]]="","",_xlfn.XLOOKUP(Tabla112[[#This Row],[Insumos]],[1]!Tabla10[Insumo],[1]!Tabla10[InsumoAbrev],"",0))</f>
        <v/>
      </c>
      <c r="L996" s="697"/>
      <c r="M996" s="698" t="str">
        <f>IF(Tabla112[[#This Row],[Descripción]]="","",_xlfn.XLOOKUP(Tabla112[[#This Row],[Descripción]],[1]!Tabla10[Descripción],[1]!Tabla10[Unidad de Medida],"",0))</f>
        <v/>
      </c>
      <c r="N996" s="699"/>
      <c r="O996" s="700" t="str">
        <f>IF(Tabla112[[#This Row],[Descripción]]="","",_xlfn.XLOOKUP(Tabla112[[#This Row],[Descripción]],[1]!Tabla10[Descripción],[1]!Tabla10[Precio Unitario],0))</f>
        <v/>
      </c>
      <c r="P996" s="700" t="str">
        <f>IF(Tabla112[[#This Row],[Cantidad de Insumos]]="","",Tabla112[[#This Row],[Precio Unitario]]*Tabla112[[#This Row],[Cantidad de Insumos]])</f>
        <v/>
      </c>
      <c r="Q996" s="700" t="str">
        <f>IF(Tabla112[[#This Row],[Descripción]]="","",_xlfn.XLOOKUP(Tabla112[[#This Row],[Descripción]],[1]!Tabla10[Descripción],[1]!Tabla10[CODIGO PRESUPUESTARIO],0))</f>
        <v/>
      </c>
      <c r="R996" s="696"/>
      <c r="S996" s="696"/>
    </row>
    <row r="997" spans="2:19" x14ac:dyDescent="0.3">
      <c r="B997" s="692" t="str">
        <f>IF('Formulario PPGR3 '!$G997="","",CONCATENATE('Formulario PPGR3 '!$C997,".",'Formulario PPGR3 '!$D997,".",'Formulario PPGR3 '!$E997,".",'Formulario PPGR3 '!$F997))</f>
        <v/>
      </c>
      <c r="C997" s="692" t="str">
        <f>IF('Formulario PPGR3 '!$G997="","",'[1]Formulario PPGR1'!#REF!)</f>
        <v/>
      </c>
      <c r="D997" s="692" t="str">
        <f>IF('Formulario PPGR3 '!$G997="","",'[1]Formulario PPGR1'!#REF!)</f>
        <v/>
      </c>
      <c r="E997" s="692" t="str">
        <f>IF('Formulario PPGR3 '!$G997="","",'[1]Formulario PPGR1'!#REF!)</f>
        <v/>
      </c>
      <c r="F997" s="692" t="str">
        <f>IF('Formulario PPGR3 '!$G997="","",'[1]Formulario PPGR1'!#REF!)</f>
        <v/>
      </c>
      <c r="G997" s="693"/>
      <c r="H997" s="694" t="str">
        <f>IF(Tabla112[[#This Row],[Código_Actividad]]="","",_xlfn.XLOOKUP(Tabla112[[#This Row],[Código_Actividad]],[1]!Tabla2[Código],[1]!Tabla2[Actividades Programables Presupuestables],"",0))</f>
        <v/>
      </c>
      <c r="I997" s="695" t="str">
        <f>IFERROR(VLOOKUP('Formulario PPGR3 '!$G997,'[1]Formulario PPGR2'!$H$9:$V$272,15,FALSE),"")</f>
        <v/>
      </c>
      <c r="J997" s="702"/>
      <c r="K997" s="696" t="str">
        <f>IF(Tabla112[[#This Row],[Insumos]]="","",_xlfn.XLOOKUP(Tabla112[[#This Row],[Insumos]],[1]!Tabla10[Insumo],[1]!Tabla10[InsumoAbrev],"",0))</f>
        <v/>
      </c>
      <c r="L997" s="697"/>
      <c r="M997" s="698" t="str">
        <f>IF(Tabla112[[#This Row],[Descripción]]="","",_xlfn.XLOOKUP(Tabla112[[#This Row],[Descripción]],[1]!Tabla10[Descripción],[1]!Tabla10[Unidad de Medida],"",0))</f>
        <v/>
      </c>
      <c r="N997" s="699"/>
      <c r="O997" s="700" t="str">
        <f>IF(Tabla112[[#This Row],[Descripción]]="","",_xlfn.XLOOKUP(Tabla112[[#This Row],[Descripción]],[1]!Tabla10[Descripción],[1]!Tabla10[Precio Unitario],0))</f>
        <v/>
      </c>
      <c r="P997" s="700" t="str">
        <f>IF(Tabla112[[#This Row],[Cantidad de Insumos]]="","",Tabla112[[#This Row],[Precio Unitario]]*Tabla112[[#This Row],[Cantidad de Insumos]])</f>
        <v/>
      </c>
      <c r="Q997" s="700" t="str">
        <f>IF(Tabla112[[#This Row],[Descripción]]="","",_xlfn.XLOOKUP(Tabla112[[#This Row],[Descripción]],[1]!Tabla10[Descripción],[1]!Tabla10[CODIGO PRESUPUESTARIO],0))</f>
        <v/>
      </c>
      <c r="R997" s="696"/>
      <c r="S997" s="696"/>
    </row>
    <row r="998" spans="2:19" x14ac:dyDescent="0.3">
      <c r="B998" s="692" t="str">
        <f>IF('Formulario PPGR3 '!$G998="","",CONCATENATE('Formulario PPGR3 '!$C998,".",'Formulario PPGR3 '!$D998,".",'Formulario PPGR3 '!$E998,".",'Formulario PPGR3 '!$F998))</f>
        <v/>
      </c>
      <c r="C998" s="692" t="str">
        <f>IF('Formulario PPGR3 '!$G998="","",'[1]Formulario PPGR1'!#REF!)</f>
        <v/>
      </c>
      <c r="D998" s="692" t="str">
        <f>IF('Formulario PPGR3 '!$G998="","",'[1]Formulario PPGR1'!#REF!)</f>
        <v/>
      </c>
      <c r="E998" s="692" t="str">
        <f>IF('Formulario PPGR3 '!$G998="","",'[1]Formulario PPGR1'!#REF!)</f>
        <v/>
      </c>
      <c r="F998" s="692" t="str">
        <f>IF('Formulario PPGR3 '!$G998="","",'[1]Formulario PPGR1'!#REF!)</f>
        <v/>
      </c>
      <c r="G998" s="693"/>
      <c r="H998" s="694" t="str">
        <f>IF(Tabla112[[#This Row],[Código_Actividad]]="","",_xlfn.XLOOKUP(Tabla112[[#This Row],[Código_Actividad]],[1]!Tabla2[Código],[1]!Tabla2[Actividades Programables Presupuestables],"",0))</f>
        <v/>
      </c>
      <c r="I998" s="695" t="str">
        <f>IFERROR(VLOOKUP('Formulario PPGR3 '!$G998,'[1]Formulario PPGR2'!$H$9:$V$272,15,FALSE),"")</f>
        <v/>
      </c>
      <c r="J998" s="702"/>
      <c r="K998" s="696" t="str">
        <f>IF(Tabla112[[#This Row],[Insumos]]="","",_xlfn.XLOOKUP(Tabla112[[#This Row],[Insumos]],[1]!Tabla10[Insumo],[1]!Tabla10[InsumoAbrev],"",0))</f>
        <v/>
      </c>
      <c r="L998" s="697"/>
      <c r="M998" s="698" t="str">
        <f>IF(Tabla112[[#This Row],[Descripción]]="","",_xlfn.XLOOKUP(Tabla112[[#This Row],[Descripción]],[1]!Tabla10[Descripción],[1]!Tabla10[Unidad de Medida],"",0))</f>
        <v/>
      </c>
      <c r="N998" s="699"/>
      <c r="O998" s="700" t="str">
        <f>IF(Tabla112[[#This Row],[Descripción]]="","",_xlfn.XLOOKUP(Tabla112[[#This Row],[Descripción]],[1]!Tabla10[Descripción],[1]!Tabla10[Precio Unitario],0))</f>
        <v/>
      </c>
      <c r="P998" s="700" t="str">
        <f>IF(Tabla112[[#This Row],[Cantidad de Insumos]]="","",Tabla112[[#This Row],[Precio Unitario]]*Tabla112[[#This Row],[Cantidad de Insumos]])</f>
        <v/>
      </c>
      <c r="Q998" s="700" t="str">
        <f>IF(Tabla112[[#This Row],[Descripción]]="","",_xlfn.XLOOKUP(Tabla112[[#This Row],[Descripción]],[1]!Tabla10[Descripción],[1]!Tabla10[CODIGO PRESUPUESTARIO],0))</f>
        <v/>
      </c>
      <c r="R998" s="696"/>
      <c r="S998" s="696"/>
    </row>
    <row r="999" spans="2:19" x14ac:dyDescent="0.3">
      <c r="B999" s="692" t="str">
        <f>IF('Formulario PPGR3 '!$G999="","",CONCATENATE('Formulario PPGR3 '!$C999,".",'Formulario PPGR3 '!$D999,".",'Formulario PPGR3 '!$E999,".",'Formulario PPGR3 '!$F999))</f>
        <v/>
      </c>
      <c r="C999" s="692" t="str">
        <f>IF('Formulario PPGR3 '!$G999="","",'[1]Formulario PPGR1'!#REF!)</f>
        <v/>
      </c>
      <c r="D999" s="692" t="str">
        <f>IF('Formulario PPGR3 '!$G999="","",'[1]Formulario PPGR1'!#REF!)</f>
        <v/>
      </c>
      <c r="E999" s="692" t="str">
        <f>IF('Formulario PPGR3 '!$G999="","",'[1]Formulario PPGR1'!#REF!)</f>
        <v/>
      </c>
      <c r="F999" s="692" t="str">
        <f>IF('Formulario PPGR3 '!$G999="","",'[1]Formulario PPGR1'!#REF!)</f>
        <v/>
      </c>
      <c r="G999" s="693"/>
      <c r="H999" s="694" t="str">
        <f>IF(Tabla112[[#This Row],[Código_Actividad]]="","",_xlfn.XLOOKUP(Tabla112[[#This Row],[Código_Actividad]],[1]!Tabla2[Código],[1]!Tabla2[Actividades Programables Presupuestables],"",0))</f>
        <v/>
      </c>
      <c r="I999" s="695" t="str">
        <f>IFERROR(VLOOKUP('Formulario PPGR3 '!$G999,'[1]Formulario PPGR2'!$H$9:$V$272,15,FALSE),"")</f>
        <v/>
      </c>
      <c r="J999" s="702"/>
      <c r="K999" s="696" t="str">
        <f>IF(Tabla112[[#This Row],[Insumos]]="","",_xlfn.XLOOKUP(Tabla112[[#This Row],[Insumos]],[1]!Tabla10[Insumo],[1]!Tabla10[InsumoAbrev],"",0))</f>
        <v/>
      </c>
      <c r="L999" s="697"/>
      <c r="M999" s="698" t="str">
        <f>IF(Tabla112[[#This Row],[Descripción]]="","",_xlfn.XLOOKUP(Tabla112[[#This Row],[Descripción]],[1]!Tabla10[Descripción],[1]!Tabla10[Unidad de Medida],"",0))</f>
        <v/>
      </c>
      <c r="N999" s="699"/>
      <c r="O999" s="700" t="str">
        <f>IF(Tabla112[[#This Row],[Descripción]]="","",_xlfn.XLOOKUP(Tabla112[[#This Row],[Descripción]],[1]!Tabla10[Descripción],[1]!Tabla10[Precio Unitario],0))</f>
        <v/>
      </c>
      <c r="P999" s="700" t="str">
        <f>IF(Tabla112[[#This Row],[Cantidad de Insumos]]="","",Tabla112[[#This Row],[Precio Unitario]]*Tabla112[[#This Row],[Cantidad de Insumos]])</f>
        <v/>
      </c>
      <c r="Q999" s="700" t="str">
        <f>IF(Tabla112[[#This Row],[Descripción]]="","",_xlfn.XLOOKUP(Tabla112[[#This Row],[Descripción]],[1]!Tabla10[Descripción],[1]!Tabla10[CODIGO PRESUPUESTARIO],0))</f>
        <v/>
      </c>
      <c r="R999" s="696"/>
      <c r="S999" s="696"/>
    </row>
    <row r="1000" spans="2:19" x14ac:dyDescent="0.3">
      <c r="B1000" s="692" t="str">
        <f>IF('Formulario PPGR3 '!$G1000="","",CONCATENATE('Formulario PPGR3 '!$C1000,".",'Formulario PPGR3 '!$D1000,".",'Formulario PPGR3 '!$E1000,".",'Formulario PPGR3 '!$F1000))</f>
        <v/>
      </c>
      <c r="C1000" s="692" t="str">
        <f>IF('Formulario PPGR3 '!$G1000="","",'[1]Formulario PPGR1'!#REF!)</f>
        <v/>
      </c>
      <c r="D1000" s="692" t="str">
        <f>IF('Formulario PPGR3 '!$G1000="","",'[1]Formulario PPGR1'!#REF!)</f>
        <v/>
      </c>
      <c r="E1000" s="692" t="str">
        <f>IF('Formulario PPGR3 '!$G1000="","",'[1]Formulario PPGR1'!#REF!)</f>
        <v/>
      </c>
      <c r="F1000" s="692" t="str">
        <f>IF('Formulario PPGR3 '!$G1000="","",'[1]Formulario PPGR1'!#REF!)</f>
        <v/>
      </c>
      <c r="G1000" s="693"/>
      <c r="H1000" s="694" t="str">
        <f>IF(Tabla112[[#This Row],[Código_Actividad]]="","",_xlfn.XLOOKUP(Tabla112[[#This Row],[Código_Actividad]],[1]!Tabla2[Código],[1]!Tabla2[Actividades Programables Presupuestables],"",0))</f>
        <v/>
      </c>
      <c r="I1000" s="695" t="str">
        <f>IFERROR(VLOOKUP('Formulario PPGR3 '!$G1000,'[1]Formulario PPGR2'!$H$9:$V$272,15,FALSE),"")</f>
        <v/>
      </c>
      <c r="J1000" s="702"/>
      <c r="K1000" s="696" t="str">
        <f>IF(Tabla112[[#This Row],[Insumos]]="","",_xlfn.XLOOKUP(Tabla112[[#This Row],[Insumos]],[1]!Tabla10[Insumo],[1]!Tabla10[InsumoAbrev],"",0))</f>
        <v/>
      </c>
      <c r="L1000" s="697"/>
      <c r="M1000" s="698" t="str">
        <f>IF(Tabla112[[#This Row],[Descripción]]="","",_xlfn.XLOOKUP(Tabla112[[#This Row],[Descripción]],[1]!Tabla10[Descripción],[1]!Tabla10[Unidad de Medida],"",0))</f>
        <v/>
      </c>
      <c r="N1000" s="699"/>
      <c r="O1000" s="700" t="str">
        <f>IF(Tabla112[[#This Row],[Descripción]]="","",_xlfn.XLOOKUP(Tabla112[[#This Row],[Descripción]],[1]!Tabla10[Descripción],[1]!Tabla10[Precio Unitario],0))</f>
        <v/>
      </c>
      <c r="P1000" s="700" t="str">
        <f>IF(Tabla112[[#This Row],[Cantidad de Insumos]]="","",Tabla112[[#This Row],[Precio Unitario]]*Tabla112[[#This Row],[Cantidad de Insumos]])</f>
        <v/>
      </c>
      <c r="Q1000" s="700" t="str">
        <f>IF(Tabla112[[#This Row],[Descripción]]="","",_xlfn.XLOOKUP(Tabla112[[#This Row],[Descripción]],[1]!Tabla10[Descripción],[1]!Tabla10[CODIGO PRESUPUESTARIO],0))</f>
        <v/>
      </c>
      <c r="R1000" s="696"/>
      <c r="S1000" s="696"/>
    </row>
    <row r="1001" spans="2:19" x14ac:dyDescent="0.3">
      <c r="B1001" s="692" t="str">
        <f>IF('Formulario PPGR3 '!$G1001="","",CONCATENATE('Formulario PPGR3 '!$C1001,".",'Formulario PPGR3 '!$D1001,".",'Formulario PPGR3 '!$E1001,".",'Formulario PPGR3 '!$F1001))</f>
        <v/>
      </c>
      <c r="C1001" s="692" t="str">
        <f>IF('Formulario PPGR3 '!$G1001="","",'[1]Formulario PPGR1'!#REF!)</f>
        <v/>
      </c>
      <c r="D1001" s="692" t="str">
        <f>IF('Formulario PPGR3 '!$G1001="","",'[1]Formulario PPGR1'!#REF!)</f>
        <v/>
      </c>
      <c r="E1001" s="692" t="str">
        <f>IF('Formulario PPGR3 '!$G1001="","",'[1]Formulario PPGR1'!#REF!)</f>
        <v/>
      </c>
      <c r="F1001" s="692" t="str">
        <f>IF('Formulario PPGR3 '!$G1001="","",'[1]Formulario PPGR1'!#REF!)</f>
        <v/>
      </c>
      <c r="G1001" s="693"/>
      <c r="H1001" s="694" t="str">
        <f>IF(Tabla112[[#This Row],[Código_Actividad]]="","",_xlfn.XLOOKUP(Tabla112[[#This Row],[Código_Actividad]],[1]!Tabla2[Código],[1]!Tabla2[Actividades Programables Presupuestables],"",0))</f>
        <v/>
      </c>
      <c r="I1001" s="695" t="str">
        <f>IFERROR(VLOOKUP('Formulario PPGR3 '!$G1001,'[1]Formulario PPGR2'!$H$9:$V$272,15,FALSE),"")</f>
        <v/>
      </c>
      <c r="J1001" s="702"/>
      <c r="K1001" s="696" t="str">
        <f>IF(Tabla112[[#This Row],[Insumos]]="","",_xlfn.XLOOKUP(Tabla112[[#This Row],[Insumos]],[1]!Tabla10[Insumo],[1]!Tabla10[InsumoAbrev],"",0))</f>
        <v/>
      </c>
      <c r="L1001" s="697"/>
      <c r="M1001" s="698" t="str">
        <f>IF(Tabla112[[#This Row],[Descripción]]="","",_xlfn.XLOOKUP(Tabla112[[#This Row],[Descripción]],[1]!Tabla10[Descripción],[1]!Tabla10[Unidad de Medida],"",0))</f>
        <v/>
      </c>
      <c r="N1001" s="699"/>
      <c r="O1001" s="700" t="str">
        <f>IF(Tabla112[[#This Row],[Descripción]]="","",_xlfn.XLOOKUP(Tabla112[[#This Row],[Descripción]],[1]!Tabla10[Descripción],[1]!Tabla10[Precio Unitario],0))</f>
        <v/>
      </c>
      <c r="P1001" s="700" t="str">
        <f>IF(Tabla112[[#This Row],[Cantidad de Insumos]]="","",Tabla112[[#This Row],[Precio Unitario]]*Tabla112[[#This Row],[Cantidad de Insumos]])</f>
        <v/>
      </c>
      <c r="Q1001" s="700" t="str">
        <f>IF(Tabla112[[#This Row],[Descripción]]="","",_xlfn.XLOOKUP(Tabla112[[#This Row],[Descripción]],[1]!Tabla10[Descripción],[1]!Tabla10[CODIGO PRESUPUESTARIO],0))</f>
        <v/>
      </c>
      <c r="R1001" s="696"/>
      <c r="S1001" s="696"/>
    </row>
    <row r="1002" spans="2:19" x14ac:dyDescent="0.3">
      <c r="B1002" s="692" t="str">
        <f>IF('Formulario PPGR3 '!$G1002="","",CONCATENATE('Formulario PPGR3 '!$C1002,".",'Formulario PPGR3 '!$D1002,".",'Formulario PPGR3 '!$E1002,".",'Formulario PPGR3 '!$F1002))</f>
        <v/>
      </c>
      <c r="C1002" s="692" t="str">
        <f>IF('Formulario PPGR3 '!$G1002="","",'[1]Formulario PPGR1'!#REF!)</f>
        <v/>
      </c>
      <c r="D1002" s="692" t="str">
        <f>IF('Formulario PPGR3 '!$G1002="","",'[1]Formulario PPGR1'!#REF!)</f>
        <v/>
      </c>
      <c r="E1002" s="692" t="str">
        <f>IF('Formulario PPGR3 '!$G1002="","",'[1]Formulario PPGR1'!#REF!)</f>
        <v/>
      </c>
      <c r="F1002" s="692" t="str">
        <f>IF('Formulario PPGR3 '!$G1002="","",'[1]Formulario PPGR1'!#REF!)</f>
        <v/>
      </c>
      <c r="G1002" s="693"/>
      <c r="H1002" s="694" t="str">
        <f>IF(Tabla112[[#This Row],[Código_Actividad]]="","",_xlfn.XLOOKUP(Tabla112[[#This Row],[Código_Actividad]],[1]!Tabla2[Código],[1]!Tabla2[Actividades Programables Presupuestables],"",0))</f>
        <v/>
      </c>
      <c r="I1002" s="695" t="str">
        <f>IFERROR(VLOOKUP('Formulario PPGR3 '!$G1002,'[1]Formulario PPGR2'!$H$9:$V$272,15,FALSE),"")</f>
        <v/>
      </c>
      <c r="J1002" s="702"/>
      <c r="K1002" s="696" t="str">
        <f>IF(Tabla112[[#This Row],[Insumos]]="","",_xlfn.XLOOKUP(Tabla112[[#This Row],[Insumos]],[1]!Tabla10[Insumo],[1]!Tabla10[InsumoAbrev],"",0))</f>
        <v/>
      </c>
      <c r="L1002" s="697"/>
      <c r="M1002" s="698" t="str">
        <f>IF(Tabla112[[#This Row],[Descripción]]="","",_xlfn.XLOOKUP(Tabla112[[#This Row],[Descripción]],[1]!Tabla10[Descripción],[1]!Tabla10[Unidad de Medida],"",0))</f>
        <v/>
      </c>
      <c r="N1002" s="699"/>
      <c r="O1002" s="700" t="str">
        <f>IF(Tabla112[[#This Row],[Descripción]]="","",_xlfn.XLOOKUP(Tabla112[[#This Row],[Descripción]],[1]!Tabla10[Descripción],[1]!Tabla10[Precio Unitario],0))</f>
        <v/>
      </c>
      <c r="P1002" s="700" t="str">
        <f>IF(Tabla112[[#This Row],[Cantidad de Insumos]]="","",Tabla112[[#This Row],[Precio Unitario]]*Tabla112[[#This Row],[Cantidad de Insumos]])</f>
        <v/>
      </c>
      <c r="Q1002" s="700" t="str">
        <f>IF(Tabla112[[#This Row],[Descripción]]="","",_xlfn.XLOOKUP(Tabla112[[#This Row],[Descripción]],[1]!Tabla10[Descripción],[1]!Tabla10[CODIGO PRESUPUESTARIO],0))</f>
        <v/>
      </c>
      <c r="R1002" s="696"/>
      <c r="S1002" s="696"/>
    </row>
    <row r="1003" spans="2:19" x14ac:dyDescent="0.3">
      <c r="B1003" s="692" t="str">
        <f>IF('Formulario PPGR3 '!$G1003="","",CONCATENATE('Formulario PPGR3 '!$C1003,".",'Formulario PPGR3 '!$D1003,".",'Formulario PPGR3 '!$E1003,".",'Formulario PPGR3 '!$F1003))</f>
        <v/>
      </c>
      <c r="C1003" s="692" t="str">
        <f>IF('Formulario PPGR3 '!$G1003="","",'[1]Formulario PPGR1'!#REF!)</f>
        <v/>
      </c>
      <c r="D1003" s="692" t="str">
        <f>IF('Formulario PPGR3 '!$G1003="","",'[1]Formulario PPGR1'!#REF!)</f>
        <v/>
      </c>
      <c r="E1003" s="692" t="str">
        <f>IF('Formulario PPGR3 '!$G1003="","",'[1]Formulario PPGR1'!#REF!)</f>
        <v/>
      </c>
      <c r="F1003" s="692" t="str">
        <f>IF('Formulario PPGR3 '!$G1003="","",'[1]Formulario PPGR1'!#REF!)</f>
        <v/>
      </c>
      <c r="G1003" s="693"/>
      <c r="H1003" s="694" t="str">
        <f>IF(Tabla112[[#This Row],[Código_Actividad]]="","",_xlfn.XLOOKUP(Tabla112[[#This Row],[Código_Actividad]],[1]!Tabla2[Código],[1]!Tabla2[Actividades Programables Presupuestables],"",0))</f>
        <v/>
      </c>
      <c r="I1003" s="695" t="str">
        <f>IFERROR(VLOOKUP('Formulario PPGR3 '!$G1003,'[1]Formulario PPGR2'!$H$9:$V$272,15,FALSE),"")</f>
        <v/>
      </c>
      <c r="J1003" s="702"/>
      <c r="K1003" s="696" t="str">
        <f>IF(Tabla112[[#This Row],[Insumos]]="","",_xlfn.XLOOKUP(Tabla112[[#This Row],[Insumos]],[1]!Tabla10[Insumo],[1]!Tabla10[InsumoAbrev],"",0))</f>
        <v/>
      </c>
      <c r="L1003" s="697"/>
      <c r="M1003" s="698" t="str">
        <f>IF(Tabla112[[#This Row],[Descripción]]="","",_xlfn.XLOOKUP(Tabla112[[#This Row],[Descripción]],[1]!Tabla10[Descripción],[1]!Tabla10[Unidad de Medida],"",0))</f>
        <v/>
      </c>
      <c r="N1003" s="699"/>
      <c r="O1003" s="700" t="str">
        <f>IF(Tabla112[[#This Row],[Descripción]]="","",_xlfn.XLOOKUP(Tabla112[[#This Row],[Descripción]],[1]!Tabla10[Descripción],[1]!Tabla10[Precio Unitario],0))</f>
        <v/>
      </c>
      <c r="P1003" s="700" t="str">
        <f>IF(Tabla112[[#This Row],[Cantidad de Insumos]]="","",Tabla112[[#This Row],[Precio Unitario]]*Tabla112[[#This Row],[Cantidad de Insumos]])</f>
        <v/>
      </c>
      <c r="Q1003" s="700" t="str">
        <f>IF(Tabla112[[#This Row],[Descripción]]="","",_xlfn.XLOOKUP(Tabla112[[#This Row],[Descripción]],[1]!Tabla10[Descripción],[1]!Tabla10[CODIGO PRESUPUESTARIO],0))</f>
        <v/>
      </c>
      <c r="R1003" s="696"/>
      <c r="S1003" s="696"/>
    </row>
    <row r="1004" spans="2:19" x14ac:dyDescent="0.3">
      <c r="B1004" s="692" t="str">
        <f>IF('Formulario PPGR3 '!$G1004="","",CONCATENATE('Formulario PPGR3 '!$C1004,".",'Formulario PPGR3 '!$D1004,".",'Formulario PPGR3 '!$E1004,".",'Formulario PPGR3 '!$F1004))</f>
        <v/>
      </c>
      <c r="C1004" s="692" t="str">
        <f>IF('Formulario PPGR3 '!$G1004="","",'[1]Formulario PPGR1'!#REF!)</f>
        <v/>
      </c>
      <c r="D1004" s="692" t="str">
        <f>IF('Formulario PPGR3 '!$G1004="","",'[1]Formulario PPGR1'!#REF!)</f>
        <v/>
      </c>
      <c r="E1004" s="692" t="str">
        <f>IF('Formulario PPGR3 '!$G1004="","",'[1]Formulario PPGR1'!#REF!)</f>
        <v/>
      </c>
      <c r="F1004" s="692" t="str">
        <f>IF('Formulario PPGR3 '!$G1004="","",'[1]Formulario PPGR1'!#REF!)</f>
        <v/>
      </c>
      <c r="G1004" s="693"/>
      <c r="H1004" s="694" t="str">
        <f>IF(Tabla112[[#This Row],[Código_Actividad]]="","",_xlfn.XLOOKUP(Tabla112[[#This Row],[Código_Actividad]],[1]!Tabla2[Código],[1]!Tabla2[Actividades Programables Presupuestables],"",0))</f>
        <v/>
      </c>
      <c r="I1004" s="695" t="str">
        <f>IFERROR(VLOOKUP('Formulario PPGR3 '!$G1004,'[1]Formulario PPGR2'!$H$9:$V$272,15,FALSE),"")</f>
        <v/>
      </c>
      <c r="J1004" s="702"/>
      <c r="K1004" s="696" t="str">
        <f>IF(Tabla112[[#This Row],[Insumos]]="","",_xlfn.XLOOKUP(Tabla112[[#This Row],[Insumos]],[1]!Tabla10[Insumo],[1]!Tabla10[InsumoAbrev],"",0))</f>
        <v/>
      </c>
      <c r="L1004" s="697"/>
      <c r="M1004" s="698" t="str">
        <f>IF(Tabla112[[#This Row],[Descripción]]="","",_xlfn.XLOOKUP(Tabla112[[#This Row],[Descripción]],[1]!Tabla10[Descripción],[1]!Tabla10[Unidad de Medida],"",0))</f>
        <v/>
      </c>
      <c r="N1004" s="699"/>
      <c r="O1004" s="700" t="str">
        <f>IF(Tabla112[[#This Row],[Descripción]]="","",_xlfn.XLOOKUP(Tabla112[[#This Row],[Descripción]],[1]!Tabla10[Descripción],[1]!Tabla10[Precio Unitario],0))</f>
        <v/>
      </c>
      <c r="P1004" s="700" t="str">
        <f>IF(Tabla112[[#This Row],[Cantidad de Insumos]]="","",Tabla112[[#This Row],[Precio Unitario]]*Tabla112[[#This Row],[Cantidad de Insumos]])</f>
        <v/>
      </c>
      <c r="Q1004" s="700" t="str">
        <f>IF(Tabla112[[#This Row],[Descripción]]="","",_xlfn.XLOOKUP(Tabla112[[#This Row],[Descripción]],[1]!Tabla10[Descripción],[1]!Tabla10[CODIGO PRESUPUESTARIO],0))</f>
        <v/>
      </c>
      <c r="R1004" s="696"/>
      <c r="S1004" s="696"/>
    </row>
    <row r="1005" spans="2:19" x14ac:dyDescent="0.3">
      <c r="B1005" s="692" t="str">
        <f>IF('Formulario PPGR3 '!$G1005="","",CONCATENATE('Formulario PPGR3 '!$C1005,".",'Formulario PPGR3 '!$D1005,".",'Formulario PPGR3 '!$E1005,".",'Formulario PPGR3 '!$F1005))</f>
        <v/>
      </c>
      <c r="C1005" s="692" t="str">
        <f>IF('Formulario PPGR3 '!$G1005="","",'[1]Formulario PPGR1'!#REF!)</f>
        <v/>
      </c>
      <c r="D1005" s="692" t="str">
        <f>IF('Formulario PPGR3 '!$G1005="","",'[1]Formulario PPGR1'!#REF!)</f>
        <v/>
      </c>
      <c r="E1005" s="692" t="str">
        <f>IF('Formulario PPGR3 '!$G1005="","",'[1]Formulario PPGR1'!#REF!)</f>
        <v/>
      </c>
      <c r="F1005" s="692" t="str">
        <f>IF('Formulario PPGR3 '!$G1005="","",'[1]Formulario PPGR1'!#REF!)</f>
        <v/>
      </c>
      <c r="G1005" s="693"/>
      <c r="H1005" s="694" t="str">
        <f>IF(Tabla112[[#This Row],[Código_Actividad]]="","",_xlfn.XLOOKUP(Tabla112[[#This Row],[Código_Actividad]],[1]!Tabla2[Código],[1]!Tabla2[Actividades Programables Presupuestables],"",0))</f>
        <v/>
      </c>
      <c r="I1005" s="695" t="str">
        <f>IFERROR(VLOOKUP('Formulario PPGR3 '!$G1005,'[1]Formulario PPGR2'!$H$9:$V$272,15,FALSE),"")</f>
        <v/>
      </c>
      <c r="J1005" s="702"/>
      <c r="K1005" s="696" t="str">
        <f>IF(Tabla112[[#This Row],[Insumos]]="","",_xlfn.XLOOKUP(Tabla112[[#This Row],[Insumos]],[1]!Tabla10[Insumo],[1]!Tabla10[InsumoAbrev],"",0))</f>
        <v/>
      </c>
      <c r="L1005" s="697"/>
      <c r="M1005" s="698" t="str">
        <f>IF(Tabla112[[#This Row],[Descripción]]="","",_xlfn.XLOOKUP(Tabla112[[#This Row],[Descripción]],[1]!Tabla10[Descripción],[1]!Tabla10[Unidad de Medida],"",0))</f>
        <v/>
      </c>
      <c r="N1005" s="699"/>
      <c r="O1005" s="700" t="str">
        <f>IF(Tabla112[[#This Row],[Descripción]]="","",_xlfn.XLOOKUP(Tabla112[[#This Row],[Descripción]],[1]!Tabla10[Descripción],[1]!Tabla10[Precio Unitario],0))</f>
        <v/>
      </c>
      <c r="P1005" s="700" t="str">
        <f>IF(Tabla112[[#This Row],[Cantidad de Insumos]]="","",Tabla112[[#This Row],[Precio Unitario]]*Tabla112[[#This Row],[Cantidad de Insumos]])</f>
        <v/>
      </c>
      <c r="Q1005" s="700" t="str">
        <f>IF(Tabla112[[#This Row],[Descripción]]="","",_xlfn.XLOOKUP(Tabla112[[#This Row],[Descripción]],[1]!Tabla10[Descripción],[1]!Tabla10[CODIGO PRESUPUESTARIO],0))</f>
        <v/>
      </c>
      <c r="R1005" s="696"/>
      <c r="S1005" s="696"/>
    </row>
    <row r="1006" spans="2:19" x14ac:dyDescent="0.3">
      <c r="B1006" s="692" t="str">
        <f>IF('Formulario PPGR3 '!$G1006="","",CONCATENATE('Formulario PPGR3 '!$C1006,".",'Formulario PPGR3 '!$D1006,".",'Formulario PPGR3 '!$E1006,".",'Formulario PPGR3 '!$F1006))</f>
        <v/>
      </c>
      <c r="C1006" s="692" t="str">
        <f>IF('Formulario PPGR3 '!$G1006="","",'[1]Formulario PPGR1'!#REF!)</f>
        <v/>
      </c>
      <c r="D1006" s="692" t="str">
        <f>IF('Formulario PPGR3 '!$G1006="","",'[1]Formulario PPGR1'!#REF!)</f>
        <v/>
      </c>
      <c r="E1006" s="692" t="str">
        <f>IF('Formulario PPGR3 '!$G1006="","",'[1]Formulario PPGR1'!#REF!)</f>
        <v/>
      </c>
      <c r="F1006" s="692" t="str">
        <f>IF('Formulario PPGR3 '!$G1006="","",'[1]Formulario PPGR1'!#REF!)</f>
        <v/>
      </c>
      <c r="G1006" s="693"/>
      <c r="H1006" s="694" t="str">
        <f>IF(Tabla112[[#This Row],[Código_Actividad]]="","",_xlfn.XLOOKUP(Tabla112[[#This Row],[Código_Actividad]],[1]!Tabla2[Código],[1]!Tabla2[Actividades Programables Presupuestables],"",0))</f>
        <v/>
      </c>
      <c r="I1006" s="695" t="str">
        <f>IFERROR(VLOOKUP('Formulario PPGR3 '!$G1006,'[1]Formulario PPGR2'!$H$9:$V$272,15,FALSE),"")</f>
        <v/>
      </c>
      <c r="J1006" s="702"/>
      <c r="K1006" s="696" t="str">
        <f>IF(Tabla112[[#This Row],[Insumos]]="","",_xlfn.XLOOKUP(Tabla112[[#This Row],[Insumos]],[1]!Tabla10[Insumo],[1]!Tabla10[InsumoAbrev],"",0))</f>
        <v/>
      </c>
      <c r="L1006" s="697"/>
      <c r="M1006" s="698" t="str">
        <f>IF(Tabla112[[#This Row],[Descripción]]="","",_xlfn.XLOOKUP(Tabla112[[#This Row],[Descripción]],[1]!Tabla10[Descripción],[1]!Tabla10[Unidad de Medida],"",0))</f>
        <v/>
      </c>
      <c r="N1006" s="699"/>
      <c r="O1006" s="700" t="str">
        <f>IF(Tabla112[[#This Row],[Descripción]]="","",_xlfn.XLOOKUP(Tabla112[[#This Row],[Descripción]],[1]!Tabla10[Descripción],[1]!Tabla10[Precio Unitario],0))</f>
        <v/>
      </c>
      <c r="P1006" s="700" t="str">
        <f>IF(Tabla112[[#This Row],[Cantidad de Insumos]]="","",Tabla112[[#This Row],[Precio Unitario]]*Tabla112[[#This Row],[Cantidad de Insumos]])</f>
        <v/>
      </c>
      <c r="Q1006" s="700" t="str">
        <f>IF(Tabla112[[#This Row],[Descripción]]="","",_xlfn.XLOOKUP(Tabla112[[#This Row],[Descripción]],[1]!Tabla10[Descripción],[1]!Tabla10[CODIGO PRESUPUESTARIO],0))</f>
        <v/>
      </c>
      <c r="R1006" s="696"/>
      <c r="S1006" s="696"/>
    </row>
    <row r="1007" spans="2:19" x14ac:dyDescent="0.3">
      <c r="B1007" s="692" t="str">
        <f>IF('Formulario PPGR3 '!$G1007="","",CONCATENATE('Formulario PPGR3 '!$C1007,".",'Formulario PPGR3 '!$D1007,".",'Formulario PPGR3 '!$E1007,".",'Formulario PPGR3 '!$F1007))</f>
        <v/>
      </c>
      <c r="C1007" s="692" t="str">
        <f>IF('Formulario PPGR3 '!$G1007="","",'[1]Formulario PPGR1'!#REF!)</f>
        <v/>
      </c>
      <c r="D1007" s="692" t="str">
        <f>IF('Formulario PPGR3 '!$G1007="","",'[1]Formulario PPGR1'!#REF!)</f>
        <v/>
      </c>
      <c r="E1007" s="692" t="str">
        <f>IF('Formulario PPGR3 '!$G1007="","",'[1]Formulario PPGR1'!#REF!)</f>
        <v/>
      </c>
      <c r="F1007" s="692" t="str">
        <f>IF('Formulario PPGR3 '!$G1007="","",'[1]Formulario PPGR1'!#REF!)</f>
        <v/>
      </c>
      <c r="G1007" s="693"/>
      <c r="H1007" s="694" t="str">
        <f>IF(Tabla112[[#This Row],[Código_Actividad]]="","",_xlfn.XLOOKUP(Tabla112[[#This Row],[Código_Actividad]],[1]!Tabla2[Código],[1]!Tabla2[Actividades Programables Presupuestables],"",0))</f>
        <v/>
      </c>
      <c r="I1007" s="695" t="str">
        <f>IFERROR(VLOOKUP('Formulario PPGR3 '!$G1007,'[1]Formulario PPGR2'!$H$9:$V$272,15,FALSE),"")</f>
        <v/>
      </c>
      <c r="J1007" s="702"/>
      <c r="K1007" s="696" t="str">
        <f>IF(Tabla112[[#This Row],[Insumos]]="","",_xlfn.XLOOKUP(Tabla112[[#This Row],[Insumos]],[1]!Tabla10[Insumo],[1]!Tabla10[InsumoAbrev],"",0))</f>
        <v/>
      </c>
      <c r="L1007" s="697"/>
      <c r="M1007" s="698" t="str">
        <f>IF(Tabla112[[#This Row],[Descripción]]="","",_xlfn.XLOOKUP(Tabla112[[#This Row],[Descripción]],[1]!Tabla10[Descripción],[1]!Tabla10[Unidad de Medida],"",0))</f>
        <v/>
      </c>
      <c r="N1007" s="699"/>
      <c r="O1007" s="700" t="str">
        <f>IF(Tabla112[[#This Row],[Descripción]]="","",_xlfn.XLOOKUP(Tabla112[[#This Row],[Descripción]],[1]!Tabla10[Descripción],[1]!Tabla10[Precio Unitario],0))</f>
        <v/>
      </c>
      <c r="P1007" s="700" t="str">
        <f>IF(Tabla112[[#This Row],[Cantidad de Insumos]]="","",Tabla112[[#This Row],[Precio Unitario]]*Tabla112[[#This Row],[Cantidad de Insumos]])</f>
        <v/>
      </c>
      <c r="Q1007" s="700" t="str">
        <f>IF(Tabla112[[#This Row],[Descripción]]="","",_xlfn.XLOOKUP(Tabla112[[#This Row],[Descripción]],[1]!Tabla10[Descripción],[1]!Tabla10[CODIGO PRESUPUESTARIO],0))</f>
        <v/>
      </c>
      <c r="R1007" s="696"/>
      <c r="S1007" s="696"/>
    </row>
    <row r="1008" spans="2:19" x14ac:dyDescent="0.3">
      <c r="B1008" s="692" t="str">
        <f>IF('Formulario PPGR3 '!$G1008="","",CONCATENATE('Formulario PPGR3 '!$C1008,".",'Formulario PPGR3 '!$D1008,".",'Formulario PPGR3 '!$E1008,".",'Formulario PPGR3 '!$F1008))</f>
        <v/>
      </c>
      <c r="C1008" s="692" t="str">
        <f>IF('Formulario PPGR3 '!$G1008="","",'[1]Formulario PPGR1'!#REF!)</f>
        <v/>
      </c>
      <c r="D1008" s="692" t="str">
        <f>IF('Formulario PPGR3 '!$G1008="","",'[1]Formulario PPGR1'!#REF!)</f>
        <v/>
      </c>
      <c r="E1008" s="692" t="str">
        <f>IF('Formulario PPGR3 '!$G1008="","",'[1]Formulario PPGR1'!#REF!)</f>
        <v/>
      </c>
      <c r="F1008" s="692" t="str">
        <f>IF('Formulario PPGR3 '!$G1008="","",'[1]Formulario PPGR1'!#REF!)</f>
        <v/>
      </c>
      <c r="G1008" s="693"/>
      <c r="H1008" s="694" t="str">
        <f>IF(Tabla112[[#This Row],[Código_Actividad]]="","",_xlfn.XLOOKUP(Tabla112[[#This Row],[Código_Actividad]],[1]!Tabla2[Código],[1]!Tabla2[Actividades Programables Presupuestables],"",0))</f>
        <v/>
      </c>
      <c r="I1008" s="695" t="str">
        <f>IFERROR(VLOOKUP('Formulario PPGR3 '!$G1008,'[1]Formulario PPGR2'!$H$9:$V$272,15,FALSE),"")</f>
        <v/>
      </c>
      <c r="J1008" s="702"/>
      <c r="K1008" s="696" t="str">
        <f>IF(Tabla112[[#This Row],[Insumos]]="","",_xlfn.XLOOKUP(Tabla112[[#This Row],[Insumos]],[1]!Tabla10[Insumo],[1]!Tabla10[InsumoAbrev],"",0))</f>
        <v/>
      </c>
      <c r="L1008" s="697"/>
      <c r="M1008" s="698" t="str">
        <f>IF(Tabla112[[#This Row],[Descripción]]="","",_xlfn.XLOOKUP(Tabla112[[#This Row],[Descripción]],[1]!Tabla10[Descripción],[1]!Tabla10[Unidad de Medida],"",0))</f>
        <v/>
      </c>
      <c r="N1008" s="699"/>
      <c r="O1008" s="700" t="str">
        <f>IF(Tabla112[[#This Row],[Descripción]]="","",_xlfn.XLOOKUP(Tabla112[[#This Row],[Descripción]],[1]!Tabla10[Descripción],[1]!Tabla10[Precio Unitario],0))</f>
        <v/>
      </c>
      <c r="P1008" s="700" t="str">
        <f>IF(Tabla112[[#This Row],[Cantidad de Insumos]]="","",Tabla112[[#This Row],[Precio Unitario]]*Tabla112[[#This Row],[Cantidad de Insumos]])</f>
        <v/>
      </c>
      <c r="Q1008" s="700" t="str">
        <f>IF(Tabla112[[#This Row],[Descripción]]="","",_xlfn.XLOOKUP(Tabla112[[#This Row],[Descripción]],[1]!Tabla10[Descripción],[1]!Tabla10[CODIGO PRESUPUESTARIO],0))</f>
        <v/>
      </c>
      <c r="R1008" s="696"/>
      <c r="S1008" s="696"/>
    </row>
    <row r="1009" spans="2:19" x14ac:dyDescent="0.3">
      <c r="B1009" s="692" t="str">
        <f>IF('Formulario PPGR3 '!$G1009="","",CONCATENATE('Formulario PPGR3 '!$C1009,".",'Formulario PPGR3 '!$D1009,".",'Formulario PPGR3 '!$E1009,".",'Formulario PPGR3 '!$F1009))</f>
        <v/>
      </c>
      <c r="C1009" s="692" t="str">
        <f>IF('Formulario PPGR3 '!$G1009="","",'[1]Formulario PPGR1'!#REF!)</f>
        <v/>
      </c>
      <c r="D1009" s="692" t="str">
        <f>IF('Formulario PPGR3 '!$G1009="","",'[1]Formulario PPGR1'!#REF!)</f>
        <v/>
      </c>
      <c r="E1009" s="692" t="str">
        <f>IF('Formulario PPGR3 '!$G1009="","",'[1]Formulario PPGR1'!#REF!)</f>
        <v/>
      </c>
      <c r="F1009" s="692" t="str">
        <f>IF('Formulario PPGR3 '!$G1009="","",'[1]Formulario PPGR1'!#REF!)</f>
        <v/>
      </c>
      <c r="G1009" s="693"/>
      <c r="H1009" s="694" t="str">
        <f>IF(Tabla112[[#This Row],[Código_Actividad]]="","",_xlfn.XLOOKUP(Tabla112[[#This Row],[Código_Actividad]],[1]!Tabla2[Código],[1]!Tabla2[Actividades Programables Presupuestables],"",0))</f>
        <v/>
      </c>
      <c r="I1009" s="695" t="str">
        <f>IFERROR(VLOOKUP('Formulario PPGR3 '!$G1009,'[1]Formulario PPGR2'!$H$9:$V$272,15,FALSE),"")</f>
        <v/>
      </c>
      <c r="J1009" s="702"/>
      <c r="K1009" s="696" t="str">
        <f>IF(Tabla112[[#This Row],[Insumos]]="","",_xlfn.XLOOKUP(Tabla112[[#This Row],[Insumos]],[1]!Tabla10[Insumo],[1]!Tabla10[InsumoAbrev],"",0))</f>
        <v/>
      </c>
      <c r="L1009" s="697"/>
      <c r="M1009" s="698" t="str">
        <f>IF(Tabla112[[#This Row],[Descripción]]="","",_xlfn.XLOOKUP(Tabla112[[#This Row],[Descripción]],[1]!Tabla10[Descripción],[1]!Tabla10[Unidad de Medida],"",0))</f>
        <v/>
      </c>
      <c r="N1009" s="699"/>
      <c r="O1009" s="700" t="str">
        <f>IF(Tabla112[[#This Row],[Descripción]]="","",_xlfn.XLOOKUP(Tabla112[[#This Row],[Descripción]],[1]!Tabla10[Descripción],[1]!Tabla10[Precio Unitario],0))</f>
        <v/>
      </c>
      <c r="P1009" s="700" t="str">
        <f>IF(Tabla112[[#This Row],[Cantidad de Insumos]]="","",Tabla112[[#This Row],[Precio Unitario]]*Tabla112[[#This Row],[Cantidad de Insumos]])</f>
        <v/>
      </c>
      <c r="Q1009" s="700" t="str">
        <f>IF(Tabla112[[#This Row],[Descripción]]="","",_xlfn.XLOOKUP(Tabla112[[#This Row],[Descripción]],[1]!Tabla10[Descripción],[1]!Tabla10[CODIGO PRESUPUESTARIO],0))</f>
        <v/>
      </c>
      <c r="R1009" s="696"/>
      <c r="S1009" s="696"/>
    </row>
    <row r="1010" spans="2:19" x14ac:dyDescent="0.3">
      <c r="B1010" s="692" t="str">
        <f>IF('Formulario PPGR3 '!$G1010="","",CONCATENATE('Formulario PPGR3 '!$C1010,".",'Formulario PPGR3 '!$D1010,".",'Formulario PPGR3 '!$E1010,".",'Formulario PPGR3 '!$F1010))</f>
        <v/>
      </c>
      <c r="C1010" s="692" t="str">
        <f>IF('Formulario PPGR3 '!$G1010="","",'[1]Formulario PPGR1'!#REF!)</f>
        <v/>
      </c>
      <c r="D1010" s="692" t="str">
        <f>IF('Formulario PPGR3 '!$G1010="","",'[1]Formulario PPGR1'!#REF!)</f>
        <v/>
      </c>
      <c r="E1010" s="692" t="str">
        <f>IF('Formulario PPGR3 '!$G1010="","",'[1]Formulario PPGR1'!#REF!)</f>
        <v/>
      </c>
      <c r="F1010" s="692" t="str">
        <f>IF('Formulario PPGR3 '!$G1010="","",'[1]Formulario PPGR1'!#REF!)</f>
        <v/>
      </c>
      <c r="G1010" s="693"/>
      <c r="H1010" s="694" t="str">
        <f>IF(Tabla112[[#This Row],[Código_Actividad]]="","",_xlfn.XLOOKUP(Tabla112[[#This Row],[Código_Actividad]],[1]!Tabla2[Código],[1]!Tabla2[Actividades Programables Presupuestables],"",0))</f>
        <v/>
      </c>
      <c r="I1010" s="695" t="str">
        <f>IFERROR(VLOOKUP('Formulario PPGR3 '!$G1010,'[1]Formulario PPGR2'!$H$9:$V$272,15,FALSE),"")</f>
        <v/>
      </c>
      <c r="J1010" s="702"/>
      <c r="K1010" s="696" t="str">
        <f>IF(Tabla112[[#This Row],[Insumos]]="","",_xlfn.XLOOKUP(Tabla112[[#This Row],[Insumos]],[1]!Tabla10[Insumo],[1]!Tabla10[InsumoAbrev],"",0))</f>
        <v/>
      </c>
      <c r="L1010" s="697"/>
      <c r="M1010" s="698" t="str">
        <f>IF(Tabla112[[#This Row],[Descripción]]="","",_xlfn.XLOOKUP(Tabla112[[#This Row],[Descripción]],[1]!Tabla10[Descripción],[1]!Tabla10[Unidad de Medida],"",0))</f>
        <v/>
      </c>
      <c r="N1010" s="699"/>
      <c r="O1010" s="700" t="str">
        <f>IF(Tabla112[[#This Row],[Descripción]]="","",_xlfn.XLOOKUP(Tabla112[[#This Row],[Descripción]],[1]!Tabla10[Descripción],[1]!Tabla10[Precio Unitario],0))</f>
        <v/>
      </c>
      <c r="P1010" s="700" t="str">
        <f>IF(Tabla112[[#This Row],[Cantidad de Insumos]]="","",Tabla112[[#This Row],[Precio Unitario]]*Tabla112[[#This Row],[Cantidad de Insumos]])</f>
        <v/>
      </c>
      <c r="Q1010" s="700" t="str">
        <f>IF(Tabla112[[#This Row],[Descripción]]="","",_xlfn.XLOOKUP(Tabla112[[#This Row],[Descripción]],[1]!Tabla10[Descripción],[1]!Tabla10[CODIGO PRESUPUESTARIO],0))</f>
        <v/>
      </c>
      <c r="R1010" s="696"/>
      <c r="S1010" s="696"/>
    </row>
    <row r="1011" spans="2:19" x14ac:dyDescent="0.3">
      <c r="B1011" s="692" t="str">
        <f>IF('Formulario PPGR3 '!$G1011="","",CONCATENATE('Formulario PPGR3 '!$C1011,".",'Formulario PPGR3 '!$D1011,".",'Formulario PPGR3 '!$E1011,".",'Formulario PPGR3 '!$F1011))</f>
        <v/>
      </c>
      <c r="C1011" s="692" t="str">
        <f>IF('Formulario PPGR3 '!$G1011="","",'[1]Formulario PPGR1'!#REF!)</f>
        <v/>
      </c>
      <c r="D1011" s="692" t="str">
        <f>IF('Formulario PPGR3 '!$G1011="","",'[1]Formulario PPGR1'!#REF!)</f>
        <v/>
      </c>
      <c r="E1011" s="692" t="str">
        <f>IF('Formulario PPGR3 '!$G1011="","",'[1]Formulario PPGR1'!#REF!)</f>
        <v/>
      </c>
      <c r="F1011" s="692" t="str">
        <f>IF('Formulario PPGR3 '!$G1011="","",'[1]Formulario PPGR1'!#REF!)</f>
        <v/>
      </c>
      <c r="G1011" s="693"/>
      <c r="H1011" s="694" t="str">
        <f>IF(Tabla112[[#This Row],[Código_Actividad]]="","",_xlfn.XLOOKUP(Tabla112[[#This Row],[Código_Actividad]],[1]!Tabla2[Código],[1]!Tabla2[Actividades Programables Presupuestables],"",0))</f>
        <v/>
      </c>
      <c r="I1011" s="695" t="str">
        <f>IFERROR(VLOOKUP('Formulario PPGR3 '!$G1011,'[1]Formulario PPGR2'!$H$9:$V$272,15,FALSE),"")</f>
        <v/>
      </c>
      <c r="J1011" s="702"/>
      <c r="K1011" s="696" t="str">
        <f>IF(Tabla112[[#This Row],[Insumos]]="","",_xlfn.XLOOKUP(Tabla112[[#This Row],[Insumos]],[1]!Tabla10[Insumo],[1]!Tabla10[InsumoAbrev],"",0))</f>
        <v/>
      </c>
      <c r="L1011" s="697"/>
      <c r="M1011" s="698" t="str">
        <f>IF(Tabla112[[#This Row],[Descripción]]="","",_xlfn.XLOOKUP(Tabla112[[#This Row],[Descripción]],[1]!Tabla10[Descripción],[1]!Tabla10[Unidad de Medida],"",0))</f>
        <v/>
      </c>
      <c r="N1011" s="699"/>
      <c r="O1011" s="700" t="str">
        <f>IF(Tabla112[[#This Row],[Descripción]]="","",_xlfn.XLOOKUP(Tabla112[[#This Row],[Descripción]],[1]!Tabla10[Descripción],[1]!Tabla10[Precio Unitario],0))</f>
        <v/>
      </c>
      <c r="P1011" s="700" t="str">
        <f>IF(Tabla112[[#This Row],[Cantidad de Insumos]]="","",Tabla112[[#This Row],[Precio Unitario]]*Tabla112[[#This Row],[Cantidad de Insumos]])</f>
        <v/>
      </c>
      <c r="Q1011" s="700" t="str">
        <f>IF(Tabla112[[#This Row],[Descripción]]="","",_xlfn.XLOOKUP(Tabla112[[#This Row],[Descripción]],[1]!Tabla10[Descripción],[1]!Tabla10[CODIGO PRESUPUESTARIO],0))</f>
        <v/>
      </c>
      <c r="R1011" s="696"/>
      <c r="S1011" s="696"/>
    </row>
    <row r="1012" spans="2:19" x14ac:dyDescent="0.3">
      <c r="B1012" s="692" t="str">
        <f>IF('Formulario PPGR3 '!$G1012="","",CONCATENATE('Formulario PPGR3 '!$C1012,".",'Formulario PPGR3 '!$D1012,".",'Formulario PPGR3 '!$E1012,".",'Formulario PPGR3 '!$F1012))</f>
        <v/>
      </c>
      <c r="C1012" s="692" t="str">
        <f>IF('Formulario PPGR3 '!$G1012="","",'[1]Formulario PPGR1'!#REF!)</f>
        <v/>
      </c>
      <c r="D1012" s="692" t="str">
        <f>IF('Formulario PPGR3 '!$G1012="","",'[1]Formulario PPGR1'!#REF!)</f>
        <v/>
      </c>
      <c r="E1012" s="692" t="str">
        <f>IF('Formulario PPGR3 '!$G1012="","",'[1]Formulario PPGR1'!#REF!)</f>
        <v/>
      </c>
      <c r="F1012" s="692" t="str">
        <f>IF('Formulario PPGR3 '!$G1012="","",'[1]Formulario PPGR1'!#REF!)</f>
        <v/>
      </c>
      <c r="G1012" s="693"/>
      <c r="H1012" s="694" t="str">
        <f>IF(Tabla112[[#This Row],[Código_Actividad]]="","",_xlfn.XLOOKUP(Tabla112[[#This Row],[Código_Actividad]],[1]!Tabla2[Código],[1]!Tabla2[Actividades Programables Presupuestables],"",0))</f>
        <v/>
      </c>
      <c r="I1012" s="695" t="str">
        <f>IFERROR(VLOOKUP('Formulario PPGR3 '!$G1012,'[1]Formulario PPGR2'!$H$9:$V$272,15,FALSE),"")</f>
        <v/>
      </c>
      <c r="J1012" s="702"/>
      <c r="K1012" s="696" t="str">
        <f>IF(Tabla112[[#This Row],[Insumos]]="","",_xlfn.XLOOKUP(Tabla112[[#This Row],[Insumos]],[1]!Tabla10[Insumo],[1]!Tabla10[InsumoAbrev],"",0))</f>
        <v/>
      </c>
      <c r="L1012" s="697"/>
      <c r="M1012" s="698" t="str">
        <f>IF(Tabla112[[#This Row],[Descripción]]="","",_xlfn.XLOOKUP(Tabla112[[#This Row],[Descripción]],[1]!Tabla10[Descripción],[1]!Tabla10[Unidad de Medida],"",0))</f>
        <v/>
      </c>
      <c r="N1012" s="699"/>
      <c r="O1012" s="700" t="str">
        <f>IF(Tabla112[[#This Row],[Descripción]]="","",_xlfn.XLOOKUP(Tabla112[[#This Row],[Descripción]],[1]!Tabla10[Descripción],[1]!Tabla10[Precio Unitario],0))</f>
        <v/>
      </c>
      <c r="P1012" s="700" t="str">
        <f>IF(Tabla112[[#This Row],[Cantidad de Insumos]]="","",Tabla112[[#This Row],[Precio Unitario]]*Tabla112[[#This Row],[Cantidad de Insumos]])</f>
        <v/>
      </c>
      <c r="Q1012" s="700" t="str">
        <f>IF(Tabla112[[#This Row],[Descripción]]="","",_xlfn.XLOOKUP(Tabla112[[#This Row],[Descripción]],[1]!Tabla10[Descripción],[1]!Tabla10[CODIGO PRESUPUESTARIO],0))</f>
        <v/>
      </c>
      <c r="R1012" s="696"/>
      <c r="S1012" s="696"/>
    </row>
    <row r="1013" spans="2:19" x14ac:dyDescent="0.3">
      <c r="B1013" s="692" t="str">
        <f>IF('Formulario PPGR3 '!$G1013="","",CONCATENATE('Formulario PPGR3 '!$C1013,".",'Formulario PPGR3 '!$D1013,".",'Formulario PPGR3 '!$E1013,".",'Formulario PPGR3 '!$F1013))</f>
        <v/>
      </c>
      <c r="C1013" s="692" t="str">
        <f>IF('Formulario PPGR3 '!$G1013="","",'[1]Formulario PPGR1'!#REF!)</f>
        <v/>
      </c>
      <c r="D1013" s="692" t="str">
        <f>IF('Formulario PPGR3 '!$G1013="","",'[1]Formulario PPGR1'!#REF!)</f>
        <v/>
      </c>
      <c r="E1013" s="692" t="str">
        <f>IF('Formulario PPGR3 '!$G1013="","",'[1]Formulario PPGR1'!#REF!)</f>
        <v/>
      </c>
      <c r="F1013" s="692" t="str">
        <f>IF('Formulario PPGR3 '!$G1013="","",'[1]Formulario PPGR1'!#REF!)</f>
        <v/>
      </c>
      <c r="G1013" s="693"/>
      <c r="H1013" s="694" t="str">
        <f>IF(Tabla112[[#This Row],[Código_Actividad]]="","",_xlfn.XLOOKUP(Tabla112[[#This Row],[Código_Actividad]],[1]!Tabla2[Código],[1]!Tabla2[Actividades Programables Presupuestables],"",0))</f>
        <v/>
      </c>
      <c r="I1013" s="695" t="str">
        <f>IFERROR(VLOOKUP('Formulario PPGR3 '!$G1013,'[1]Formulario PPGR2'!$H$9:$V$272,15,FALSE),"")</f>
        <v/>
      </c>
      <c r="J1013" s="702"/>
      <c r="K1013" s="696" t="str">
        <f>IF(Tabla112[[#This Row],[Insumos]]="","",_xlfn.XLOOKUP(Tabla112[[#This Row],[Insumos]],[1]!Tabla10[Insumo],[1]!Tabla10[InsumoAbrev],"",0))</f>
        <v/>
      </c>
      <c r="L1013" s="697"/>
      <c r="M1013" s="698" t="str">
        <f>IF(Tabla112[[#This Row],[Descripción]]="","",_xlfn.XLOOKUP(Tabla112[[#This Row],[Descripción]],[1]!Tabla10[Descripción],[1]!Tabla10[Unidad de Medida],"",0))</f>
        <v/>
      </c>
      <c r="N1013" s="699"/>
      <c r="O1013" s="700" t="str">
        <f>IF(Tabla112[[#This Row],[Descripción]]="","",_xlfn.XLOOKUP(Tabla112[[#This Row],[Descripción]],[1]!Tabla10[Descripción],[1]!Tabla10[Precio Unitario],0))</f>
        <v/>
      </c>
      <c r="P1013" s="700" t="str">
        <f>IF(Tabla112[[#This Row],[Cantidad de Insumos]]="","",Tabla112[[#This Row],[Precio Unitario]]*Tabla112[[#This Row],[Cantidad de Insumos]])</f>
        <v/>
      </c>
      <c r="Q1013" s="700" t="str">
        <f>IF(Tabla112[[#This Row],[Descripción]]="","",_xlfn.XLOOKUP(Tabla112[[#This Row],[Descripción]],[1]!Tabla10[Descripción],[1]!Tabla10[CODIGO PRESUPUESTARIO],0))</f>
        <v/>
      </c>
      <c r="R1013" s="696"/>
      <c r="S1013" s="696"/>
    </row>
    <row r="1014" spans="2:19" x14ac:dyDescent="0.3">
      <c r="B1014" s="692" t="str">
        <f>IF('Formulario PPGR3 '!$G1014="","",CONCATENATE('Formulario PPGR3 '!$C1014,".",'Formulario PPGR3 '!$D1014,".",'Formulario PPGR3 '!$E1014,".",'Formulario PPGR3 '!$F1014))</f>
        <v/>
      </c>
      <c r="C1014" s="692" t="str">
        <f>IF('Formulario PPGR3 '!$G1014="","",'[1]Formulario PPGR1'!#REF!)</f>
        <v/>
      </c>
      <c r="D1014" s="692" t="str">
        <f>IF('Formulario PPGR3 '!$G1014="","",'[1]Formulario PPGR1'!#REF!)</f>
        <v/>
      </c>
      <c r="E1014" s="692" t="str">
        <f>IF('Formulario PPGR3 '!$G1014="","",'[1]Formulario PPGR1'!#REF!)</f>
        <v/>
      </c>
      <c r="F1014" s="692" t="str">
        <f>IF('Formulario PPGR3 '!$G1014="","",'[1]Formulario PPGR1'!#REF!)</f>
        <v/>
      </c>
      <c r="G1014" s="693"/>
      <c r="H1014" s="694" t="str">
        <f>IF(Tabla112[[#This Row],[Código_Actividad]]="","",_xlfn.XLOOKUP(Tabla112[[#This Row],[Código_Actividad]],[1]!Tabla2[Código],[1]!Tabla2[Actividades Programables Presupuestables],"",0))</f>
        <v/>
      </c>
      <c r="I1014" s="695" t="str">
        <f>IFERROR(VLOOKUP('Formulario PPGR3 '!$G1014,'[1]Formulario PPGR2'!$H$9:$V$272,15,FALSE),"")</f>
        <v/>
      </c>
      <c r="J1014" s="702"/>
      <c r="K1014" s="696" t="str">
        <f>IF(Tabla112[[#This Row],[Insumos]]="","",_xlfn.XLOOKUP(Tabla112[[#This Row],[Insumos]],[1]!Tabla10[Insumo],[1]!Tabla10[InsumoAbrev],"",0))</f>
        <v/>
      </c>
      <c r="L1014" s="697"/>
      <c r="M1014" s="698" t="str">
        <f>IF(Tabla112[[#This Row],[Descripción]]="","",_xlfn.XLOOKUP(Tabla112[[#This Row],[Descripción]],[1]!Tabla10[Descripción],[1]!Tabla10[Unidad de Medida],"",0))</f>
        <v/>
      </c>
      <c r="N1014" s="699"/>
      <c r="O1014" s="700" t="str">
        <f>IF(Tabla112[[#This Row],[Descripción]]="","",_xlfn.XLOOKUP(Tabla112[[#This Row],[Descripción]],[1]!Tabla10[Descripción],[1]!Tabla10[Precio Unitario],0))</f>
        <v/>
      </c>
      <c r="P1014" s="700" t="str">
        <f>IF(Tabla112[[#This Row],[Cantidad de Insumos]]="","",Tabla112[[#This Row],[Precio Unitario]]*Tabla112[[#This Row],[Cantidad de Insumos]])</f>
        <v/>
      </c>
      <c r="Q1014" s="700" t="str">
        <f>IF(Tabla112[[#This Row],[Descripción]]="","",_xlfn.XLOOKUP(Tabla112[[#This Row],[Descripción]],[1]!Tabla10[Descripción],[1]!Tabla10[CODIGO PRESUPUESTARIO],0))</f>
        <v/>
      </c>
      <c r="R1014" s="696"/>
      <c r="S1014" s="696"/>
    </row>
    <row r="1015" spans="2:19" x14ac:dyDescent="0.3">
      <c r="B1015" s="692" t="str">
        <f>IF('Formulario PPGR3 '!$G1015="","",CONCATENATE('Formulario PPGR3 '!$C1015,".",'Formulario PPGR3 '!$D1015,".",'Formulario PPGR3 '!$E1015,".",'Formulario PPGR3 '!$F1015))</f>
        <v/>
      </c>
      <c r="C1015" s="692" t="str">
        <f>IF('Formulario PPGR3 '!$G1015="","",'[1]Formulario PPGR1'!#REF!)</f>
        <v/>
      </c>
      <c r="D1015" s="692" t="str">
        <f>IF('Formulario PPGR3 '!$G1015="","",'[1]Formulario PPGR1'!#REF!)</f>
        <v/>
      </c>
      <c r="E1015" s="692" t="str">
        <f>IF('Formulario PPGR3 '!$G1015="","",'[1]Formulario PPGR1'!#REF!)</f>
        <v/>
      </c>
      <c r="F1015" s="692" t="str">
        <f>IF('Formulario PPGR3 '!$G1015="","",'[1]Formulario PPGR1'!#REF!)</f>
        <v/>
      </c>
      <c r="G1015" s="693"/>
      <c r="H1015" s="694" t="str">
        <f>IF(Tabla112[[#This Row],[Código_Actividad]]="","",_xlfn.XLOOKUP(Tabla112[[#This Row],[Código_Actividad]],[1]!Tabla2[Código],[1]!Tabla2[Actividades Programables Presupuestables],"",0))</f>
        <v/>
      </c>
      <c r="I1015" s="695" t="str">
        <f>IFERROR(VLOOKUP('Formulario PPGR3 '!$G1015,'[1]Formulario PPGR2'!$H$9:$V$272,15,FALSE),"")</f>
        <v/>
      </c>
      <c r="J1015" s="702"/>
      <c r="K1015" s="696" t="str">
        <f>IF(Tabla112[[#This Row],[Insumos]]="","",_xlfn.XLOOKUP(Tabla112[[#This Row],[Insumos]],[1]!Tabla10[Insumo],[1]!Tabla10[InsumoAbrev],"",0))</f>
        <v/>
      </c>
      <c r="L1015" s="697"/>
      <c r="M1015" s="698" t="str">
        <f>IF(Tabla112[[#This Row],[Descripción]]="","",_xlfn.XLOOKUP(Tabla112[[#This Row],[Descripción]],[1]!Tabla10[Descripción],[1]!Tabla10[Unidad de Medida],"",0))</f>
        <v/>
      </c>
      <c r="N1015" s="699"/>
      <c r="O1015" s="700" t="str">
        <f>IF(Tabla112[[#This Row],[Descripción]]="","",_xlfn.XLOOKUP(Tabla112[[#This Row],[Descripción]],[1]!Tabla10[Descripción],[1]!Tabla10[Precio Unitario],0))</f>
        <v/>
      </c>
      <c r="P1015" s="700" t="str">
        <f>IF(Tabla112[[#This Row],[Cantidad de Insumos]]="","",Tabla112[[#This Row],[Precio Unitario]]*Tabla112[[#This Row],[Cantidad de Insumos]])</f>
        <v/>
      </c>
      <c r="Q1015" s="700" t="str">
        <f>IF(Tabla112[[#This Row],[Descripción]]="","",_xlfn.XLOOKUP(Tabla112[[#This Row],[Descripción]],[1]!Tabla10[Descripción],[1]!Tabla10[CODIGO PRESUPUESTARIO],0))</f>
        <v/>
      </c>
      <c r="R1015" s="696"/>
      <c r="S1015" s="696"/>
    </row>
    <row r="1016" spans="2:19" x14ac:dyDescent="0.3">
      <c r="B1016" s="692" t="str">
        <f>IF('Formulario PPGR3 '!$G1016="","",CONCATENATE('Formulario PPGR3 '!$C1016,".",'Formulario PPGR3 '!$D1016,".",'Formulario PPGR3 '!$E1016,".",'Formulario PPGR3 '!$F1016))</f>
        <v/>
      </c>
      <c r="C1016" s="692" t="str">
        <f>IF('Formulario PPGR3 '!$G1016="","",'[1]Formulario PPGR1'!#REF!)</f>
        <v/>
      </c>
      <c r="D1016" s="692" t="str">
        <f>IF('Formulario PPGR3 '!$G1016="","",'[1]Formulario PPGR1'!#REF!)</f>
        <v/>
      </c>
      <c r="E1016" s="692" t="str">
        <f>IF('Formulario PPGR3 '!$G1016="","",'[1]Formulario PPGR1'!#REF!)</f>
        <v/>
      </c>
      <c r="F1016" s="692" t="str">
        <f>IF('Formulario PPGR3 '!$G1016="","",'[1]Formulario PPGR1'!#REF!)</f>
        <v/>
      </c>
      <c r="G1016" s="693"/>
      <c r="H1016" s="694" t="str">
        <f>IF(Tabla112[[#This Row],[Código_Actividad]]="","",_xlfn.XLOOKUP(Tabla112[[#This Row],[Código_Actividad]],[1]!Tabla2[Código],[1]!Tabla2[Actividades Programables Presupuestables],"",0))</f>
        <v/>
      </c>
      <c r="I1016" s="695" t="str">
        <f>IFERROR(VLOOKUP('Formulario PPGR3 '!$G1016,'[1]Formulario PPGR2'!$H$9:$V$272,15,FALSE),"")</f>
        <v/>
      </c>
      <c r="J1016" s="702"/>
      <c r="K1016" s="696" t="str">
        <f>IF(Tabla112[[#This Row],[Insumos]]="","",_xlfn.XLOOKUP(Tabla112[[#This Row],[Insumos]],[1]!Tabla10[Insumo],[1]!Tabla10[InsumoAbrev],"",0))</f>
        <v/>
      </c>
      <c r="L1016" s="697"/>
      <c r="M1016" s="698" t="str">
        <f>IF(Tabla112[[#This Row],[Descripción]]="","",_xlfn.XLOOKUP(Tabla112[[#This Row],[Descripción]],[1]!Tabla10[Descripción],[1]!Tabla10[Unidad de Medida],"",0))</f>
        <v/>
      </c>
      <c r="N1016" s="699"/>
      <c r="O1016" s="700" t="str">
        <f>IF(Tabla112[[#This Row],[Descripción]]="","",_xlfn.XLOOKUP(Tabla112[[#This Row],[Descripción]],[1]!Tabla10[Descripción],[1]!Tabla10[Precio Unitario],0))</f>
        <v/>
      </c>
      <c r="P1016" s="700" t="str">
        <f>IF(Tabla112[[#This Row],[Cantidad de Insumos]]="","",Tabla112[[#This Row],[Precio Unitario]]*Tabla112[[#This Row],[Cantidad de Insumos]])</f>
        <v/>
      </c>
      <c r="Q1016" s="700" t="str">
        <f>IF(Tabla112[[#This Row],[Descripción]]="","",_xlfn.XLOOKUP(Tabla112[[#This Row],[Descripción]],[1]!Tabla10[Descripción],[1]!Tabla10[CODIGO PRESUPUESTARIO],0))</f>
        <v/>
      </c>
      <c r="R1016" s="696"/>
      <c r="S1016" s="696"/>
    </row>
    <row r="1017" spans="2:19" x14ac:dyDescent="0.3">
      <c r="B1017" s="692" t="str">
        <f>IF('Formulario PPGR3 '!$G1017="","",CONCATENATE('Formulario PPGR3 '!$C1017,".",'Formulario PPGR3 '!$D1017,".",'Formulario PPGR3 '!$E1017,".",'Formulario PPGR3 '!$F1017))</f>
        <v/>
      </c>
      <c r="C1017" s="692" t="str">
        <f>IF('Formulario PPGR3 '!$G1017="","",'[1]Formulario PPGR1'!#REF!)</f>
        <v/>
      </c>
      <c r="D1017" s="692" t="str">
        <f>IF('Formulario PPGR3 '!$G1017="","",'[1]Formulario PPGR1'!#REF!)</f>
        <v/>
      </c>
      <c r="E1017" s="692" t="str">
        <f>IF('Formulario PPGR3 '!$G1017="","",'[1]Formulario PPGR1'!#REF!)</f>
        <v/>
      </c>
      <c r="F1017" s="692" t="str">
        <f>IF('Formulario PPGR3 '!$G1017="","",'[1]Formulario PPGR1'!#REF!)</f>
        <v/>
      </c>
      <c r="G1017" s="693"/>
      <c r="H1017" s="694" t="str">
        <f>IF(Tabla112[[#This Row],[Código_Actividad]]="","",_xlfn.XLOOKUP(Tabla112[[#This Row],[Código_Actividad]],[1]!Tabla2[Código],[1]!Tabla2[Actividades Programables Presupuestables],"",0))</f>
        <v/>
      </c>
      <c r="I1017" s="695" t="str">
        <f>IFERROR(VLOOKUP('Formulario PPGR3 '!$G1017,'[1]Formulario PPGR2'!$H$9:$V$272,15,FALSE),"")</f>
        <v/>
      </c>
      <c r="J1017" s="702"/>
      <c r="K1017" s="696" t="str">
        <f>IF(Tabla112[[#This Row],[Insumos]]="","",_xlfn.XLOOKUP(Tabla112[[#This Row],[Insumos]],[1]!Tabla10[Insumo],[1]!Tabla10[InsumoAbrev],"",0))</f>
        <v/>
      </c>
      <c r="L1017" s="697"/>
      <c r="M1017" s="698" t="str">
        <f>IF(Tabla112[[#This Row],[Descripción]]="","",_xlfn.XLOOKUP(Tabla112[[#This Row],[Descripción]],[1]!Tabla10[Descripción],[1]!Tabla10[Unidad de Medida],"",0))</f>
        <v/>
      </c>
      <c r="N1017" s="699"/>
      <c r="O1017" s="700" t="str">
        <f>IF(Tabla112[[#This Row],[Descripción]]="","",_xlfn.XLOOKUP(Tabla112[[#This Row],[Descripción]],[1]!Tabla10[Descripción],[1]!Tabla10[Precio Unitario],0))</f>
        <v/>
      </c>
      <c r="P1017" s="700" t="str">
        <f>IF(Tabla112[[#This Row],[Cantidad de Insumos]]="","",Tabla112[[#This Row],[Precio Unitario]]*Tabla112[[#This Row],[Cantidad de Insumos]])</f>
        <v/>
      </c>
      <c r="Q1017" s="700" t="str">
        <f>IF(Tabla112[[#This Row],[Descripción]]="","",_xlfn.XLOOKUP(Tabla112[[#This Row],[Descripción]],[1]!Tabla10[Descripción],[1]!Tabla10[CODIGO PRESUPUESTARIO],0))</f>
        <v/>
      </c>
      <c r="R1017" s="696"/>
      <c r="S1017" s="696"/>
    </row>
    <row r="1018" spans="2:19" x14ac:dyDescent="0.3">
      <c r="B1018" s="692" t="str">
        <f>IF('Formulario PPGR3 '!$G1018="","",CONCATENATE('Formulario PPGR3 '!$C1018,".",'Formulario PPGR3 '!$D1018,".",'Formulario PPGR3 '!$E1018,".",'Formulario PPGR3 '!$F1018))</f>
        <v/>
      </c>
      <c r="C1018" s="692" t="str">
        <f>IF('Formulario PPGR3 '!$G1018="","",'[1]Formulario PPGR1'!#REF!)</f>
        <v/>
      </c>
      <c r="D1018" s="692" t="str">
        <f>IF('Formulario PPGR3 '!$G1018="","",'[1]Formulario PPGR1'!#REF!)</f>
        <v/>
      </c>
      <c r="E1018" s="692" t="str">
        <f>IF('Formulario PPGR3 '!$G1018="","",'[1]Formulario PPGR1'!#REF!)</f>
        <v/>
      </c>
      <c r="F1018" s="692" t="str">
        <f>IF('Formulario PPGR3 '!$G1018="","",'[1]Formulario PPGR1'!#REF!)</f>
        <v/>
      </c>
      <c r="G1018" s="693"/>
      <c r="H1018" s="694" t="str">
        <f>IF(Tabla112[[#This Row],[Código_Actividad]]="","",_xlfn.XLOOKUP(Tabla112[[#This Row],[Código_Actividad]],[1]!Tabla2[Código],[1]!Tabla2[Actividades Programables Presupuestables],"",0))</f>
        <v/>
      </c>
      <c r="I1018" s="695" t="str">
        <f>IFERROR(VLOOKUP('Formulario PPGR3 '!$G1018,'[1]Formulario PPGR2'!$H$9:$V$272,15,FALSE),"")</f>
        <v/>
      </c>
      <c r="J1018" s="702"/>
      <c r="K1018" s="696" t="str">
        <f>IF(Tabla112[[#This Row],[Insumos]]="","",_xlfn.XLOOKUP(Tabla112[[#This Row],[Insumos]],[1]!Tabla10[Insumo],[1]!Tabla10[InsumoAbrev],"",0))</f>
        <v/>
      </c>
      <c r="L1018" s="697"/>
      <c r="M1018" s="698" t="str">
        <f>IF(Tabla112[[#This Row],[Descripción]]="","",_xlfn.XLOOKUP(Tabla112[[#This Row],[Descripción]],[1]!Tabla10[Descripción],[1]!Tabla10[Unidad de Medida],"",0))</f>
        <v/>
      </c>
      <c r="N1018" s="699"/>
      <c r="O1018" s="700" t="str">
        <f>IF(Tabla112[[#This Row],[Descripción]]="","",_xlfn.XLOOKUP(Tabla112[[#This Row],[Descripción]],[1]!Tabla10[Descripción],[1]!Tabla10[Precio Unitario],0))</f>
        <v/>
      </c>
      <c r="P1018" s="700" t="str">
        <f>IF(Tabla112[[#This Row],[Cantidad de Insumos]]="","",Tabla112[[#This Row],[Precio Unitario]]*Tabla112[[#This Row],[Cantidad de Insumos]])</f>
        <v/>
      </c>
      <c r="Q1018" s="700" t="str">
        <f>IF(Tabla112[[#This Row],[Descripción]]="","",_xlfn.XLOOKUP(Tabla112[[#This Row],[Descripción]],[1]!Tabla10[Descripción],[1]!Tabla10[CODIGO PRESUPUESTARIO],0))</f>
        <v/>
      </c>
      <c r="R1018" s="696"/>
      <c r="S1018" s="696"/>
    </row>
    <row r="1019" spans="2:19" x14ac:dyDescent="0.3">
      <c r="B1019" s="692" t="str">
        <f>IF('Formulario PPGR3 '!$G1019="","",CONCATENATE('Formulario PPGR3 '!$C1019,".",'Formulario PPGR3 '!$D1019,".",'Formulario PPGR3 '!$E1019,".",'Formulario PPGR3 '!$F1019))</f>
        <v/>
      </c>
      <c r="C1019" s="692" t="str">
        <f>IF('Formulario PPGR3 '!$G1019="","",'[1]Formulario PPGR1'!#REF!)</f>
        <v/>
      </c>
      <c r="D1019" s="692" t="str">
        <f>IF('Formulario PPGR3 '!$G1019="","",'[1]Formulario PPGR1'!#REF!)</f>
        <v/>
      </c>
      <c r="E1019" s="692" t="str">
        <f>IF('Formulario PPGR3 '!$G1019="","",'[1]Formulario PPGR1'!#REF!)</f>
        <v/>
      </c>
      <c r="F1019" s="692" t="str">
        <f>IF('Formulario PPGR3 '!$G1019="","",'[1]Formulario PPGR1'!#REF!)</f>
        <v/>
      </c>
      <c r="G1019" s="693"/>
      <c r="H1019" s="694" t="str">
        <f>IF(Tabla112[[#This Row],[Código_Actividad]]="","",_xlfn.XLOOKUP(Tabla112[[#This Row],[Código_Actividad]],[1]!Tabla2[Código],[1]!Tabla2[Actividades Programables Presupuestables],"",0))</f>
        <v/>
      </c>
      <c r="I1019" s="695" t="str">
        <f>IFERROR(VLOOKUP('Formulario PPGR3 '!$G1019,'[1]Formulario PPGR2'!$H$9:$V$272,15,FALSE),"")</f>
        <v/>
      </c>
      <c r="J1019" s="702"/>
      <c r="K1019" s="696" t="str">
        <f>IF(Tabla112[[#This Row],[Insumos]]="","",_xlfn.XLOOKUP(Tabla112[[#This Row],[Insumos]],[1]!Tabla10[Insumo],[1]!Tabla10[InsumoAbrev],"",0))</f>
        <v/>
      </c>
      <c r="L1019" s="697"/>
      <c r="M1019" s="698" t="str">
        <f>IF(Tabla112[[#This Row],[Descripción]]="","",_xlfn.XLOOKUP(Tabla112[[#This Row],[Descripción]],[1]!Tabla10[Descripción],[1]!Tabla10[Unidad de Medida],"",0))</f>
        <v/>
      </c>
      <c r="N1019" s="699"/>
      <c r="O1019" s="700" t="str">
        <f>IF(Tabla112[[#This Row],[Descripción]]="","",_xlfn.XLOOKUP(Tabla112[[#This Row],[Descripción]],[1]!Tabla10[Descripción],[1]!Tabla10[Precio Unitario],0))</f>
        <v/>
      </c>
      <c r="P1019" s="700" t="str">
        <f>IF(Tabla112[[#This Row],[Cantidad de Insumos]]="","",Tabla112[[#This Row],[Precio Unitario]]*Tabla112[[#This Row],[Cantidad de Insumos]])</f>
        <v/>
      </c>
      <c r="Q1019" s="700" t="str">
        <f>IF(Tabla112[[#This Row],[Descripción]]="","",_xlfn.XLOOKUP(Tabla112[[#This Row],[Descripción]],[1]!Tabla10[Descripción],[1]!Tabla10[CODIGO PRESUPUESTARIO],0))</f>
        <v/>
      </c>
      <c r="R1019" s="696"/>
      <c r="S1019" s="696"/>
    </row>
    <row r="1020" spans="2:19" x14ac:dyDescent="0.3">
      <c r="B1020" s="692" t="str">
        <f>IF('Formulario PPGR3 '!$G1020="","",CONCATENATE('Formulario PPGR3 '!$C1020,".",'Formulario PPGR3 '!$D1020,".",'Formulario PPGR3 '!$E1020,".",'Formulario PPGR3 '!$F1020))</f>
        <v/>
      </c>
      <c r="C1020" s="692" t="str">
        <f>IF('Formulario PPGR3 '!$G1020="","",'[1]Formulario PPGR1'!#REF!)</f>
        <v/>
      </c>
      <c r="D1020" s="692" t="str">
        <f>IF('Formulario PPGR3 '!$G1020="","",'[1]Formulario PPGR1'!#REF!)</f>
        <v/>
      </c>
      <c r="E1020" s="692" t="str">
        <f>IF('Formulario PPGR3 '!$G1020="","",'[1]Formulario PPGR1'!#REF!)</f>
        <v/>
      </c>
      <c r="F1020" s="692" t="str">
        <f>IF('Formulario PPGR3 '!$G1020="","",'[1]Formulario PPGR1'!#REF!)</f>
        <v/>
      </c>
      <c r="G1020" s="693"/>
      <c r="H1020" s="694" t="str">
        <f>IF(Tabla112[[#This Row],[Código_Actividad]]="","",_xlfn.XLOOKUP(Tabla112[[#This Row],[Código_Actividad]],[1]!Tabla2[Código],[1]!Tabla2[Actividades Programables Presupuestables],"",0))</f>
        <v/>
      </c>
      <c r="I1020" s="695" t="str">
        <f>IFERROR(VLOOKUP('Formulario PPGR3 '!$G1020,'[1]Formulario PPGR2'!$H$9:$V$272,15,FALSE),"")</f>
        <v/>
      </c>
      <c r="J1020" s="702"/>
      <c r="K1020" s="696" t="str">
        <f>IF(Tabla112[[#This Row],[Insumos]]="","",_xlfn.XLOOKUP(Tabla112[[#This Row],[Insumos]],[1]!Tabla10[Insumo],[1]!Tabla10[InsumoAbrev],"",0))</f>
        <v/>
      </c>
      <c r="L1020" s="697"/>
      <c r="M1020" s="698" t="str">
        <f>IF(Tabla112[[#This Row],[Descripción]]="","",_xlfn.XLOOKUP(Tabla112[[#This Row],[Descripción]],[1]!Tabla10[Descripción],[1]!Tabla10[Unidad de Medida],"",0))</f>
        <v/>
      </c>
      <c r="N1020" s="699"/>
      <c r="O1020" s="700" t="str">
        <f>IF(Tabla112[[#This Row],[Descripción]]="","",_xlfn.XLOOKUP(Tabla112[[#This Row],[Descripción]],[1]!Tabla10[Descripción],[1]!Tabla10[Precio Unitario],0))</f>
        <v/>
      </c>
      <c r="P1020" s="700" t="str">
        <f>IF(Tabla112[[#This Row],[Cantidad de Insumos]]="","",Tabla112[[#This Row],[Precio Unitario]]*Tabla112[[#This Row],[Cantidad de Insumos]])</f>
        <v/>
      </c>
      <c r="Q1020" s="700" t="str">
        <f>IF(Tabla112[[#This Row],[Descripción]]="","",_xlfn.XLOOKUP(Tabla112[[#This Row],[Descripción]],[1]!Tabla10[Descripción],[1]!Tabla10[CODIGO PRESUPUESTARIO],0))</f>
        <v/>
      </c>
      <c r="R1020" s="696"/>
      <c r="S1020" s="696"/>
    </row>
    <row r="1021" spans="2:19" x14ac:dyDescent="0.3">
      <c r="B1021" s="692" t="str">
        <f>IF('Formulario PPGR3 '!$G1021="","",CONCATENATE('Formulario PPGR3 '!$C1021,".",'Formulario PPGR3 '!$D1021,".",'Formulario PPGR3 '!$E1021,".",'Formulario PPGR3 '!$F1021))</f>
        <v/>
      </c>
      <c r="C1021" s="692" t="str">
        <f>IF('Formulario PPGR3 '!$G1021="","",'[1]Formulario PPGR1'!#REF!)</f>
        <v/>
      </c>
      <c r="D1021" s="692" t="str">
        <f>IF('Formulario PPGR3 '!$G1021="","",'[1]Formulario PPGR1'!#REF!)</f>
        <v/>
      </c>
      <c r="E1021" s="692" t="str">
        <f>IF('Formulario PPGR3 '!$G1021="","",'[1]Formulario PPGR1'!#REF!)</f>
        <v/>
      </c>
      <c r="F1021" s="692" t="str">
        <f>IF('Formulario PPGR3 '!$G1021="","",'[1]Formulario PPGR1'!#REF!)</f>
        <v/>
      </c>
      <c r="G1021" s="693"/>
      <c r="H1021" s="694" t="str">
        <f>IF(Tabla112[[#This Row],[Código_Actividad]]="","",_xlfn.XLOOKUP(Tabla112[[#This Row],[Código_Actividad]],[1]!Tabla2[Código],[1]!Tabla2[Actividades Programables Presupuestables],"",0))</f>
        <v/>
      </c>
      <c r="I1021" s="695" t="str">
        <f>IFERROR(VLOOKUP('Formulario PPGR3 '!$G1021,'[1]Formulario PPGR2'!$H$9:$V$272,15,FALSE),"")</f>
        <v/>
      </c>
      <c r="J1021" s="702"/>
      <c r="K1021" s="696" t="str">
        <f>IF(Tabla112[[#This Row],[Insumos]]="","",_xlfn.XLOOKUP(Tabla112[[#This Row],[Insumos]],[1]!Tabla10[Insumo],[1]!Tabla10[InsumoAbrev],"",0))</f>
        <v/>
      </c>
      <c r="L1021" s="697"/>
      <c r="M1021" s="698" t="str">
        <f>IF(Tabla112[[#This Row],[Descripción]]="","",_xlfn.XLOOKUP(Tabla112[[#This Row],[Descripción]],[1]!Tabla10[Descripción],[1]!Tabla10[Unidad de Medida],"",0))</f>
        <v/>
      </c>
      <c r="N1021" s="699"/>
      <c r="O1021" s="700" t="str">
        <f>IF(Tabla112[[#This Row],[Descripción]]="","",_xlfn.XLOOKUP(Tabla112[[#This Row],[Descripción]],[1]!Tabla10[Descripción],[1]!Tabla10[Precio Unitario],0))</f>
        <v/>
      </c>
      <c r="P1021" s="700" t="str">
        <f>IF(Tabla112[[#This Row],[Cantidad de Insumos]]="","",Tabla112[[#This Row],[Precio Unitario]]*Tabla112[[#This Row],[Cantidad de Insumos]])</f>
        <v/>
      </c>
      <c r="Q1021" s="700" t="str">
        <f>IF(Tabla112[[#This Row],[Descripción]]="","",_xlfn.XLOOKUP(Tabla112[[#This Row],[Descripción]],[1]!Tabla10[Descripción],[1]!Tabla10[CODIGO PRESUPUESTARIO],0))</f>
        <v/>
      </c>
      <c r="R1021" s="696"/>
      <c r="S1021" s="696"/>
    </row>
    <row r="1022" spans="2:19" x14ac:dyDescent="0.3">
      <c r="B1022" s="692" t="str">
        <f>IF('Formulario PPGR3 '!$G1022="","",CONCATENATE('Formulario PPGR3 '!$C1022,".",'Formulario PPGR3 '!$D1022,".",'Formulario PPGR3 '!$E1022,".",'Formulario PPGR3 '!$F1022))</f>
        <v/>
      </c>
      <c r="C1022" s="692" t="str">
        <f>IF('Formulario PPGR3 '!$G1022="","",'[1]Formulario PPGR1'!#REF!)</f>
        <v/>
      </c>
      <c r="D1022" s="692" t="str">
        <f>IF('Formulario PPGR3 '!$G1022="","",'[1]Formulario PPGR1'!#REF!)</f>
        <v/>
      </c>
      <c r="E1022" s="692" t="str">
        <f>IF('Formulario PPGR3 '!$G1022="","",'[1]Formulario PPGR1'!#REF!)</f>
        <v/>
      </c>
      <c r="F1022" s="692" t="str">
        <f>IF('Formulario PPGR3 '!$G1022="","",'[1]Formulario PPGR1'!#REF!)</f>
        <v/>
      </c>
      <c r="G1022" s="693"/>
      <c r="H1022" s="694" t="str">
        <f>IF(Tabla112[[#This Row],[Código_Actividad]]="","",_xlfn.XLOOKUP(Tabla112[[#This Row],[Código_Actividad]],[1]!Tabla2[Código],[1]!Tabla2[Actividades Programables Presupuestables],"",0))</f>
        <v/>
      </c>
      <c r="I1022" s="695" t="str">
        <f>IFERROR(VLOOKUP('Formulario PPGR3 '!$G1022,'[1]Formulario PPGR2'!$H$9:$V$272,15,FALSE),"")</f>
        <v/>
      </c>
      <c r="J1022" s="702"/>
      <c r="K1022" s="696" t="str">
        <f>IF(Tabla112[[#This Row],[Insumos]]="","",_xlfn.XLOOKUP(Tabla112[[#This Row],[Insumos]],[1]!Tabla10[Insumo],[1]!Tabla10[InsumoAbrev],"",0))</f>
        <v/>
      </c>
      <c r="L1022" s="697"/>
      <c r="M1022" s="698" t="str">
        <f>IF(Tabla112[[#This Row],[Descripción]]="","",_xlfn.XLOOKUP(Tabla112[[#This Row],[Descripción]],[1]!Tabla10[Descripción],[1]!Tabla10[Unidad de Medida],"",0))</f>
        <v/>
      </c>
      <c r="N1022" s="699"/>
      <c r="O1022" s="700" t="str">
        <f>IF(Tabla112[[#This Row],[Descripción]]="","",_xlfn.XLOOKUP(Tabla112[[#This Row],[Descripción]],[1]!Tabla10[Descripción],[1]!Tabla10[Precio Unitario],0))</f>
        <v/>
      </c>
      <c r="P1022" s="700" t="str">
        <f>IF(Tabla112[[#This Row],[Cantidad de Insumos]]="","",Tabla112[[#This Row],[Precio Unitario]]*Tabla112[[#This Row],[Cantidad de Insumos]])</f>
        <v/>
      </c>
      <c r="Q1022" s="700" t="str">
        <f>IF(Tabla112[[#This Row],[Descripción]]="","",_xlfn.XLOOKUP(Tabla112[[#This Row],[Descripción]],[1]!Tabla10[Descripción],[1]!Tabla10[CODIGO PRESUPUESTARIO],0))</f>
        <v/>
      </c>
      <c r="R1022" s="696"/>
      <c r="S1022" s="696"/>
    </row>
    <row r="1023" spans="2:19" x14ac:dyDescent="0.3">
      <c r="B1023" s="692" t="str">
        <f>IF('Formulario PPGR3 '!$G1023="","",CONCATENATE('Formulario PPGR3 '!$C1023,".",'Formulario PPGR3 '!$D1023,".",'Formulario PPGR3 '!$E1023,".",'Formulario PPGR3 '!$F1023))</f>
        <v/>
      </c>
      <c r="C1023" s="692" t="str">
        <f>IF('Formulario PPGR3 '!$G1023="","",'[1]Formulario PPGR1'!#REF!)</f>
        <v/>
      </c>
      <c r="D1023" s="692" t="str">
        <f>IF('Formulario PPGR3 '!$G1023="","",'[1]Formulario PPGR1'!#REF!)</f>
        <v/>
      </c>
      <c r="E1023" s="692" t="str">
        <f>IF('Formulario PPGR3 '!$G1023="","",'[1]Formulario PPGR1'!#REF!)</f>
        <v/>
      </c>
      <c r="F1023" s="692" t="str">
        <f>IF('Formulario PPGR3 '!$G1023="","",'[1]Formulario PPGR1'!#REF!)</f>
        <v/>
      </c>
      <c r="G1023" s="693"/>
      <c r="H1023" s="694" t="str">
        <f>IF(Tabla112[[#This Row],[Código_Actividad]]="","",_xlfn.XLOOKUP(Tabla112[[#This Row],[Código_Actividad]],[1]!Tabla2[Código],[1]!Tabla2[Actividades Programables Presupuestables],"",0))</f>
        <v/>
      </c>
      <c r="I1023" s="695" t="str">
        <f>IFERROR(VLOOKUP('Formulario PPGR3 '!$G1023,'[1]Formulario PPGR2'!$H$9:$V$272,15,FALSE),"")</f>
        <v/>
      </c>
      <c r="J1023" s="702"/>
      <c r="K1023" s="696" t="str">
        <f>IF(Tabla112[[#This Row],[Insumos]]="","",_xlfn.XLOOKUP(Tabla112[[#This Row],[Insumos]],[1]!Tabla10[Insumo],[1]!Tabla10[InsumoAbrev],"",0))</f>
        <v/>
      </c>
      <c r="L1023" s="697"/>
      <c r="M1023" s="698" t="str">
        <f>IF(Tabla112[[#This Row],[Descripción]]="","",_xlfn.XLOOKUP(Tabla112[[#This Row],[Descripción]],[1]!Tabla10[Descripción],[1]!Tabla10[Unidad de Medida],"",0))</f>
        <v/>
      </c>
      <c r="N1023" s="699"/>
      <c r="O1023" s="700" t="str">
        <f>IF(Tabla112[[#This Row],[Descripción]]="","",_xlfn.XLOOKUP(Tabla112[[#This Row],[Descripción]],[1]!Tabla10[Descripción],[1]!Tabla10[Precio Unitario],0))</f>
        <v/>
      </c>
      <c r="P1023" s="700" t="str">
        <f>IF(Tabla112[[#This Row],[Cantidad de Insumos]]="","",Tabla112[[#This Row],[Precio Unitario]]*Tabla112[[#This Row],[Cantidad de Insumos]])</f>
        <v/>
      </c>
      <c r="Q1023" s="700" t="str">
        <f>IF(Tabla112[[#This Row],[Descripción]]="","",_xlfn.XLOOKUP(Tabla112[[#This Row],[Descripción]],[1]!Tabla10[Descripción],[1]!Tabla10[CODIGO PRESUPUESTARIO],0))</f>
        <v/>
      </c>
      <c r="R1023" s="696"/>
      <c r="S1023" s="696"/>
    </row>
    <row r="1024" spans="2:19" x14ac:dyDescent="0.3">
      <c r="B1024" s="692" t="str">
        <f>IF('Formulario PPGR3 '!$G1024="","",CONCATENATE('Formulario PPGR3 '!$C1024,".",'Formulario PPGR3 '!$D1024,".",'Formulario PPGR3 '!$E1024,".",'Formulario PPGR3 '!$F1024))</f>
        <v/>
      </c>
      <c r="C1024" s="692" t="str">
        <f>IF('Formulario PPGR3 '!$G1024="","",'[1]Formulario PPGR1'!#REF!)</f>
        <v/>
      </c>
      <c r="D1024" s="692" t="str">
        <f>IF('Formulario PPGR3 '!$G1024="","",'[1]Formulario PPGR1'!#REF!)</f>
        <v/>
      </c>
      <c r="E1024" s="692" t="str">
        <f>IF('Formulario PPGR3 '!$G1024="","",'[1]Formulario PPGR1'!#REF!)</f>
        <v/>
      </c>
      <c r="F1024" s="692" t="str">
        <f>IF('Formulario PPGR3 '!$G1024="","",'[1]Formulario PPGR1'!#REF!)</f>
        <v/>
      </c>
      <c r="G1024" s="693"/>
      <c r="H1024" s="694" t="str">
        <f>IF(Tabla112[[#This Row],[Código_Actividad]]="","",_xlfn.XLOOKUP(Tabla112[[#This Row],[Código_Actividad]],[1]!Tabla2[Código],[1]!Tabla2[Actividades Programables Presupuestables],"",0))</f>
        <v/>
      </c>
      <c r="I1024" s="695" t="str">
        <f>IFERROR(VLOOKUP('Formulario PPGR3 '!$G1024,'[1]Formulario PPGR2'!$H$9:$V$272,15,FALSE),"")</f>
        <v/>
      </c>
      <c r="J1024" s="702"/>
      <c r="K1024" s="696" t="str">
        <f>IF(Tabla112[[#This Row],[Insumos]]="","",_xlfn.XLOOKUP(Tabla112[[#This Row],[Insumos]],[1]!Tabla10[Insumo],[1]!Tabla10[InsumoAbrev],"",0))</f>
        <v/>
      </c>
      <c r="L1024" s="697"/>
      <c r="M1024" s="698" t="str">
        <f>IF(Tabla112[[#This Row],[Descripción]]="","",_xlfn.XLOOKUP(Tabla112[[#This Row],[Descripción]],[1]!Tabla10[Descripción],[1]!Tabla10[Unidad de Medida],"",0))</f>
        <v/>
      </c>
      <c r="N1024" s="699"/>
      <c r="O1024" s="700" t="str">
        <f>IF(Tabla112[[#This Row],[Descripción]]="","",_xlfn.XLOOKUP(Tabla112[[#This Row],[Descripción]],[1]!Tabla10[Descripción],[1]!Tabla10[Precio Unitario],0))</f>
        <v/>
      </c>
      <c r="P1024" s="700" t="str">
        <f>IF(Tabla112[[#This Row],[Cantidad de Insumos]]="","",Tabla112[[#This Row],[Precio Unitario]]*Tabla112[[#This Row],[Cantidad de Insumos]])</f>
        <v/>
      </c>
      <c r="Q1024" s="700" t="str">
        <f>IF(Tabla112[[#This Row],[Descripción]]="","",_xlfn.XLOOKUP(Tabla112[[#This Row],[Descripción]],[1]!Tabla10[Descripción],[1]!Tabla10[CODIGO PRESUPUESTARIO],0))</f>
        <v/>
      </c>
      <c r="R1024" s="696"/>
      <c r="S1024" s="696"/>
    </row>
    <row r="1025" spans="2:19" x14ac:dyDescent="0.3">
      <c r="B1025" s="692" t="str">
        <f>IF('Formulario PPGR3 '!$G1025="","",CONCATENATE('Formulario PPGR3 '!$C1025,".",'Formulario PPGR3 '!$D1025,".",'Formulario PPGR3 '!$E1025,".",'Formulario PPGR3 '!$F1025))</f>
        <v/>
      </c>
      <c r="C1025" s="692" t="str">
        <f>IF('Formulario PPGR3 '!$G1025="","",'[1]Formulario PPGR1'!#REF!)</f>
        <v/>
      </c>
      <c r="D1025" s="692" t="str">
        <f>IF('Formulario PPGR3 '!$G1025="","",'[1]Formulario PPGR1'!#REF!)</f>
        <v/>
      </c>
      <c r="E1025" s="692" t="str">
        <f>IF('Formulario PPGR3 '!$G1025="","",'[1]Formulario PPGR1'!#REF!)</f>
        <v/>
      </c>
      <c r="F1025" s="692" t="str">
        <f>IF('Formulario PPGR3 '!$G1025="","",'[1]Formulario PPGR1'!#REF!)</f>
        <v/>
      </c>
      <c r="G1025" s="693"/>
      <c r="H1025" s="694" t="str">
        <f>IF(Tabla112[[#This Row],[Código_Actividad]]="","",_xlfn.XLOOKUP(Tabla112[[#This Row],[Código_Actividad]],[1]!Tabla2[Código],[1]!Tabla2[Actividades Programables Presupuestables],"",0))</f>
        <v/>
      </c>
      <c r="I1025" s="695" t="str">
        <f>IFERROR(VLOOKUP('Formulario PPGR3 '!$G1025,'[1]Formulario PPGR2'!$H$9:$V$272,15,FALSE),"")</f>
        <v/>
      </c>
      <c r="J1025" s="702"/>
      <c r="K1025" s="696" t="str">
        <f>IF(Tabla112[[#This Row],[Insumos]]="","",_xlfn.XLOOKUP(Tabla112[[#This Row],[Insumos]],[1]!Tabla10[Insumo],[1]!Tabla10[InsumoAbrev],"",0))</f>
        <v/>
      </c>
      <c r="L1025" s="697"/>
      <c r="M1025" s="698" t="str">
        <f>IF(Tabla112[[#This Row],[Descripción]]="","",_xlfn.XLOOKUP(Tabla112[[#This Row],[Descripción]],[1]!Tabla10[Descripción],[1]!Tabla10[Unidad de Medida],"",0))</f>
        <v/>
      </c>
      <c r="N1025" s="699"/>
      <c r="O1025" s="700" t="str">
        <f>IF(Tabla112[[#This Row],[Descripción]]="","",_xlfn.XLOOKUP(Tabla112[[#This Row],[Descripción]],[1]!Tabla10[Descripción],[1]!Tabla10[Precio Unitario],0))</f>
        <v/>
      </c>
      <c r="P1025" s="700" t="str">
        <f>IF(Tabla112[[#This Row],[Cantidad de Insumos]]="","",Tabla112[[#This Row],[Precio Unitario]]*Tabla112[[#This Row],[Cantidad de Insumos]])</f>
        <v/>
      </c>
      <c r="Q1025" s="700" t="str">
        <f>IF(Tabla112[[#This Row],[Descripción]]="","",_xlfn.XLOOKUP(Tabla112[[#This Row],[Descripción]],[1]!Tabla10[Descripción],[1]!Tabla10[CODIGO PRESUPUESTARIO],0))</f>
        <v/>
      </c>
      <c r="R1025" s="696"/>
      <c r="S1025" s="696"/>
    </row>
    <row r="1026" spans="2:19" x14ac:dyDescent="0.3">
      <c r="B1026" s="692" t="str">
        <f>IF('Formulario PPGR3 '!$G1026="","",CONCATENATE('Formulario PPGR3 '!$C1026,".",'Formulario PPGR3 '!$D1026,".",'Formulario PPGR3 '!$E1026,".",'Formulario PPGR3 '!$F1026))</f>
        <v/>
      </c>
      <c r="C1026" s="692" t="str">
        <f>IF('Formulario PPGR3 '!$G1026="","",'[1]Formulario PPGR1'!#REF!)</f>
        <v/>
      </c>
      <c r="D1026" s="692" t="str">
        <f>IF('Formulario PPGR3 '!$G1026="","",'[1]Formulario PPGR1'!#REF!)</f>
        <v/>
      </c>
      <c r="E1026" s="692" t="str">
        <f>IF('Formulario PPGR3 '!$G1026="","",'[1]Formulario PPGR1'!#REF!)</f>
        <v/>
      </c>
      <c r="F1026" s="692" t="str">
        <f>IF('Formulario PPGR3 '!$G1026="","",'[1]Formulario PPGR1'!#REF!)</f>
        <v/>
      </c>
      <c r="G1026" s="693"/>
      <c r="H1026" s="694" t="str">
        <f>IF(Tabla112[[#This Row],[Código_Actividad]]="","",_xlfn.XLOOKUP(Tabla112[[#This Row],[Código_Actividad]],[1]!Tabla2[Código],[1]!Tabla2[Actividades Programables Presupuestables],"",0))</f>
        <v/>
      </c>
      <c r="I1026" s="695" t="str">
        <f>IFERROR(VLOOKUP('Formulario PPGR3 '!$G1026,'[1]Formulario PPGR2'!$H$9:$V$272,15,FALSE),"")</f>
        <v/>
      </c>
      <c r="J1026" s="702"/>
      <c r="K1026" s="696" t="str">
        <f>IF(Tabla112[[#This Row],[Insumos]]="","",_xlfn.XLOOKUP(Tabla112[[#This Row],[Insumos]],[1]!Tabla10[Insumo],[1]!Tabla10[InsumoAbrev],"",0))</f>
        <v/>
      </c>
      <c r="L1026" s="697"/>
      <c r="M1026" s="698" t="str">
        <f>IF(Tabla112[[#This Row],[Descripción]]="","",_xlfn.XLOOKUP(Tabla112[[#This Row],[Descripción]],[1]!Tabla10[Descripción],[1]!Tabla10[Unidad de Medida],"",0))</f>
        <v/>
      </c>
      <c r="N1026" s="699"/>
      <c r="O1026" s="700" t="str">
        <f>IF(Tabla112[[#This Row],[Descripción]]="","",_xlfn.XLOOKUP(Tabla112[[#This Row],[Descripción]],[1]!Tabla10[Descripción],[1]!Tabla10[Precio Unitario],0))</f>
        <v/>
      </c>
      <c r="P1026" s="700" t="str">
        <f>IF(Tabla112[[#This Row],[Cantidad de Insumos]]="","",Tabla112[[#This Row],[Precio Unitario]]*Tabla112[[#This Row],[Cantidad de Insumos]])</f>
        <v/>
      </c>
      <c r="Q1026" s="700" t="str">
        <f>IF(Tabla112[[#This Row],[Descripción]]="","",_xlfn.XLOOKUP(Tabla112[[#This Row],[Descripción]],[1]!Tabla10[Descripción],[1]!Tabla10[CODIGO PRESUPUESTARIO],0))</f>
        <v/>
      </c>
      <c r="R1026" s="696"/>
      <c r="S1026" s="696"/>
    </row>
    <row r="1027" spans="2:19" x14ac:dyDescent="0.3">
      <c r="B1027" s="692" t="str">
        <f>IF('Formulario PPGR3 '!$G1027="","",CONCATENATE('Formulario PPGR3 '!$C1027,".",'Formulario PPGR3 '!$D1027,".",'Formulario PPGR3 '!$E1027,".",'Formulario PPGR3 '!$F1027))</f>
        <v/>
      </c>
      <c r="C1027" s="692" t="str">
        <f>IF('Formulario PPGR3 '!$G1027="","",'[1]Formulario PPGR1'!#REF!)</f>
        <v/>
      </c>
      <c r="D1027" s="692" t="str">
        <f>IF('Formulario PPGR3 '!$G1027="","",'[1]Formulario PPGR1'!#REF!)</f>
        <v/>
      </c>
      <c r="E1027" s="692" t="str">
        <f>IF('Formulario PPGR3 '!$G1027="","",'[1]Formulario PPGR1'!#REF!)</f>
        <v/>
      </c>
      <c r="F1027" s="692" t="str">
        <f>IF('Formulario PPGR3 '!$G1027="","",'[1]Formulario PPGR1'!#REF!)</f>
        <v/>
      </c>
      <c r="G1027" s="693"/>
      <c r="H1027" s="694" t="str">
        <f>IF(Tabla112[[#This Row],[Código_Actividad]]="","",_xlfn.XLOOKUP(Tabla112[[#This Row],[Código_Actividad]],[1]!Tabla2[Código],[1]!Tabla2[Actividades Programables Presupuestables],"",0))</f>
        <v/>
      </c>
      <c r="I1027" s="695" t="str">
        <f>IFERROR(VLOOKUP('Formulario PPGR3 '!$G1027,'[1]Formulario PPGR2'!$H$9:$V$272,15,FALSE),"")</f>
        <v/>
      </c>
      <c r="J1027" s="702"/>
      <c r="K1027" s="696" t="str">
        <f>IF(Tabla112[[#This Row],[Insumos]]="","",_xlfn.XLOOKUP(Tabla112[[#This Row],[Insumos]],[1]!Tabla10[Insumo],[1]!Tabla10[InsumoAbrev],"",0))</f>
        <v/>
      </c>
      <c r="L1027" s="697"/>
      <c r="M1027" s="698" t="str">
        <f>IF(Tabla112[[#This Row],[Descripción]]="","",_xlfn.XLOOKUP(Tabla112[[#This Row],[Descripción]],[1]!Tabla10[Descripción],[1]!Tabla10[Unidad de Medida],"",0))</f>
        <v/>
      </c>
      <c r="N1027" s="699"/>
      <c r="O1027" s="700" t="str">
        <f>IF(Tabla112[[#This Row],[Descripción]]="","",_xlfn.XLOOKUP(Tabla112[[#This Row],[Descripción]],[1]!Tabla10[Descripción],[1]!Tabla10[Precio Unitario],0))</f>
        <v/>
      </c>
      <c r="P1027" s="700" t="str">
        <f>IF(Tabla112[[#This Row],[Cantidad de Insumos]]="","",Tabla112[[#This Row],[Precio Unitario]]*Tabla112[[#This Row],[Cantidad de Insumos]])</f>
        <v/>
      </c>
      <c r="Q1027" s="700" t="str">
        <f>IF(Tabla112[[#This Row],[Descripción]]="","",_xlfn.XLOOKUP(Tabla112[[#This Row],[Descripción]],[1]!Tabla10[Descripción],[1]!Tabla10[CODIGO PRESUPUESTARIO],0))</f>
        <v/>
      </c>
      <c r="R1027" s="696"/>
      <c r="S1027" s="696"/>
    </row>
    <row r="1028" spans="2:19" x14ac:dyDescent="0.3">
      <c r="B1028" s="692" t="str">
        <f>IF('Formulario PPGR3 '!$G1028="","",CONCATENATE('Formulario PPGR3 '!$C1028,".",'Formulario PPGR3 '!$D1028,".",'Formulario PPGR3 '!$E1028,".",'Formulario PPGR3 '!$F1028))</f>
        <v/>
      </c>
      <c r="C1028" s="692" t="str">
        <f>IF('Formulario PPGR3 '!$G1028="","",'[1]Formulario PPGR1'!#REF!)</f>
        <v/>
      </c>
      <c r="D1028" s="692" t="str">
        <f>IF('Formulario PPGR3 '!$G1028="","",'[1]Formulario PPGR1'!#REF!)</f>
        <v/>
      </c>
      <c r="E1028" s="692" t="str">
        <f>IF('Formulario PPGR3 '!$G1028="","",'[1]Formulario PPGR1'!#REF!)</f>
        <v/>
      </c>
      <c r="F1028" s="692" t="str">
        <f>IF('Formulario PPGR3 '!$G1028="","",'[1]Formulario PPGR1'!#REF!)</f>
        <v/>
      </c>
      <c r="G1028" s="693"/>
      <c r="H1028" s="694" t="str">
        <f>IF(Tabla112[[#This Row],[Código_Actividad]]="","",_xlfn.XLOOKUP(Tabla112[[#This Row],[Código_Actividad]],[1]!Tabla2[Código],[1]!Tabla2[Actividades Programables Presupuestables],"",0))</f>
        <v/>
      </c>
      <c r="I1028" s="695" t="str">
        <f>IFERROR(VLOOKUP('Formulario PPGR3 '!$G1028,'[1]Formulario PPGR2'!$H$9:$V$272,15,FALSE),"")</f>
        <v/>
      </c>
      <c r="J1028" s="702"/>
      <c r="K1028" s="696" t="str">
        <f>IF(Tabla112[[#This Row],[Insumos]]="","",_xlfn.XLOOKUP(Tabla112[[#This Row],[Insumos]],[1]!Tabla10[Insumo],[1]!Tabla10[InsumoAbrev],"",0))</f>
        <v/>
      </c>
      <c r="L1028" s="697"/>
      <c r="M1028" s="698" t="str">
        <f>IF(Tabla112[[#This Row],[Descripción]]="","",_xlfn.XLOOKUP(Tabla112[[#This Row],[Descripción]],[1]!Tabla10[Descripción],[1]!Tabla10[Unidad de Medida],"",0))</f>
        <v/>
      </c>
      <c r="N1028" s="699"/>
      <c r="O1028" s="700" t="str">
        <f>IF(Tabla112[[#This Row],[Descripción]]="","",_xlfn.XLOOKUP(Tabla112[[#This Row],[Descripción]],[1]!Tabla10[Descripción],[1]!Tabla10[Precio Unitario],0))</f>
        <v/>
      </c>
      <c r="P1028" s="700" t="str">
        <f>IF(Tabla112[[#This Row],[Cantidad de Insumos]]="","",Tabla112[[#This Row],[Precio Unitario]]*Tabla112[[#This Row],[Cantidad de Insumos]])</f>
        <v/>
      </c>
      <c r="Q1028" s="700" t="str">
        <f>IF(Tabla112[[#This Row],[Descripción]]="","",_xlfn.XLOOKUP(Tabla112[[#This Row],[Descripción]],[1]!Tabla10[Descripción],[1]!Tabla10[CODIGO PRESUPUESTARIO],0))</f>
        <v/>
      </c>
      <c r="R1028" s="696"/>
      <c r="S1028" s="696"/>
    </row>
    <row r="1029" spans="2:19" x14ac:dyDescent="0.3">
      <c r="B1029" s="692" t="str">
        <f>IF('Formulario PPGR3 '!$G1029="","",CONCATENATE('Formulario PPGR3 '!$C1029,".",'Formulario PPGR3 '!$D1029,".",'Formulario PPGR3 '!$E1029,".",'Formulario PPGR3 '!$F1029))</f>
        <v/>
      </c>
      <c r="C1029" s="692" t="str">
        <f>IF('Formulario PPGR3 '!$G1029="","",'[1]Formulario PPGR1'!#REF!)</f>
        <v/>
      </c>
      <c r="D1029" s="692" t="str">
        <f>IF('Formulario PPGR3 '!$G1029="","",'[1]Formulario PPGR1'!#REF!)</f>
        <v/>
      </c>
      <c r="E1029" s="692" t="str">
        <f>IF('Formulario PPGR3 '!$G1029="","",'[1]Formulario PPGR1'!#REF!)</f>
        <v/>
      </c>
      <c r="F1029" s="692" t="str">
        <f>IF('Formulario PPGR3 '!$G1029="","",'[1]Formulario PPGR1'!#REF!)</f>
        <v/>
      </c>
      <c r="G1029" s="693"/>
      <c r="H1029" s="694" t="str">
        <f>IF(Tabla112[[#This Row],[Código_Actividad]]="","",_xlfn.XLOOKUP(Tabla112[[#This Row],[Código_Actividad]],[1]!Tabla2[Código],[1]!Tabla2[Actividades Programables Presupuestables],"",0))</f>
        <v/>
      </c>
      <c r="I1029" s="695" t="str">
        <f>IFERROR(VLOOKUP('Formulario PPGR3 '!$G1029,'[1]Formulario PPGR2'!$H$9:$V$272,15,FALSE),"")</f>
        <v/>
      </c>
      <c r="J1029" s="702"/>
      <c r="K1029" s="696" t="str">
        <f>IF(Tabla112[[#This Row],[Insumos]]="","",_xlfn.XLOOKUP(Tabla112[[#This Row],[Insumos]],[1]!Tabla10[Insumo],[1]!Tabla10[InsumoAbrev],"",0))</f>
        <v/>
      </c>
      <c r="L1029" s="697"/>
      <c r="M1029" s="698" t="str">
        <f>IF(Tabla112[[#This Row],[Descripción]]="","",_xlfn.XLOOKUP(Tabla112[[#This Row],[Descripción]],[1]!Tabla10[Descripción],[1]!Tabla10[Unidad de Medida],"",0))</f>
        <v/>
      </c>
      <c r="N1029" s="699"/>
      <c r="O1029" s="700" t="str">
        <f>IF(Tabla112[[#This Row],[Descripción]]="","",_xlfn.XLOOKUP(Tabla112[[#This Row],[Descripción]],[1]!Tabla10[Descripción],[1]!Tabla10[Precio Unitario],0))</f>
        <v/>
      </c>
      <c r="P1029" s="700" t="str">
        <f>IF(Tabla112[[#This Row],[Cantidad de Insumos]]="","",Tabla112[[#This Row],[Precio Unitario]]*Tabla112[[#This Row],[Cantidad de Insumos]])</f>
        <v/>
      </c>
      <c r="Q1029" s="700" t="str">
        <f>IF(Tabla112[[#This Row],[Descripción]]="","",_xlfn.XLOOKUP(Tabla112[[#This Row],[Descripción]],[1]!Tabla10[Descripción],[1]!Tabla10[CODIGO PRESUPUESTARIO],0))</f>
        <v/>
      </c>
      <c r="R1029" s="696"/>
      <c r="S1029" s="696"/>
    </row>
    <row r="1030" spans="2:19" x14ac:dyDescent="0.3">
      <c r="B1030" s="692" t="str">
        <f>IF('Formulario PPGR3 '!$G1030="","",CONCATENATE('Formulario PPGR3 '!$C1030,".",'Formulario PPGR3 '!$D1030,".",'Formulario PPGR3 '!$E1030,".",'Formulario PPGR3 '!$F1030))</f>
        <v/>
      </c>
      <c r="C1030" s="692" t="str">
        <f>IF('Formulario PPGR3 '!$G1030="","",'[1]Formulario PPGR1'!#REF!)</f>
        <v/>
      </c>
      <c r="D1030" s="692" t="str">
        <f>IF('Formulario PPGR3 '!$G1030="","",'[1]Formulario PPGR1'!#REF!)</f>
        <v/>
      </c>
      <c r="E1030" s="692" t="str">
        <f>IF('Formulario PPGR3 '!$G1030="","",'[1]Formulario PPGR1'!#REF!)</f>
        <v/>
      </c>
      <c r="F1030" s="692" t="str">
        <f>IF('Formulario PPGR3 '!$G1030="","",'[1]Formulario PPGR1'!#REF!)</f>
        <v/>
      </c>
      <c r="G1030" s="693"/>
      <c r="H1030" s="694" t="str">
        <f>IF(Tabla112[[#This Row],[Código_Actividad]]="","",_xlfn.XLOOKUP(Tabla112[[#This Row],[Código_Actividad]],[1]!Tabla2[Código],[1]!Tabla2[Actividades Programables Presupuestables],"",0))</f>
        <v/>
      </c>
      <c r="I1030" s="695" t="str">
        <f>IFERROR(VLOOKUP('Formulario PPGR3 '!$G1030,'[1]Formulario PPGR2'!$H$9:$V$272,15,FALSE),"")</f>
        <v/>
      </c>
      <c r="J1030" s="702"/>
      <c r="K1030" s="696" t="str">
        <f>IF(Tabla112[[#This Row],[Insumos]]="","",_xlfn.XLOOKUP(Tabla112[[#This Row],[Insumos]],[1]!Tabla10[Insumo],[1]!Tabla10[InsumoAbrev],"",0))</f>
        <v/>
      </c>
      <c r="L1030" s="697"/>
      <c r="M1030" s="698" t="str">
        <f>IF(Tabla112[[#This Row],[Descripción]]="","",_xlfn.XLOOKUP(Tabla112[[#This Row],[Descripción]],[1]!Tabla10[Descripción],[1]!Tabla10[Unidad de Medida],"",0))</f>
        <v/>
      </c>
      <c r="N1030" s="699"/>
      <c r="O1030" s="700" t="str">
        <f>IF(Tabla112[[#This Row],[Descripción]]="","",_xlfn.XLOOKUP(Tabla112[[#This Row],[Descripción]],[1]!Tabla10[Descripción],[1]!Tabla10[Precio Unitario],0))</f>
        <v/>
      </c>
      <c r="P1030" s="700" t="str">
        <f>IF(Tabla112[[#This Row],[Cantidad de Insumos]]="","",Tabla112[[#This Row],[Precio Unitario]]*Tabla112[[#This Row],[Cantidad de Insumos]])</f>
        <v/>
      </c>
      <c r="Q1030" s="700" t="str">
        <f>IF(Tabla112[[#This Row],[Descripción]]="","",_xlfn.XLOOKUP(Tabla112[[#This Row],[Descripción]],[1]!Tabla10[Descripción],[1]!Tabla10[CODIGO PRESUPUESTARIO],0))</f>
        <v/>
      </c>
      <c r="R1030" s="696"/>
      <c r="S1030" s="696"/>
    </row>
    <row r="1031" spans="2:19" x14ac:dyDescent="0.3">
      <c r="B1031" s="692" t="str">
        <f>IF('Formulario PPGR3 '!$G1031="","",CONCATENATE('Formulario PPGR3 '!$C1031,".",'Formulario PPGR3 '!$D1031,".",'Formulario PPGR3 '!$E1031,".",'Formulario PPGR3 '!$F1031))</f>
        <v/>
      </c>
      <c r="C1031" s="692" t="str">
        <f>IF('Formulario PPGR3 '!$G1031="","",'[1]Formulario PPGR1'!#REF!)</f>
        <v/>
      </c>
      <c r="D1031" s="692" t="str">
        <f>IF('Formulario PPGR3 '!$G1031="","",'[1]Formulario PPGR1'!#REF!)</f>
        <v/>
      </c>
      <c r="E1031" s="692" t="str">
        <f>IF('Formulario PPGR3 '!$G1031="","",'[1]Formulario PPGR1'!#REF!)</f>
        <v/>
      </c>
      <c r="F1031" s="692" t="str">
        <f>IF('Formulario PPGR3 '!$G1031="","",'[1]Formulario PPGR1'!#REF!)</f>
        <v/>
      </c>
      <c r="G1031" s="693"/>
      <c r="H1031" s="694" t="str">
        <f>IF(Tabla112[[#This Row],[Código_Actividad]]="","",_xlfn.XLOOKUP(Tabla112[[#This Row],[Código_Actividad]],[1]!Tabla2[Código],[1]!Tabla2[Actividades Programables Presupuestables],"",0))</f>
        <v/>
      </c>
      <c r="I1031" s="695" t="str">
        <f>IFERROR(VLOOKUP('Formulario PPGR3 '!$G1031,'[1]Formulario PPGR2'!$H$9:$V$272,15,FALSE),"")</f>
        <v/>
      </c>
      <c r="J1031" s="702"/>
      <c r="K1031" s="696" t="str">
        <f>IF(Tabla112[[#This Row],[Insumos]]="","",_xlfn.XLOOKUP(Tabla112[[#This Row],[Insumos]],[1]!Tabla10[Insumo],[1]!Tabla10[InsumoAbrev],"",0))</f>
        <v/>
      </c>
      <c r="L1031" s="697"/>
      <c r="M1031" s="698" t="str">
        <f>IF(Tabla112[[#This Row],[Descripción]]="","",_xlfn.XLOOKUP(Tabla112[[#This Row],[Descripción]],[1]!Tabla10[Descripción],[1]!Tabla10[Unidad de Medida],"",0))</f>
        <v/>
      </c>
      <c r="N1031" s="699"/>
      <c r="O1031" s="700" t="str">
        <f>IF(Tabla112[[#This Row],[Descripción]]="","",_xlfn.XLOOKUP(Tabla112[[#This Row],[Descripción]],[1]!Tabla10[Descripción],[1]!Tabla10[Precio Unitario],0))</f>
        <v/>
      </c>
      <c r="P1031" s="700" t="str">
        <f>IF(Tabla112[[#This Row],[Cantidad de Insumos]]="","",Tabla112[[#This Row],[Precio Unitario]]*Tabla112[[#This Row],[Cantidad de Insumos]])</f>
        <v/>
      </c>
      <c r="Q1031" s="700" t="str">
        <f>IF(Tabla112[[#This Row],[Descripción]]="","",_xlfn.XLOOKUP(Tabla112[[#This Row],[Descripción]],[1]!Tabla10[Descripción],[1]!Tabla10[CODIGO PRESUPUESTARIO],0))</f>
        <v/>
      </c>
      <c r="R1031" s="696"/>
      <c r="S1031" s="696"/>
    </row>
    <row r="1032" spans="2:19" x14ac:dyDescent="0.3">
      <c r="B1032" s="692" t="str">
        <f>IF('Formulario PPGR3 '!$G1032="","",CONCATENATE('Formulario PPGR3 '!$C1032,".",'Formulario PPGR3 '!$D1032,".",'Formulario PPGR3 '!$E1032,".",'Formulario PPGR3 '!$F1032))</f>
        <v/>
      </c>
      <c r="C1032" s="692" t="str">
        <f>IF('Formulario PPGR3 '!$G1032="","",'[1]Formulario PPGR1'!#REF!)</f>
        <v/>
      </c>
      <c r="D1032" s="692" t="str">
        <f>IF('Formulario PPGR3 '!$G1032="","",'[1]Formulario PPGR1'!#REF!)</f>
        <v/>
      </c>
      <c r="E1032" s="692" t="str">
        <f>IF('Formulario PPGR3 '!$G1032="","",'[1]Formulario PPGR1'!#REF!)</f>
        <v/>
      </c>
      <c r="F1032" s="692" t="str">
        <f>IF('Formulario PPGR3 '!$G1032="","",'[1]Formulario PPGR1'!#REF!)</f>
        <v/>
      </c>
      <c r="G1032" s="693"/>
      <c r="H1032" s="694" t="str">
        <f>IF(Tabla112[[#This Row],[Código_Actividad]]="","",_xlfn.XLOOKUP(Tabla112[[#This Row],[Código_Actividad]],[1]!Tabla2[Código],[1]!Tabla2[Actividades Programables Presupuestables],"",0))</f>
        <v/>
      </c>
      <c r="I1032" s="695" t="str">
        <f>IFERROR(VLOOKUP('Formulario PPGR3 '!$G1032,'[1]Formulario PPGR2'!$H$9:$V$272,15,FALSE),"")</f>
        <v/>
      </c>
      <c r="J1032" s="702"/>
      <c r="K1032" s="696" t="str">
        <f>IF(Tabla112[[#This Row],[Insumos]]="","",_xlfn.XLOOKUP(Tabla112[[#This Row],[Insumos]],[1]!Tabla10[Insumo],[1]!Tabla10[InsumoAbrev],"",0))</f>
        <v/>
      </c>
      <c r="L1032" s="697"/>
      <c r="M1032" s="698" t="str">
        <f>IF(Tabla112[[#This Row],[Descripción]]="","",_xlfn.XLOOKUP(Tabla112[[#This Row],[Descripción]],[1]!Tabla10[Descripción],[1]!Tabla10[Unidad de Medida],"",0))</f>
        <v/>
      </c>
      <c r="N1032" s="699"/>
      <c r="O1032" s="700" t="str">
        <f>IF(Tabla112[[#This Row],[Descripción]]="","",_xlfn.XLOOKUP(Tabla112[[#This Row],[Descripción]],[1]!Tabla10[Descripción],[1]!Tabla10[Precio Unitario],0))</f>
        <v/>
      </c>
      <c r="P1032" s="700" t="str">
        <f>IF(Tabla112[[#This Row],[Cantidad de Insumos]]="","",Tabla112[[#This Row],[Precio Unitario]]*Tabla112[[#This Row],[Cantidad de Insumos]])</f>
        <v/>
      </c>
      <c r="Q1032" s="700" t="str">
        <f>IF(Tabla112[[#This Row],[Descripción]]="","",_xlfn.XLOOKUP(Tabla112[[#This Row],[Descripción]],[1]!Tabla10[Descripción],[1]!Tabla10[CODIGO PRESUPUESTARIO],0))</f>
        <v/>
      </c>
      <c r="R1032" s="696"/>
      <c r="S1032" s="696"/>
    </row>
    <row r="1033" spans="2:19" x14ac:dyDescent="0.3">
      <c r="B1033" s="692" t="str">
        <f>IF('Formulario PPGR3 '!$G1033="","",CONCATENATE('Formulario PPGR3 '!$C1033,".",'Formulario PPGR3 '!$D1033,".",'Formulario PPGR3 '!$E1033,".",'Formulario PPGR3 '!$F1033))</f>
        <v/>
      </c>
      <c r="C1033" s="692" t="str">
        <f>IF('Formulario PPGR3 '!$G1033="","",'[1]Formulario PPGR1'!#REF!)</f>
        <v/>
      </c>
      <c r="D1033" s="692" t="str">
        <f>IF('Formulario PPGR3 '!$G1033="","",'[1]Formulario PPGR1'!#REF!)</f>
        <v/>
      </c>
      <c r="E1033" s="692" t="str">
        <f>IF('Formulario PPGR3 '!$G1033="","",'[1]Formulario PPGR1'!#REF!)</f>
        <v/>
      </c>
      <c r="F1033" s="692" t="str">
        <f>IF('Formulario PPGR3 '!$G1033="","",'[1]Formulario PPGR1'!#REF!)</f>
        <v/>
      </c>
      <c r="G1033" s="693"/>
      <c r="H1033" s="694" t="str">
        <f>IF(Tabla112[[#This Row],[Código_Actividad]]="","",_xlfn.XLOOKUP(Tabla112[[#This Row],[Código_Actividad]],[1]!Tabla2[Código],[1]!Tabla2[Actividades Programables Presupuestables],"",0))</f>
        <v/>
      </c>
      <c r="I1033" s="695" t="str">
        <f>IFERROR(VLOOKUP('Formulario PPGR3 '!$G1033,'[1]Formulario PPGR2'!$H$9:$V$272,15,FALSE),"")</f>
        <v/>
      </c>
      <c r="J1033" s="702"/>
      <c r="K1033" s="696" t="str">
        <f>IF(Tabla112[[#This Row],[Insumos]]="","",_xlfn.XLOOKUP(Tabla112[[#This Row],[Insumos]],[1]!Tabla10[Insumo],[1]!Tabla10[InsumoAbrev],"",0))</f>
        <v/>
      </c>
      <c r="L1033" s="697"/>
      <c r="M1033" s="698" t="str">
        <f>IF(Tabla112[[#This Row],[Descripción]]="","",_xlfn.XLOOKUP(Tabla112[[#This Row],[Descripción]],[1]!Tabla10[Descripción],[1]!Tabla10[Unidad de Medida],"",0))</f>
        <v/>
      </c>
      <c r="N1033" s="699"/>
      <c r="O1033" s="700" t="str">
        <f>IF(Tabla112[[#This Row],[Descripción]]="","",_xlfn.XLOOKUP(Tabla112[[#This Row],[Descripción]],[1]!Tabla10[Descripción],[1]!Tabla10[Precio Unitario],0))</f>
        <v/>
      </c>
      <c r="P1033" s="700" t="str">
        <f>IF(Tabla112[[#This Row],[Cantidad de Insumos]]="","",Tabla112[[#This Row],[Precio Unitario]]*Tabla112[[#This Row],[Cantidad de Insumos]])</f>
        <v/>
      </c>
      <c r="Q1033" s="700" t="str">
        <f>IF(Tabla112[[#This Row],[Descripción]]="","",_xlfn.XLOOKUP(Tabla112[[#This Row],[Descripción]],[1]!Tabla10[Descripción],[1]!Tabla10[CODIGO PRESUPUESTARIO],0))</f>
        <v/>
      </c>
      <c r="R1033" s="696"/>
      <c r="S1033" s="696"/>
    </row>
    <row r="1034" spans="2:19" x14ac:dyDescent="0.3">
      <c r="B1034" s="692" t="str">
        <f>IF('Formulario PPGR3 '!$G1034="","",CONCATENATE('Formulario PPGR3 '!$C1034,".",'Formulario PPGR3 '!$D1034,".",'Formulario PPGR3 '!$E1034,".",'Formulario PPGR3 '!$F1034))</f>
        <v/>
      </c>
      <c r="C1034" s="692" t="str">
        <f>IF('Formulario PPGR3 '!$G1034="","",'[1]Formulario PPGR1'!#REF!)</f>
        <v/>
      </c>
      <c r="D1034" s="692" t="str">
        <f>IF('Formulario PPGR3 '!$G1034="","",'[1]Formulario PPGR1'!#REF!)</f>
        <v/>
      </c>
      <c r="E1034" s="692" t="str">
        <f>IF('Formulario PPGR3 '!$G1034="","",'[1]Formulario PPGR1'!#REF!)</f>
        <v/>
      </c>
      <c r="F1034" s="692" t="str">
        <f>IF('Formulario PPGR3 '!$G1034="","",'[1]Formulario PPGR1'!#REF!)</f>
        <v/>
      </c>
      <c r="G1034" s="693"/>
      <c r="H1034" s="694" t="str">
        <f>IF(Tabla112[[#This Row],[Código_Actividad]]="","",_xlfn.XLOOKUP(Tabla112[[#This Row],[Código_Actividad]],[1]!Tabla2[Código],[1]!Tabla2[Actividades Programables Presupuestables],"",0))</f>
        <v/>
      </c>
      <c r="I1034" s="695" t="str">
        <f>IFERROR(VLOOKUP('Formulario PPGR3 '!$G1034,'[1]Formulario PPGR2'!$H$9:$V$272,15,FALSE),"")</f>
        <v/>
      </c>
      <c r="J1034" s="702"/>
      <c r="K1034" s="696" t="str">
        <f>IF(Tabla112[[#This Row],[Insumos]]="","",_xlfn.XLOOKUP(Tabla112[[#This Row],[Insumos]],[1]!Tabla10[Insumo],[1]!Tabla10[InsumoAbrev],"",0))</f>
        <v/>
      </c>
      <c r="L1034" s="697"/>
      <c r="M1034" s="698" t="str">
        <f>IF(Tabla112[[#This Row],[Descripción]]="","",_xlfn.XLOOKUP(Tabla112[[#This Row],[Descripción]],[1]!Tabla10[Descripción],[1]!Tabla10[Unidad de Medida],"",0))</f>
        <v/>
      </c>
      <c r="N1034" s="699"/>
      <c r="O1034" s="700" t="str">
        <f>IF(Tabla112[[#This Row],[Descripción]]="","",_xlfn.XLOOKUP(Tabla112[[#This Row],[Descripción]],[1]!Tabla10[Descripción],[1]!Tabla10[Precio Unitario],0))</f>
        <v/>
      </c>
      <c r="P1034" s="700" t="str">
        <f>IF(Tabla112[[#This Row],[Cantidad de Insumos]]="","",Tabla112[[#This Row],[Precio Unitario]]*Tabla112[[#This Row],[Cantidad de Insumos]])</f>
        <v/>
      </c>
      <c r="Q1034" s="700" t="str">
        <f>IF(Tabla112[[#This Row],[Descripción]]="","",_xlfn.XLOOKUP(Tabla112[[#This Row],[Descripción]],[1]!Tabla10[Descripción],[1]!Tabla10[CODIGO PRESUPUESTARIO],0))</f>
        <v/>
      </c>
      <c r="R1034" s="696"/>
      <c r="S1034" s="696"/>
    </row>
    <row r="1035" spans="2:19" x14ac:dyDescent="0.3">
      <c r="B1035" s="692" t="str">
        <f>IF('Formulario PPGR3 '!$G1035="","",CONCATENATE('Formulario PPGR3 '!$C1035,".",'Formulario PPGR3 '!$D1035,".",'Formulario PPGR3 '!$E1035,".",'Formulario PPGR3 '!$F1035))</f>
        <v/>
      </c>
      <c r="C1035" s="692" t="str">
        <f>IF('Formulario PPGR3 '!$G1035="","",'[1]Formulario PPGR1'!#REF!)</f>
        <v/>
      </c>
      <c r="D1035" s="692" t="str">
        <f>IF('Formulario PPGR3 '!$G1035="","",'[1]Formulario PPGR1'!#REF!)</f>
        <v/>
      </c>
      <c r="E1035" s="692" t="str">
        <f>IF('Formulario PPGR3 '!$G1035="","",'[1]Formulario PPGR1'!#REF!)</f>
        <v/>
      </c>
      <c r="F1035" s="692" t="str">
        <f>IF('Formulario PPGR3 '!$G1035="","",'[1]Formulario PPGR1'!#REF!)</f>
        <v/>
      </c>
      <c r="G1035" s="693"/>
      <c r="H1035" s="694" t="str">
        <f>IF(Tabla112[[#This Row],[Código_Actividad]]="","",_xlfn.XLOOKUP(Tabla112[[#This Row],[Código_Actividad]],[1]!Tabla2[Código],[1]!Tabla2[Actividades Programables Presupuestables],"",0))</f>
        <v/>
      </c>
      <c r="I1035" s="695" t="str">
        <f>IFERROR(VLOOKUP('Formulario PPGR3 '!$G1035,'[1]Formulario PPGR2'!$H$9:$V$272,15,FALSE),"")</f>
        <v/>
      </c>
      <c r="J1035" s="702"/>
      <c r="K1035" s="696" t="str">
        <f>IF(Tabla112[[#This Row],[Insumos]]="","",_xlfn.XLOOKUP(Tabla112[[#This Row],[Insumos]],[1]!Tabla10[Insumo],[1]!Tabla10[InsumoAbrev],"",0))</f>
        <v/>
      </c>
      <c r="L1035" s="697"/>
      <c r="M1035" s="698" t="str">
        <f>IF(Tabla112[[#This Row],[Descripción]]="","",_xlfn.XLOOKUP(Tabla112[[#This Row],[Descripción]],[1]!Tabla10[Descripción],[1]!Tabla10[Unidad de Medida],"",0))</f>
        <v/>
      </c>
      <c r="N1035" s="699"/>
      <c r="O1035" s="700" t="str">
        <f>IF(Tabla112[[#This Row],[Descripción]]="","",_xlfn.XLOOKUP(Tabla112[[#This Row],[Descripción]],[1]!Tabla10[Descripción],[1]!Tabla10[Precio Unitario],0))</f>
        <v/>
      </c>
      <c r="P1035" s="700" t="str">
        <f>IF(Tabla112[[#This Row],[Cantidad de Insumos]]="","",Tabla112[[#This Row],[Precio Unitario]]*Tabla112[[#This Row],[Cantidad de Insumos]])</f>
        <v/>
      </c>
      <c r="Q1035" s="700" t="str">
        <f>IF(Tabla112[[#This Row],[Descripción]]="","",_xlfn.XLOOKUP(Tabla112[[#This Row],[Descripción]],[1]!Tabla10[Descripción],[1]!Tabla10[CODIGO PRESUPUESTARIO],0))</f>
        <v/>
      </c>
      <c r="R1035" s="696"/>
      <c r="S1035" s="696"/>
    </row>
    <row r="1036" spans="2:19" x14ac:dyDescent="0.3">
      <c r="B1036" s="692" t="str">
        <f>IF('Formulario PPGR3 '!$G1036="","",CONCATENATE('Formulario PPGR3 '!$C1036,".",'Formulario PPGR3 '!$D1036,".",'Formulario PPGR3 '!$E1036,".",'Formulario PPGR3 '!$F1036))</f>
        <v/>
      </c>
      <c r="C1036" s="692" t="str">
        <f>IF('Formulario PPGR3 '!$G1036="","",'[1]Formulario PPGR1'!#REF!)</f>
        <v/>
      </c>
      <c r="D1036" s="692" t="str">
        <f>IF('Formulario PPGR3 '!$G1036="","",'[1]Formulario PPGR1'!#REF!)</f>
        <v/>
      </c>
      <c r="E1036" s="692" t="str">
        <f>IF('Formulario PPGR3 '!$G1036="","",'[1]Formulario PPGR1'!#REF!)</f>
        <v/>
      </c>
      <c r="F1036" s="692" t="str">
        <f>IF('Formulario PPGR3 '!$G1036="","",'[1]Formulario PPGR1'!#REF!)</f>
        <v/>
      </c>
      <c r="G1036" s="693"/>
      <c r="H1036" s="694" t="str">
        <f>IF(Tabla112[[#This Row],[Código_Actividad]]="","",_xlfn.XLOOKUP(Tabla112[[#This Row],[Código_Actividad]],[1]!Tabla2[Código],[1]!Tabla2[Actividades Programables Presupuestables],"",0))</f>
        <v/>
      </c>
      <c r="I1036" s="695" t="str">
        <f>IFERROR(VLOOKUP('Formulario PPGR3 '!$G1036,'[1]Formulario PPGR2'!$H$9:$V$272,15,FALSE),"")</f>
        <v/>
      </c>
      <c r="J1036" s="702"/>
      <c r="K1036" s="696" t="str">
        <f>IF(Tabla112[[#This Row],[Insumos]]="","",_xlfn.XLOOKUP(Tabla112[[#This Row],[Insumos]],[1]!Tabla10[Insumo],[1]!Tabla10[InsumoAbrev],"",0))</f>
        <v/>
      </c>
      <c r="L1036" s="697"/>
      <c r="M1036" s="698" t="str">
        <f>IF(Tabla112[[#This Row],[Descripción]]="","",_xlfn.XLOOKUP(Tabla112[[#This Row],[Descripción]],[1]!Tabla10[Descripción],[1]!Tabla10[Unidad de Medida],"",0))</f>
        <v/>
      </c>
      <c r="N1036" s="699"/>
      <c r="O1036" s="700" t="str">
        <f>IF(Tabla112[[#This Row],[Descripción]]="","",_xlfn.XLOOKUP(Tabla112[[#This Row],[Descripción]],[1]!Tabla10[Descripción],[1]!Tabla10[Precio Unitario],0))</f>
        <v/>
      </c>
      <c r="P1036" s="700" t="str">
        <f>IF(Tabla112[[#This Row],[Cantidad de Insumos]]="","",Tabla112[[#This Row],[Precio Unitario]]*Tabla112[[#This Row],[Cantidad de Insumos]])</f>
        <v/>
      </c>
      <c r="Q1036" s="700" t="str">
        <f>IF(Tabla112[[#This Row],[Descripción]]="","",_xlfn.XLOOKUP(Tabla112[[#This Row],[Descripción]],[1]!Tabla10[Descripción],[1]!Tabla10[CODIGO PRESUPUESTARIO],0))</f>
        <v/>
      </c>
      <c r="R1036" s="696"/>
      <c r="S1036" s="696"/>
    </row>
    <row r="1037" spans="2:19" x14ac:dyDescent="0.3">
      <c r="B1037" s="692" t="str">
        <f>IF('Formulario PPGR3 '!$G1037="","",CONCATENATE('Formulario PPGR3 '!$C1037,".",'Formulario PPGR3 '!$D1037,".",'Formulario PPGR3 '!$E1037,".",'Formulario PPGR3 '!$F1037))</f>
        <v/>
      </c>
      <c r="C1037" s="692" t="str">
        <f>IF('Formulario PPGR3 '!$G1037="","",'[1]Formulario PPGR1'!#REF!)</f>
        <v/>
      </c>
      <c r="D1037" s="692" t="str">
        <f>IF('Formulario PPGR3 '!$G1037="","",'[1]Formulario PPGR1'!#REF!)</f>
        <v/>
      </c>
      <c r="E1037" s="692" t="str">
        <f>IF('Formulario PPGR3 '!$G1037="","",'[1]Formulario PPGR1'!#REF!)</f>
        <v/>
      </c>
      <c r="F1037" s="692" t="str">
        <f>IF('Formulario PPGR3 '!$G1037="","",'[1]Formulario PPGR1'!#REF!)</f>
        <v/>
      </c>
      <c r="G1037" s="693"/>
      <c r="H1037" s="694" t="str">
        <f>IF(Tabla112[[#This Row],[Código_Actividad]]="","",_xlfn.XLOOKUP(Tabla112[[#This Row],[Código_Actividad]],[1]!Tabla2[Código],[1]!Tabla2[Actividades Programables Presupuestables],"",0))</f>
        <v/>
      </c>
      <c r="I1037" s="695" t="str">
        <f>IFERROR(VLOOKUP('Formulario PPGR3 '!$G1037,'[1]Formulario PPGR2'!$H$9:$V$272,15,FALSE),"")</f>
        <v/>
      </c>
      <c r="J1037" s="702"/>
      <c r="K1037" s="696" t="str">
        <f>IF(Tabla112[[#This Row],[Insumos]]="","",_xlfn.XLOOKUP(Tabla112[[#This Row],[Insumos]],[1]!Tabla10[Insumo],[1]!Tabla10[InsumoAbrev],"",0))</f>
        <v/>
      </c>
      <c r="L1037" s="697"/>
      <c r="M1037" s="698" t="str">
        <f>IF(Tabla112[[#This Row],[Descripción]]="","",_xlfn.XLOOKUP(Tabla112[[#This Row],[Descripción]],[1]!Tabla10[Descripción],[1]!Tabla10[Unidad de Medida],"",0))</f>
        <v/>
      </c>
      <c r="N1037" s="699"/>
      <c r="O1037" s="700" t="str">
        <f>IF(Tabla112[[#This Row],[Descripción]]="","",_xlfn.XLOOKUP(Tabla112[[#This Row],[Descripción]],[1]!Tabla10[Descripción],[1]!Tabla10[Precio Unitario],0))</f>
        <v/>
      </c>
      <c r="P1037" s="700" t="str">
        <f>IF(Tabla112[[#This Row],[Cantidad de Insumos]]="","",Tabla112[[#This Row],[Precio Unitario]]*Tabla112[[#This Row],[Cantidad de Insumos]])</f>
        <v/>
      </c>
      <c r="Q1037" s="700" t="str">
        <f>IF(Tabla112[[#This Row],[Descripción]]="","",_xlfn.XLOOKUP(Tabla112[[#This Row],[Descripción]],[1]!Tabla10[Descripción],[1]!Tabla10[CODIGO PRESUPUESTARIO],0))</f>
        <v/>
      </c>
      <c r="R1037" s="696"/>
      <c r="S1037" s="696"/>
    </row>
    <row r="1038" spans="2:19" x14ac:dyDescent="0.3">
      <c r="B1038" s="692" t="str">
        <f>IF('Formulario PPGR3 '!$G1038="","",CONCATENATE('Formulario PPGR3 '!$C1038,".",'Formulario PPGR3 '!$D1038,".",'Formulario PPGR3 '!$E1038,".",'Formulario PPGR3 '!$F1038))</f>
        <v/>
      </c>
      <c r="C1038" s="692" t="str">
        <f>IF('Formulario PPGR3 '!$G1038="","",'[1]Formulario PPGR1'!#REF!)</f>
        <v/>
      </c>
      <c r="D1038" s="692" t="str">
        <f>IF('Formulario PPGR3 '!$G1038="","",'[1]Formulario PPGR1'!#REF!)</f>
        <v/>
      </c>
      <c r="E1038" s="692" t="str">
        <f>IF('Formulario PPGR3 '!$G1038="","",'[1]Formulario PPGR1'!#REF!)</f>
        <v/>
      </c>
      <c r="F1038" s="692" t="str">
        <f>IF('Formulario PPGR3 '!$G1038="","",'[1]Formulario PPGR1'!#REF!)</f>
        <v/>
      </c>
      <c r="G1038" s="693"/>
      <c r="H1038" s="694" t="str">
        <f>IF(Tabla112[[#This Row],[Código_Actividad]]="","",_xlfn.XLOOKUP(Tabla112[[#This Row],[Código_Actividad]],[1]!Tabla2[Código],[1]!Tabla2[Actividades Programables Presupuestables],"",0))</f>
        <v/>
      </c>
      <c r="I1038" s="695" t="str">
        <f>IFERROR(VLOOKUP('Formulario PPGR3 '!$G1038,'[1]Formulario PPGR2'!$H$9:$V$272,15,FALSE),"")</f>
        <v/>
      </c>
      <c r="J1038" s="702"/>
      <c r="K1038" s="696" t="str">
        <f>IF(Tabla112[[#This Row],[Insumos]]="","",_xlfn.XLOOKUP(Tabla112[[#This Row],[Insumos]],[1]!Tabla10[Insumo],[1]!Tabla10[InsumoAbrev],"",0))</f>
        <v/>
      </c>
      <c r="L1038" s="697"/>
      <c r="M1038" s="698" t="str">
        <f>IF(Tabla112[[#This Row],[Descripción]]="","",_xlfn.XLOOKUP(Tabla112[[#This Row],[Descripción]],[1]!Tabla10[Descripción],[1]!Tabla10[Unidad de Medida],"",0))</f>
        <v/>
      </c>
      <c r="N1038" s="699"/>
      <c r="O1038" s="700" t="str">
        <f>IF(Tabla112[[#This Row],[Descripción]]="","",_xlfn.XLOOKUP(Tabla112[[#This Row],[Descripción]],[1]!Tabla10[Descripción],[1]!Tabla10[Precio Unitario],0))</f>
        <v/>
      </c>
      <c r="P1038" s="700" t="str">
        <f>IF(Tabla112[[#This Row],[Cantidad de Insumos]]="","",Tabla112[[#This Row],[Precio Unitario]]*Tabla112[[#This Row],[Cantidad de Insumos]])</f>
        <v/>
      </c>
      <c r="Q1038" s="700" t="str">
        <f>IF(Tabla112[[#This Row],[Descripción]]="","",_xlfn.XLOOKUP(Tabla112[[#This Row],[Descripción]],[1]!Tabla10[Descripción],[1]!Tabla10[CODIGO PRESUPUESTARIO],0))</f>
        <v/>
      </c>
      <c r="R1038" s="696"/>
      <c r="S1038" s="696"/>
    </row>
    <row r="1039" spans="2:19" x14ac:dyDescent="0.3">
      <c r="B1039" s="692" t="str">
        <f>IF('Formulario PPGR3 '!$G1039="","",CONCATENATE('Formulario PPGR3 '!$C1039,".",'Formulario PPGR3 '!$D1039,".",'Formulario PPGR3 '!$E1039,".",'Formulario PPGR3 '!$F1039))</f>
        <v/>
      </c>
      <c r="C1039" s="692" t="str">
        <f>IF('Formulario PPGR3 '!$G1039="","",'[1]Formulario PPGR1'!#REF!)</f>
        <v/>
      </c>
      <c r="D1039" s="692" t="str">
        <f>IF('Formulario PPGR3 '!$G1039="","",'[1]Formulario PPGR1'!#REF!)</f>
        <v/>
      </c>
      <c r="E1039" s="692" t="str">
        <f>IF('Formulario PPGR3 '!$G1039="","",'[1]Formulario PPGR1'!#REF!)</f>
        <v/>
      </c>
      <c r="F1039" s="692" t="str">
        <f>IF('Formulario PPGR3 '!$G1039="","",'[1]Formulario PPGR1'!#REF!)</f>
        <v/>
      </c>
      <c r="G1039" s="693"/>
      <c r="H1039" s="694" t="str">
        <f>IF(Tabla112[[#This Row],[Código_Actividad]]="","",_xlfn.XLOOKUP(Tabla112[[#This Row],[Código_Actividad]],[1]!Tabla2[Código],[1]!Tabla2[Actividades Programables Presupuestables],"",0))</f>
        <v/>
      </c>
      <c r="I1039" s="695" t="str">
        <f>IFERROR(VLOOKUP('Formulario PPGR3 '!$G1039,'[1]Formulario PPGR2'!$H$9:$V$272,15,FALSE),"")</f>
        <v/>
      </c>
      <c r="J1039" s="702"/>
      <c r="K1039" s="696" t="str">
        <f>IF(Tabla112[[#This Row],[Insumos]]="","",_xlfn.XLOOKUP(Tabla112[[#This Row],[Insumos]],[1]!Tabla10[Insumo],[1]!Tabla10[InsumoAbrev],"",0))</f>
        <v/>
      </c>
      <c r="L1039" s="697"/>
      <c r="M1039" s="698" t="str">
        <f>IF(Tabla112[[#This Row],[Descripción]]="","",_xlfn.XLOOKUP(Tabla112[[#This Row],[Descripción]],[1]!Tabla10[Descripción],[1]!Tabla10[Unidad de Medida],"",0))</f>
        <v/>
      </c>
      <c r="N1039" s="699"/>
      <c r="O1039" s="700" t="str">
        <f>IF(Tabla112[[#This Row],[Descripción]]="","",_xlfn.XLOOKUP(Tabla112[[#This Row],[Descripción]],[1]!Tabla10[Descripción],[1]!Tabla10[Precio Unitario],0))</f>
        <v/>
      </c>
      <c r="P1039" s="700" t="str">
        <f>IF(Tabla112[[#This Row],[Cantidad de Insumos]]="","",Tabla112[[#This Row],[Precio Unitario]]*Tabla112[[#This Row],[Cantidad de Insumos]])</f>
        <v/>
      </c>
      <c r="Q1039" s="700" t="str">
        <f>IF(Tabla112[[#This Row],[Descripción]]="","",_xlfn.XLOOKUP(Tabla112[[#This Row],[Descripción]],[1]!Tabla10[Descripción],[1]!Tabla10[CODIGO PRESUPUESTARIO],0))</f>
        <v/>
      </c>
      <c r="R1039" s="696"/>
      <c r="S1039" s="696"/>
    </row>
    <row r="1040" spans="2:19" x14ac:dyDescent="0.3">
      <c r="B1040" s="692" t="str">
        <f>IF('Formulario PPGR3 '!$G1040="","",CONCATENATE('Formulario PPGR3 '!$C1040,".",'Formulario PPGR3 '!$D1040,".",'Formulario PPGR3 '!$E1040,".",'Formulario PPGR3 '!$F1040))</f>
        <v/>
      </c>
      <c r="C1040" s="692" t="str">
        <f>IF('Formulario PPGR3 '!$G1040="","",'[1]Formulario PPGR1'!#REF!)</f>
        <v/>
      </c>
      <c r="D1040" s="692" t="str">
        <f>IF('Formulario PPGR3 '!$G1040="","",'[1]Formulario PPGR1'!#REF!)</f>
        <v/>
      </c>
      <c r="E1040" s="692" t="str">
        <f>IF('Formulario PPGR3 '!$G1040="","",'[1]Formulario PPGR1'!#REF!)</f>
        <v/>
      </c>
      <c r="F1040" s="692" t="str">
        <f>IF('Formulario PPGR3 '!$G1040="","",'[1]Formulario PPGR1'!#REF!)</f>
        <v/>
      </c>
      <c r="G1040" s="693"/>
      <c r="H1040" s="694" t="str">
        <f>IF(Tabla112[[#This Row],[Código_Actividad]]="","",_xlfn.XLOOKUP(Tabla112[[#This Row],[Código_Actividad]],[1]!Tabla2[Código],[1]!Tabla2[Actividades Programables Presupuestables],"",0))</f>
        <v/>
      </c>
      <c r="I1040" s="695" t="str">
        <f>IFERROR(VLOOKUP('Formulario PPGR3 '!$G1040,'[1]Formulario PPGR2'!$H$9:$V$272,15,FALSE),"")</f>
        <v/>
      </c>
      <c r="J1040" s="702"/>
      <c r="K1040" s="696" t="str">
        <f>IF(Tabla112[[#This Row],[Insumos]]="","",_xlfn.XLOOKUP(Tabla112[[#This Row],[Insumos]],[1]!Tabla10[Insumo],[1]!Tabla10[InsumoAbrev],"",0))</f>
        <v/>
      </c>
      <c r="L1040" s="697"/>
      <c r="M1040" s="698" t="str">
        <f>IF(Tabla112[[#This Row],[Descripción]]="","",_xlfn.XLOOKUP(Tabla112[[#This Row],[Descripción]],[1]!Tabla10[Descripción],[1]!Tabla10[Unidad de Medida],"",0))</f>
        <v/>
      </c>
      <c r="N1040" s="699"/>
      <c r="O1040" s="700" t="str">
        <f>IF(Tabla112[[#This Row],[Descripción]]="","",_xlfn.XLOOKUP(Tabla112[[#This Row],[Descripción]],[1]!Tabla10[Descripción],[1]!Tabla10[Precio Unitario],0))</f>
        <v/>
      </c>
      <c r="P1040" s="700" t="str">
        <f>IF(Tabla112[[#This Row],[Cantidad de Insumos]]="","",Tabla112[[#This Row],[Precio Unitario]]*Tabla112[[#This Row],[Cantidad de Insumos]])</f>
        <v/>
      </c>
      <c r="Q1040" s="700" t="str">
        <f>IF(Tabla112[[#This Row],[Descripción]]="","",_xlfn.XLOOKUP(Tabla112[[#This Row],[Descripción]],[1]!Tabla10[Descripción],[1]!Tabla10[CODIGO PRESUPUESTARIO],0))</f>
        <v/>
      </c>
      <c r="R1040" s="696"/>
      <c r="S1040" s="696"/>
    </row>
    <row r="1041" spans="2:19" x14ac:dyDescent="0.3">
      <c r="B1041" s="692" t="str">
        <f>IF('Formulario PPGR3 '!$G1041="","",CONCATENATE('Formulario PPGR3 '!$C1041,".",'Formulario PPGR3 '!$D1041,".",'Formulario PPGR3 '!$E1041,".",'Formulario PPGR3 '!$F1041))</f>
        <v/>
      </c>
      <c r="C1041" s="692" t="str">
        <f>IF('Formulario PPGR3 '!$G1041="","",'[1]Formulario PPGR1'!#REF!)</f>
        <v/>
      </c>
      <c r="D1041" s="692" t="str">
        <f>IF('Formulario PPGR3 '!$G1041="","",'[1]Formulario PPGR1'!#REF!)</f>
        <v/>
      </c>
      <c r="E1041" s="692" t="str">
        <f>IF('Formulario PPGR3 '!$G1041="","",'[1]Formulario PPGR1'!#REF!)</f>
        <v/>
      </c>
      <c r="F1041" s="692" t="str">
        <f>IF('Formulario PPGR3 '!$G1041="","",'[1]Formulario PPGR1'!#REF!)</f>
        <v/>
      </c>
      <c r="G1041" s="693"/>
      <c r="H1041" s="694" t="str">
        <f>IF(Tabla112[[#This Row],[Código_Actividad]]="","",_xlfn.XLOOKUP(Tabla112[[#This Row],[Código_Actividad]],[1]!Tabla2[Código],[1]!Tabla2[Actividades Programables Presupuestables],"",0))</f>
        <v/>
      </c>
      <c r="I1041" s="695" t="str">
        <f>IFERROR(VLOOKUP('Formulario PPGR3 '!$G1041,'[1]Formulario PPGR2'!$H$9:$V$272,15,FALSE),"")</f>
        <v/>
      </c>
      <c r="J1041" s="702"/>
      <c r="K1041" s="696" t="str">
        <f>IF(Tabla112[[#This Row],[Insumos]]="","",_xlfn.XLOOKUP(Tabla112[[#This Row],[Insumos]],[1]!Tabla10[Insumo],[1]!Tabla10[InsumoAbrev],"",0))</f>
        <v/>
      </c>
      <c r="L1041" s="697"/>
      <c r="M1041" s="698" t="str">
        <f>IF(Tabla112[[#This Row],[Descripción]]="","",_xlfn.XLOOKUP(Tabla112[[#This Row],[Descripción]],[1]!Tabla10[Descripción],[1]!Tabla10[Unidad de Medida],"",0))</f>
        <v/>
      </c>
      <c r="N1041" s="699"/>
      <c r="O1041" s="700" t="str">
        <f>IF(Tabla112[[#This Row],[Descripción]]="","",_xlfn.XLOOKUP(Tabla112[[#This Row],[Descripción]],[1]!Tabla10[Descripción],[1]!Tabla10[Precio Unitario],0))</f>
        <v/>
      </c>
      <c r="P1041" s="700" t="str">
        <f>IF(Tabla112[[#This Row],[Cantidad de Insumos]]="","",Tabla112[[#This Row],[Precio Unitario]]*Tabla112[[#This Row],[Cantidad de Insumos]])</f>
        <v/>
      </c>
      <c r="Q1041" s="700" t="str">
        <f>IF(Tabla112[[#This Row],[Descripción]]="","",_xlfn.XLOOKUP(Tabla112[[#This Row],[Descripción]],[1]!Tabla10[Descripción],[1]!Tabla10[CODIGO PRESUPUESTARIO],0))</f>
        <v/>
      </c>
      <c r="R1041" s="696"/>
      <c r="S1041" s="696"/>
    </row>
    <row r="1042" spans="2:19" x14ac:dyDescent="0.3">
      <c r="B1042" s="692" t="str">
        <f>IF('Formulario PPGR3 '!$G1042="","",CONCATENATE('Formulario PPGR3 '!$C1042,".",'Formulario PPGR3 '!$D1042,".",'Formulario PPGR3 '!$E1042,".",'Formulario PPGR3 '!$F1042))</f>
        <v/>
      </c>
      <c r="C1042" s="692" t="str">
        <f>IF('Formulario PPGR3 '!$G1042="","",'[1]Formulario PPGR1'!#REF!)</f>
        <v/>
      </c>
      <c r="D1042" s="692" t="str">
        <f>IF('Formulario PPGR3 '!$G1042="","",'[1]Formulario PPGR1'!#REF!)</f>
        <v/>
      </c>
      <c r="E1042" s="692" t="str">
        <f>IF('Formulario PPGR3 '!$G1042="","",'[1]Formulario PPGR1'!#REF!)</f>
        <v/>
      </c>
      <c r="F1042" s="692" t="str">
        <f>IF('Formulario PPGR3 '!$G1042="","",'[1]Formulario PPGR1'!#REF!)</f>
        <v/>
      </c>
      <c r="G1042" s="693"/>
      <c r="H1042" s="694" t="str">
        <f>IF(Tabla112[[#This Row],[Código_Actividad]]="","",_xlfn.XLOOKUP(Tabla112[[#This Row],[Código_Actividad]],[1]!Tabla2[Código],[1]!Tabla2[Actividades Programables Presupuestables],"",0))</f>
        <v/>
      </c>
      <c r="I1042" s="695" t="str">
        <f>IFERROR(VLOOKUP('Formulario PPGR3 '!$G1042,'[1]Formulario PPGR2'!$H$9:$V$272,15,FALSE),"")</f>
        <v/>
      </c>
      <c r="J1042" s="702"/>
      <c r="K1042" s="696" t="str">
        <f>IF(Tabla112[[#This Row],[Insumos]]="","",_xlfn.XLOOKUP(Tabla112[[#This Row],[Insumos]],[1]!Tabla10[Insumo],[1]!Tabla10[InsumoAbrev],"",0))</f>
        <v/>
      </c>
      <c r="L1042" s="697"/>
      <c r="M1042" s="698" t="str">
        <f>IF(Tabla112[[#This Row],[Descripción]]="","",_xlfn.XLOOKUP(Tabla112[[#This Row],[Descripción]],[1]!Tabla10[Descripción],[1]!Tabla10[Unidad de Medida],"",0))</f>
        <v/>
      </c>
      <c r="N1042" s="699"/>
      <c r="O1042" s="700" t="str">
        <f>IF(Tabla112[[#This Row],[Descripción]]="","",_xlfn.XLOOKUP(Tabla112[[#This Row],[Descripción]],[1]!Tabla10[Descripción],[1]!Tabla10[Precio Unitario],0))</f>
        <v/>
      </c>
      <c r="P1042" s="700" t="str">
        <f>IF(Tabla112[[#This Row],[Cantidad de Insumos]]="","",Tabla112[[#This Row],[Precio Unitario]]*Tabla112[[#This Row],[Cantidad de Insumos]])</f>
        <v/>
      </c>
      <c r="Q1042" s="700" t="str">
        <f>IF(Tabla112[[#This Row],[Descripción]]="","",_xlfn.XLOOKUP(Tabla112[[#This Row],[Descripción]],[1]!Tabla10[Descripción],[1]!Tabla10[CODIGO PRESUPUESTARIO],0))</f>
        <v/>
      </c>
      <c r="R1042" s="696"/>
      <c r="S1042" s="696"/>
    </row>
    <row r="1043" spans="2:19" x14ac:dyDescent="0.3">
      <c r="B1043" s="692" t="str">
        <f>IF('Formulario PPGR3 '!$G1043="","",CONCATENATE('Formulario PPGR3 '!$C1043,".",'Formulario PPGR3 '!$D1043,".",'Formulario PPGR3 '!$E1043,".",'Formulario PPGR3 '!$F1043))</f>
        <v/>
      </c>
      <c r="C1043" s="692" t="str">
        <f>IF('Formulario PPGR3 '!$G1043="","",'[1]Formulario PPGR1'!#REF!)</f>
        <v/>
      </c>
      <c r="D1043" s="692" t="str">
        <f>IF('Formulario PPGR3 '!$G1043="","",'[1]Formulario PPGR1'!#REF!)</f>
        <v/>
      </c>
      <c r="E1043" s="692" t="str">
        <f>IF('Formulario PPGR3 '!$G1043="","",'[1]Formulario PPGR1'!#REF!)</f>
        <v/>
      </c>
      <c r="F1043" s="692" t="str">
        <f>IF('Formulario PPGR3 '!$G1043="","",'[1]Formulario PPGR1'!#REF!)</f>
        <v/>
      </c>
      <c r="G1043" s="693"/>
      <c r="H1043" s="694" t="str">
        <f>IF(Tabla112[[#This Row],[Código_Actividad]]="","",_xlfn.XLOOKUP(Tabla112[[#This Row],[Código_Actividad]],[1]!Tabla2[Código],[1]!Tabla2[Actividades Programables Presupuestables],"",0))</f>
        <v/>
      </c>
      <c r="I1043" s="695" t="str">
        <f>IFERROR(VLOOKUP('Formulario PPGR3 '!$G1043,'[1]Formulario PPGR2'!$H$9:$V$272,15,FALSE),"")</f>
        <v/>
      </c>
      <c r="J1043" s="702"/>
      <c r="K1043" s="696" t="str">
        <f>IF(Tabla112[[#This Row],[Insumos]]="","",_xlfn.XLOOKUP(Tabla112[[#This Row],[Insumos]],[1]!Tabla10[Insumo],[1]!Tabla10[InsumoAbrev],"",0))</f>
        <v/>
      </c>
      <c r="L1043" s="697"/>
      <c r="M1043" s="698" t="str">
        <f>IF(Tabla112[[#This Row],[Descripción]]="","",_xlfn.XLOOKUP(Tabla112[[#This Row],[Descripción]],[1]!Tabla10[Descripción],[1]!Tabla10[Unidad de Medida],"",0))</f>
        <v/>
      </c>
      <c r="N1043" s="699"/>
      <c r="O1043" s="700" t="str">
        <f>IF(Tabla112[[#This Row],[Descripción]]="","",_xlfn.XLOOKUP(Tabla112[[#This Row],[Descripción]],[1]!Tabla10[Descripción],[1]!Tabla10[Precio Unitario],0))</f>
        <v/>
      </c>
      <c r="P1043" s="700" t="str">
        <f>IF(Tabla112[[#This Row],[Cantidad de Insumos]]="","",Tabla112[[#This Row],[Precio Unitario]]*Tabla112[[#This Row],[Cantidad de Insumos]])</f>
        <v/>
      </c>
      <c r="Q1043" s="700" t="str">
        <f>IF(Tabla112[[#This Row],[Descripción]]="","",_xlfn.XLOOKUP(Tabla112[[#This Row],[Descripción]],[1]!Tabla10[Descripción],[1]!Tabla10[CODIGO PRESUPUESTARIO],0))</f>
        <v/>
      </c>
      <c r="R1043" s="696"/>
      <c r="S1043" s="696"/>
    </row>
    <row r="1044" spans="2:19" x14ac:dyDescent="0.3">
      <c r="B1044" s="692" t="str">
        <f>IF('Formulario PPGR3 '!$G1044="","",CONCATENATE('Formulario PPGR3 '!$C1044,".",'Formulario PPGR3 '!$D1044,".",'Formulario PPGR3 '!$E1044,".",'Formulario PPGR3 '!$F1044))</f>
        <v/>
      </c>
      <c r="C1044" s="692" t="str">
        <f>IF('Formulario PPGR3 '!$G1044="","",'[1]Formulario PPGR1'!#REF!)</f>
        <v/>
      </c>
      <c r="D1044" s="692" t="str">
        <f>IF('Formulario PPGR3 '!$G1044="","",'[1]Formulario PPGR1'!#REF!)</f>
        <v/>
      </c>
      <c r="E1044" s="692" t="str">
        <f>IF('Formulario PPGR3 '!$G1044="","",'[1]Formulario PPGR1'!#REF!)</f>
        <v/>
      </c>
      <c r="F1044" s="692" t="str">
        <f>IF('Formulario PPGR3 '!$G1044="","",'[1]Formulario PPGR1'!#REF!)</f>
        <v/>
      </c>
      <c r="G1044" s="693"/>
      <c r="H1044" s="694" t="str">
        <f>IF(Tabla112[[#This Row],[Código_Actividad]]="","",_xlfn.XLOOKUP(Tabla112[[#This Row],[Código_Actividad]],[1]!Tabla2[Código],[1]!Tabla2[Actividades Programables Presupuestables],"",0))</f>
        <v/>
      </c>
      <c r="I1044" s="695" t="str">
        <f>IFERROR(VLOOKUP('Formulario PPGR3 '!$G1044,'[1]Formulario PPGR2'!$H$9:$V$272,15,FALSE),"")</f>
        <v/>
      </c>
      <c r="J1044" s="702"/>
      <c r="K1044" s="696" t="str">
        <f>IF(Tabla112[[#This Row],[Insumos]]="","",_xlfn.XLOOKUP(Tabla112[[#This Row],[Insumos]],[1]!Tabla10[Insumo],[1]!Tabla10[InsumoAbrev],"",0))</f>
        <v/>
      </c>
      <c r="L1044" s="697"/>
      <c r="M1044" s="698" t="str">
        <f>IF(Tabla112[[#This Row],[Descripción]]="","",_xlfn.XLOOKUP(Tabla112[[#This Row],[Descripción]],[1]!Tabla10[Descripción],[1]!Tabla10[Unidad de Medida],"",0))</f>
        <v/>
      </c>
      <c r="N1044" s="699"/>
      <c r="O1044" s="700" t="str">
        <f>IF(Tabla112[[#This Row],[Descripción]]="","",_xlfn.XLOOKUP(Tabla112[[#This Row],[Descripción]],[1]!Tabla10[Descripción],[1]!Tabla10[Precio Unitario],0))</f>
        <v/>
      </c>
      <c r="P1044" s="700" t="str">
        <f>IF(Tabla112[[#This Row],[Cantidad de Insumos]]="","",Tabla112[[#This Row],[Precio Unitario]]*Tabla112[[#This Row],[Cantidad de Insumos]])</f>
        <v/>
      </c>
      <c r="Q1044" s="700" t="str">
        <f>IF(Tabla112[[#This Row],[Descripción]]="","",_xlfn.XLOOKUP(Tabla112[[#This Row],[Descripción]],[1]!Tabla10[Descripción],[1]!Tabla10[CODIGO PRESUPUESTARIO],0))</f>
        <v/>
      </c>
      <c r="R1044" s="696"/>
      <c r="S1044" s="696"/>
    </row>
    <row r="1045" spans="2:19" x14ac:dyDescent="0.3">
      <c r="B1045" s="692" t="str">
        <f>IF('Formulario PPGR3 '!$G1045="","",CONCATENATE('Formulario PPGR3 '!$C1045,".",'Formulario PPGR3 '!$D1045,".",'Formulario PPGR3 '!$E1045,".",'Formulario PPGR3 '!$F1045))</f>
        <v/>
      </c>
      <c r="C1045" s="692" t="str">
        <f>IF('Formulario PPGR3 '!$G1045="","",'[1]Formulario PPGR1'!#REF!)</f>
        <v/>
      </c>
      <c r="D1045" s="692" t="str">
        <f>IF('Formulario PPGR3 '!$G1045="","",'[1]Formulario PPGR1'!#REF!)</f>
        <v/>
      </c>
      <c r="E1045" s="692" t="str">
        <f>IF('Formulario PPGR3 '!$G1045="","",'[1]Formulario PPGR1'!#REF!)</f>
        <v/>
      </c>
      <c r="F1045" s="692" t="str">
        <f>IF('Formulario PPGR3 '!$G1045="","",'[1]Formulario PPGR1'!#REF!)</f>
        <v/>
      </c>
      <c r="G1045" s="693"/>
      <c r="H1045" s="694" t="str">
        <f>IF(Tabla112[[#This Row],[Código_Actividad]]="","",_xlfn.XLOOKUP(Tabla112[[#This Row],[Código_Actividad]],[1]!Tabla2[Código],[1]!Tabla2[Actividades Programables Presupuestables],"",0))</f>
        <v/>
      </c>
      <c r="I1045" s="695" t="str">
        <f>IFERROR(VLOOKUP('Formulario PPGR3 '!$G1045,'[1]Formulario PPGR2'!$H$9:$V$272,15,FALSE),"")</f>
        <v/>
      </c>
      <c r="J1045" s="702"/>
      <c r="K1045" s="696" t="str">
        <f>IF(Tabla112[[#This Row],[Insumos]]="","",_xlfn.XLOOKUP(Tabla112[[#This Row],[Insumos]],[1]!Tabla10[Insumo],[1]!Tabla10[InsumoAbrev],"",0))</f>
        <v/>
      </c>
      <c r="L1045" s="697"/>
      <c r="M1045" s="698" t="str">
        <f>IF(Tabla112[[#This Row],[Descripción]]="","",_xlfn.XLOOKUP(Tabla112[[#This Row],[Descripción]],[1]!Tabla10[Descripción],[1]!Tabla10[Unidad de Medida],"",0))</f>
        <v/>
      </c>
      <c r="N1045" s="699"/>
      <c r="O1045" s="700" t="str">
        <f>IF(Tabla112[[#This Row],[Descripción]]="","",_xlfn.XLOOKUP(Tabla112[[#This Row],[Descripción]],[1]!Tabla10[Descripción],[1]!Tabla10[Precio Unitario],0))</f>
        <v/>
      </c>
      <c r="P1045" s="700" t="str">
        <f>IF(Tabla112[[#This Row],[Cantidad de Insumos]]="","",Tabla112[[#This Row],[Precio Unitario]]*Tabla112[[#This Row],[Cantidad de Insumos]])</f>
        <v/>
      </c>
      <c r="Q1045" s="700" t="str">
        <f>IF(Tabla112[[#This Row],[Descripción]]="","",_xlfn.XLOOKUP(Tabla112[[#This Row],[Descripción]],[1]!Tabla10[Descripción],[1]!Tabla10[CODIGO PRESUPUESTARIO],0))</f>
        <v/>
      </c>
      <c r="R1045" s="696"/>
      <c r="S1045" s="696"/>
    </row>
    <row r="1046" spans="2:19" x14ac:dyDescent="0.3">
      <c r="B1046" s="692" t="str">
        <f>IF('Formulario PPGR3 '!$G1046="","",CONCATENATE('Formulario PPGR3 '!$C1046,".",'Formulario PPGR3 '!$D1046,".",'Formulario PPGR3 '!$E1046,".",'Formulario PPGR3 '!$F1046))</f>
        <v/>
      </c>
      <c r="C1046" s="692" t="str">
        <f>IF('Formulario PPGR3 '!$G1046="","",'[1]Formulario PPGR1'!#REF!)</f>
        <v/>
      </c>
      <c r="D1046" s="692" t="str">
        <f>IF('Formulario PPGR3 '!$G1046="","",'[1]Formulario PPGR1'!#REF!)</f>
        <v/>
      </c>
      <c r="E1046" s="692" t="str">
        <f>IF('Formulario PPGR3 '!$G1046="","",'[1]Formulario PPGR1'!#REF!)</f>
        <v/>
      </c>
      <c r="F1046" s="692" t="str">
        <f>IF('Formulario PPGR3 '!$G1046="","",'[1]Formulario PPGR1'!#REF!)</f>
        <v/>
      </c>
      <c r="G1046" s="693"/>
      <c r="H1046" s="694" t="str">
        <f>IF(Tabla112[[#This Row],[Código_Actividad]]="","",_xlfn.XLOOKUP(Tabla112[[#This Row],[Código_Actividad]],[1]!Tabla2[Código],[1]!Tabla2[Actividades Programables Presupuestables],"",0))</f>
        <v/>
      </c>
      <c r="I1046" s="695" t="str">
        <f>IFERROR(VLOOKUP('Formulario PPGR3 '!$G1046,'[1]Formulario PPGR2'!$H$9:$V$272,15,FALSE),"")</f>
        <v/>
      </c>
      <c r="J1046" s="702"/>
      <c r="K1046" s="696" t="str">
        <f>IF(Tabla112[[#This Row],[Insumos]]="","",_xlfn.XLOOKUP(Tabla112[[#This Row],[Insumos]],[1]!Tabla10[Insumo],[1]!Tabla10[InsumoAbrev],"",0))</f>
        <v/>
      </c>
      <c r="L1046" s="697"/>
      <c r="M1046" s="698" t="str">
        <f>IF(Tabla112[[#This Row],[Descripción]]="","",_xlfn.XLOOKUP(Tabla112[[#This Row],[Descripción]],[1]!Tabla10[Descripción],[1]!Tabla10[Unidad de Medida],"",0))</f>
        <v/>
      </c>
      <c r="N1046" s="699"/>
      <c r="O1046" s="700" t="str">
        <f>IF(Tabla112[[#This Row],[Descripción]]="","",_xlfn.XLOOKUP(Tabla112[[#This Row],[Descripción]],[1]!Tabla10[Descripción],[1]!Tabla10[Precio Unitario],0))</f>
        <v/>
      </c>
      <c r="P1046" s="700" t="str">
        <f>IF(Tabla112[[#This Row],[Cantidad de Insumos]]="","",Tabla112[[#This Row],[Precio Unitario]]*Tabla112[[#This Row],[Cantidad de Insumos]])</f>
        <v/>
      </c>
      <c r="Q1046" s="700" t="str">
        <f>IF(Tabla112[[#This Row],[Descripción]]="","",_xlfn.XLOOKUP(Tabla112[[#This Row],[Descripción]],[1]!Tabla10[Descripción],[1]!Tabla10[CODIGO PRESUPUESTARIO],0))</f>
        <v/>
      </c>
      <c r="R1046" s="696"/>
      <c r="S1046" s="696"/>
    </row>
    <row r="1047" spans="2:19" x14ac:dyDescent="0.3">
      <c r="B1047" s="692" t="str">
        <f>IF('Formulario PPGR3 '!$G1047="","",CONCATENATE('Formulario PPGR3 '!$C1047,".",'Formulario PPGR3 '!$D1047,".",'Formulario PPGR3 '!$E1047,".",'Formulario PPGR3 '!$F1047))</f>
        <v/>
      </c>
      <c r="C1047" s="692" t="str">
        <f>IF('Formulario PPGR3 '!$G1047="","",'[1]Formulario PPGR1'!#REF!)</f>
        <v/>
      </c>
      <c r="D1047" s="692" t="str">
        <f>IF('Formulario PPGR3 '!$G1047="","",'[1]Formulario PPGR1'!#REF!)</f>
        <v/>
      </c>
      <c r="E1047" s="692" t="str">
        <f>IF('Formulario PPGR3 '!$G1047="","",'[1]Formulario PPGR1'!#REF!)</f>
        <v/>
      </c>
      <c r="F1047" s="692" t="str">
        <f>IF('Formulario PPGR3 '!$G1047="","",'[1]Formulario PPGR1'!#REF!)</f>
        <v/>
      </c>
      <c r="G1047" s="693"/>
      <c r="H1047" s="694" t="str">
        <f>IF(Tabla112[[#This Row],[Código_Actividad]]="","",_xlfn.XLOOKUP(Tabla112[[#This Row],[Código_Actividad]],[1]!Tabla2[Código],[1]!Tabla2[Actividades Programables Presupuestables],"",0))</f>
        <v/>
      </c>
      <c r="I1047" s="695" t="str">
        <f>IFERROR(VLOOKUP('Formulario PPGR3 '!$G1047,'[1]Formulario PPGR2'!$H$9:$V$272,15,FALSE),"")</f>
        <v/>
      </c>
      <c r="J1047" s="702"/>
      <c r="K1047" s="696" t="str">
        <f>IF(Tabla112[[#This Row],[Insumos]]="","",_xlfn.XLOOKUP(Tabla112[[#This Row],[Insumos]],[1]!Tabla10[Insumo],[1]!Tabla10[InsumoAbrev],"",0))</f>
        <v/>
      </c>
      <c r="L1047" s="697"/>
      <c r="M1047" s="698" t="str">
        <f>IF(Tabla112[[#This Row],[Descripción]]="","",_xlfn.XLOOKUP(Tabla112[[#This Row],[Descripción]],[1]!Tabla10[Descripción],[1]!Tabla10[Unidad de Medida],"",0))</f>
        <v/>
      </c>
      <c r="N1047" s="699"/>
      <c r="O1047" s="700" t="str">
        <f>IF(Tabla112[[#This Row],[Descripción]]="","",_xlfn.XLOOKUP(Tabla112[[#This Row],[Descripción]],[1]!Tabla10[Descripción],[1]!Tabla10[Precio Unitario],0))</f>
        <v/>
      </c>
      <c r="P1047" s="700" t="str">
        <f>IF(Tabla112[[#This Row],[Cantidad de Insumos]]="","",Tabla112[[#This Row],[Precio Unitario]]*Tabla112[[#This Row],[Cantidad de Insumos]])</f>
        <v/>
      </c>
      <c r="Q1047" s="700" t="str">
        <f>IF(Tabla112[[#This Row],[Descripción]]="","",_xlfn.XLOOKUP(Tabla112[[#This Row],[Descripción]],[1]!Tabla10[Descripción],[1]!Tabla10[CODIGO PRESUPUESTARIO],0))</f>
        <v/>
      </c>
      <c r="R1047" s="696"/>
      <c r="S1047" s="696"/>
    </row>
    <row r="1048" spans="2:19" x14ac:dyDescent="0.3">
      <c r="B1048" s="692" t="str">
        <f>IF('Formulario PPGR3 '!$G1048="","",CONCATENATE('Formulario PPGR3 '!$C1048,".",'Formulario PPGR3 '!$D1048,".",'Formulario PPGR3 '!$E1048,".",'Formulario PPGR3 '!$F1048))</f>
        <v/>
      </c>
      <c r="C1048" s="692" t="str">
        <f>IF('Formulario PPGR3 '!$G1048="","",'[1]Formulario PPGR1'!#REF!)</f>
        <v/>
      </c>
      <c r="D1048" s="692" t="str">
        <f>IF('Formulario PPGR3 '!$G1048="","",'[1]Formulario PPGR1'!#REF!)</f>
        <v/>
      </c>
      <c r="E1048" s="692" t="str">
        <f>IF('Formulario PPGR3 '!$G1048="","",'[1]Formulario PPGR1'!#REF!)</f>
        <v/>
      </c>
      <c r="F1048" s="692" t="str">
        <f>IF('Formulario PPGR3 '!$G1048="","",'[1]Formulario PPGR1'!#REF!)</f>
        <v/>
      </c>
      <c r="G1048" s="693"/>
      <c r="H1048" s="694" t="str">
        <f>IF(Tabla112[[#This Row],[Código_Actividad]]="","",_xlfn.XLOOKUP(Tabla112[[#This Row],[Código_Actividad]],[1]!Tabla2[Código],[1]!Tabla2[Actividades Programables Presupuestables],"",0))</f>
        <v/>
      </c>
      <c r="I1048" s="695" t="str">
        <f>IFERROR(VLOOKUP('Formulario PPGR3 '!$G1048,'[1]Formulario PPGR2'!$H$9:$V$272,15,FALSE),"")</f>
        <v/>
      </c>
      <c r="J1048" s="702"/>
      <c r="K1048" s="696" t="str">
        <f>IF(Tabla112[[#This Row],[Insumos]]="","",_xlfn.XLOOKUP(Tabla112[[#This Row],[Insumos]],[1]!Tabla10[Insumo],[1]!Tabla10[InsumoAbrev],"",0))</f>
        <v/>
      </c>
      <c r="L1048" s="697"/>
      <c r="M1048" s="698" t="str">
        <f>IF(Tabla112[[#This Row],[Descripción]]="","",_xlfn.XLOOKUP(Tabla112[[#This Row],[Descripción]],[1]!Tabla10[Descripción],[1]!Tabla10[Unidad de Medida],"",0))</f>
        <v/>
      </c>
      <c r="N1048" s="699"/>
      <c r="O1048" s="700" t="str">
        <f>IF(Tabla112[[#This Row],[Descripción]]="","",_xlfn.XLOOKUP(Tabla112[[#This Row],[Descripción]],[1]!Tabla10[Descripción],[1]!Tabla10[Precio Unitario],0))</f>
        <v/>
      </c>
      <c r="P1048" s="700" t="str">
        <f>IF(Tabla112[[#This Row],[Cantidad de Insumos]]="","",Tabla112[[#This Row],[Precio Unitario]]*Tabla112[[#This Row],[Cantidad de Insumos]])</f>
        <v/>
      </c>
      <c r="Q1048" s="700" t="str">
        <f>IF(Tabla112[[#This Row],[Descripción]]="","",_xlfn.XLOOKUP(Tabla112[[#This Row],[Descripción]],[1]!Tabla10[Descripción],[1]!Tabla10[CODIGO PRESUPUESTARIO],0))</f>
        <v/>
      </c>
      <c r="R1048" s="696"/>
      <c r="S1048" s="696"/>
    </row>
    <row r="1049" spans="2:19" x14ac:dyDescent="0.3">
      <c r="B1049" s="692" t="str">
        <f>IF('Formulario PPGR3 '!$G1049="","",CONCATENATE('Formulario PPGR3 '!$C1049,".",'Formulario PPGR3 '!$D1049,".",'Formulario PPGR3 '!$E1049,".",'Formulario PPGR3 '!$F1049))</f>
        <v/>
      </c>
      <c r="C1049" s="692" t="str">
        <f>IF('Formulario PPGR3 '!$G1049="","",'[1]Formulario PPGR1'!#REF!)</f>
        <v/>
      </c>
      <c r="D1049" s="692" t="str">
        <f>IF('Formulario PPGR3 '!$G1049="","",'[1]Formulario PPGR1'!#REF!)</f>
        <v/>
      </c>
      <c r="E1049" s="692" t="str">
        <f>IF('Formulario PPGR3 '!$G1049="","",'[1]Formulario PPGR1'!#REF!)</f>
        <v/>
      </c>
      <c r="F1049" s="692" t="str">
        <f>IF('Formulario PPGR3 '!$G1049="","",'[1]Formulario PPGR1'!#REF!)</f>
        <v/>
      </c>
      <c r="G1049" s="693"/>
      <c r="H1049" s="694" t="str">
        <f>IF(Tabla112[[#This Row],[Código_Actividad]]="","",_xlfn.XLOOKUP(Tabla112[[#This Row],[Código_Actividad]],[1]!Tabla2[Código],[1]!Tabla2[Actividades Programables Presupuestables],"",0))</f>
        <v/>
      </c>
      <c r="I1049" s="695" t="str">
        <f>IFERROR(VLOOKUP('Formulario PPGR3 '!$G1049,'[1]Formulario PPGR2'!$H$9:$V$272,15,FALSE),"")</f>
        <v/>
      </c>
      <c r="J1049" s="702"/>
      <c r="K1049" s="696" t="str">
        <f>IF(Tabla112[[#This Row],[Insumos]]="","",_xlfn.XLOOKUP(Tabla112[[#This Row],[Insumos]],[1]!Tabla10[Insumo],[1]!Tabla10[InsumoAbrev],"",0))</f>
        <v/>
      </c>
      <c r="L1049" s="697"/>
      <c r="M1049" s="698" t="str">
        <f>IF(Tabla112[[#This Row],[Descripción]]="","",_xlfn.XLOOKUP(Tabla112[[#This Row],[Descripción]],[1]!Tabla10[Descripción],[1]!Tabla10[Unidad de Medida],"",0))</f>
        <v/>
      </c>
      <c r="N1049" s="699"/>
      <c r="O1049" s="700" t="str">
        <f>IF(Tabla112[[#This Row],[Descripción]]="","",_xlfn.XLOOKUP(Tabla112[[#This Row],[Descripción]],[1]!Tabla10[Descripción],[1]!Tabla10[Precio Unitario],0))</f>
        <v/>
      </c>
      <c r="P1049" s="700" t="str">
        <f>IF(Tabla112[[#This Row],[Cantidad de Insumos]]="","",Tabla112[[#This Row],[Precio Unitario]]*Tabla112[[#This Row],[Cantidad de Insumos]])</f>
        <v/>
      </c>
      <c r="Q1049" s="700" t="str">
        <f>IF(Tabla112[[#This Row],[Descripción]]="","",_xlfn.XLOOKUP(Tabla112[[#This Row],[Descripción]],[1]!Tabla10[Descripción],[1]!Tabla10[CODIGO PRESUPUESTARIO],0))</f>
        <v/>
      </c>
      <c r="R1049" s="696"/>
      <c r="S1049" s="696"/>
    </row>
    <row r="1050" spans="2:19" x14ac:dyDescent="0.3">
      <c r="B1050" s="692" t="str">
        <f>IF('Formulario PPGR3 '!$G1050="","",CONCATENATE('Formulario PPGR3 '!$C1050,".",'Formulario PPGR3 '!$D1050,".",'Formulario PPGR3 '!$E1050,".",'Formulario PPGR3 '!$F1050))</f>
        <v/>
      </c>
      <c r="C1050" s="692" t="str">
        <f>IF('Formulario PPGR3 '!$G1050="","",'[1]Formulario PPGR1'!#REF!)</f>
        <v/>
      </c>
      <c r="D1050" s="692" t="str">
        <f>IF('Formulario PPGR3 '!$G1050="","",'[1]Formulario PPGR1'!#REF!)</f>
        <v/>
      </c>
      <c r="E1050" s="692" t="str">
        <f>IF('Formulario PPGR3 '!$G1050="","",'[1]Formulario PPGR1'!#REF!)</f>
        <v/>
      </c>
      <c r="F1050" s="692" t="str">
        <f>IF('Formulario PPGR3 '!$G1050="","",'[1]Formulario PPGR1'!#REF!)</f>
        <v/>
      </c>
      <c r="G1050" s="693"/>
      <c r="H1050" s="694" t="str">
        <f>IF(Tabla112[[#This Row],[Código_Actividad]]="","",_xlfn.XLOOKUP(Tabla112[[#This Row],[Código_Actividad]],[1]!Tabla2[Código],[1]!Tabla2[Actividades Programables Presupuestables],"",0))</f>
        <v/>
      </c>
      <c r="I1050" s="695" t="str">
        <f>IFERROR(VLOOKUP('Formulario PPGR3 '!$G1050,'[1]Formulario PPGR2'!$H$9:$V$272,15,FALSE),"")</f>
        <v/>
      </c>
      <c r="J1050" s="702"/>
      <c r="K1050" s="696" t="str">
        <f>IF(Tabla112[[#This Row],[Insumos]]="","",_xlfn.XLOOKUP(Tabla112[[#This Row],[Insumos]],[1]!Tabla10[Insumo],[1]!Tabla10[InsumoAbrev],"",0))</f>
        <v/>
      </c>
      <c r="L1050" s="697"/>
      <c r="M1050" s="698" t="str">
        <f>IF(Tabla112[[#This Row],[Descripción]]="","",_xlfn.XLOOKUP(Tabla112[[#This Row],[Descripción]],[1]!Tabla10[Descripción],[1]!Tabla10[Unidad de Medida],"",0))</f>
        <v/>
      </c>
      <c r="N1050" s="699"/>
      <c r="O1050" s="700" t="str">
        <f>IF(Tabla112[[#This Row],[Descripción]]="","",_xlfn.XLOOKUP(Tabla112[[#This Row],[Descripción]],[1]!Tabla10[Descripción],[1]!Tabla10[Precio Unitario],0))</f>
        <v/>
      </c>
      <c r="P1050" s="700" t="str">
        <f>IF(Tabla112[[#This Row],[Cantidad de Insumos]]="","",Tabla112[[#This Row],[Precio Unitario]]*Tabla112[[#This Row],[Cantidad de Insumos]])</f>
        <v/>
      </c>
      <c r="Q1050" s="700" t="str">
        <f>IF(Tabla112[[#This Row],[Descripción]]="","",_xlfn.XLOOKUP(Tabla112[[#This Row],[Descripción]],[1]!Tabla10[Descripción],[1]!Tabla10[CODIGO PRESUPUESTARIO],0))</f>
        <v/>
      </c>
      <c r="R1050" s="696"/>
      <c r="S1050" s="696"/>
    </row>
    <row r="1051" spans="2:19" x14ac:dyDescent="0.3">
      <c r="B1051" s="692" t="str">
        <f>IF('Formulario PPGR3 '!$G1051="","",CONCATENATE('Formulario PPGR3 '!$C1051,".",'Formulario PPGR3 '!$D1051,".",'Formulario PPGR3 '!$E1051,".",'Formulario PPGR3 '!$F1051))</f>
        <v/>
      </c>
      <c r="C1051" s="692" t="str">
        <f>IF('Formulario PPGR3 '!$G1051="","",'[1]Formulario PPGR1'!#REF!)</f>
        <v/>
      </c>
      <c r="D1051" s="692" t="str">
        <f>IF('Formulario PPGR3 '!$G1051="","",'[1]Formulario PPGR1'!#REF!)</f>
        <v/>
      </c>
      <c r="E1051" s="692" t="str">
        <f>IF('Formulario PPGR3 '!$G1051="","",'[1]Formulario PPGR1'!#REF!)</f>
        <v/>
      </c>
      <c r="F1051" s="692" t="str">
        <f>IF('Formulario PPGR3 '!$G1051="","",'[1]Formulario PPGR1'!#REF!)</f>
        <v/>
      </c>
      <c r="G1051" s="693"/>
      <c r="H1051" s="694" t="str">
        <f>IF(Tabla112[[#This Row],[Código_Actividad]]="","",_xlfn.XLOOKUP(Tabla112[[#This Row],[Código_Actividad]],[1]!Tabla2[Código],[1]!Tabla2[Actividades Programables Presupuestables],"",0))</f>
        <v/>
      </c>
      <c r="I1051" s="695" t="str">
        <f>IFERROR(VLOOKUP('Formulario PPGR3 '!$G1051,'[1]Formulario PPGR2'!$H$9:$V$272,15,FALSE),"")</f>
        <v/>
      </c>
      <c r="J1051" s="702"/>
      <c r="K1051" s="696" t="str">
        <f>IF(Tabla112[[#This Row],[Insumos]]="","",_xlfn.XLOOKUP(Tabla112[[#This Row],[Insumos]],[1]!Tabla10[Insumo],[1]!Tabla10[InsumoAbrev],"",0))</f>
        <v/>
      </c>
      <c r="L1051" s="697"/>
      <c r="M1051" s="698" t="str">
        <f>IF(Tabla112[[#This Row],[Descripción]]="","",_xlfn.XLOOKUP(Tabla112[[#This Row],[Descripción]],[1]!Tabla10[Descripción],[1]!Tabla10[Unidad de Medida],"",0))</f>
        <v/>
      </c>
      <c r="N1051" s="699"/>
      <c r="O1051" s="700" t="str">
        <f>IF(Tabla112[[#This Row],[Descripción]]="","",_xlfn.XLOOKUP(Tabla112[[#This Row],[Descripción]],[1]!Tabla10[Descripción],[1]!Tabla10[Precio Unitario],0))</f>
        <v/>
      </c>
      <c r="P1051" s="700" t="str">
        <f>IF(Tabla112[[#This Row],[Cantidad de Insumos]]="","",Tabla112[[#This Row],[Precio Unitario]]*Tabla112[[#This Row],[Cantidad de Insumos]])</f>
        <v/>
      </c>
      <c r="Q1051" s="700" t="str">
        <f>IF(Tabla112[[#This Row],[Descripción]]="","",_xlfn.XLOOKUP(Tabla112[[#This Row],[Descripción]],[1]!Tabla10[Descripción],[1]!Tabla10[CODIGO PRESUPUESTARIO],0))</f>
        <v/>
      </c>
      <c r="R1051" s="696"/>
      <c r="S1051" s="696"/>
    </row>
    <row r="1052" spans="2:19" x14ac:dyDescent="0.3">
      <c r="B1052" s="692" t="str">
        <f>IF('Formulario PPGR3 '!$G1052="","",CONCATENATE('Formulario PPGR3 '!$C1052,".",'Formulario PPGR3 '!$D1052,".",'Formulario PPGR3 '!$E1052,".",'Formulario PPGR3 '!$F1052))</f>
        <v/>
      </c>
      <c r="C1052" s="692" t="str">
        <f>IF('Formulario PPGR3 '!$G1052="","",'[1]Formulario PPGR1'!#REF!)</f>
        <v/>
      </c>
      <c r="D1052" s="692" t="str">
        <f>IF('Formulario PPGR3 '!$G1052="","",'[1]Formulario PPGR1'!#REF!)</f>
        <v/>
      </c>
      <c r="E1052" s="692" t="str">
        <f>IF('Formulario PPGR3 '!$G1052="","",'[1]Formulario PPGR1'!#REF!)</f>
        <v/>
      </c>
      <c r="F1052" s="692" t="str">
        <f>IF('Formulario PPGR3 '!$G1052="","",'[1]Formulario PPGR1'!#REF!)</f>
        <v/>
      </c>
      <c r="G1052" s="693"/>
      <c r="H1052" s="694" t="str">
        <f>IF(Tabla112[[#This Row],[Código_Actividad]]="","",_xlfn.XLOOKUP(Tabla112[[#This Row],[Código_Actividad]],[1]!Tabla2[Código],[1]!Tabla2[Actividades Programables Presupuestables],"",0))</f>
        <v/>
      </c>
      <c r="I1052" s="695" t="str">
        <f>IFERROR(VLOOKUP('Formulario PPGR3 '!$G1052,'[1]Formulario PPGR2'!$H$9:$V$272,15,FALSE),"")</f>
        <v/>
      </c>
      <c r="J1052" s="702"/>
      <c r="K1052" s="696" t="str">
        <f>IF(Tabla112[[#This Row],[Insumos]]="","",_xlfn.XLOOKUP(Tabla112[[#This Row],[Insumos]],[1]!Tabla10[Insumo],[1]!Tabla10[InsumoAbrev],"",0))</f>
        <v/>
      </c>
      <c r="L1052" s="697"/>
      <c r="M1052" s="698" t="str">
        <f>IF(Tabla112[[#This Row],[Descripción]]="","",_xlfn.XLOOKUP(Tabla112[[#This Row],[Descripción]],[1]!Tabla10[Descripción],[1]!Tabla10[Unidad de Medida],"",0))</f>
        <v/>
      </c>
      <c r="N1052" s="699"/>
      <c r="O1052" s="700" t="str">
        <f>IF(Tabla112[[#This Row],[Descripción]]="","",_xlfn.XLOOKUP(Tabla112[[#This Row],[Descripción]],[1]!Tabla10[Descripción],[1]!Tabla10[Precio Unitario],0))</f>
        <v/>
      </c>
      <c r="P1052" s="700" t="str">
        <f>IF(Tabla112[[#This Row],[Cantidad de Insumos]]="","",Tabla112[[#This Row],[Precio Unitario]]*Tabla112[[#This Row],[Cantidad de Insumos]])</f>
        <v/>
      </c>
      <c r="Q1052" s="700" t="str">
        <f>IF(Tabla112[[#This Row],[Descripción]]="","",_xlfn.XLOOKUP(Tabla112[[#This Row],[Descripción]],[1]!Tabla10[Descripción],[1]!Tabla10[CODIGO PRESUPUESTARIO],0))</f>
        <v/>
      </c>
      <c r="R1052" s="696"/>
      <c r="S1052" s="696"/>
    </row>
    <row r="1053" spans="2:19" x14ac:dyDescent="0.3">
      <c r="B1053" s="692" t="str">
        <f>IF('Formulario PPGR3 '!$G1053="","",CONCATENATE('Formulario PPGR3 '!$C1053,".",'Formulario PPGR3 '!$D1053,".",'Formulario PPGR3 '!$E1053,".",'Formulario PPGR3 '!$F1053))</f>
        <v/>
      </c>
      <c r="C1053" s="692" t="str">
        <f>IF('Formulario PPGR3 '!$G1053="","",'[1]Formulario PPGR1'!#REF!)</f>
        <v/>
      </c>
      <c r="D1053" s="692" t="str">
        <f>IF('Formulario PPGR3 '!$G1053="","",'[1]Formulario PPGR1'!#REF!)</f>
        <v/>
      </c>
      <c r="E1053" s="692" t="str">
        <f>IF('Formulario PPGR3 '!$G1053="","",'[1]Formulario PPGR1'!#REF!)</f>
        <v/>
      </c>
      <c r="F1053" s="692" t="str">
        <f>IF('Formulario PPGR3 '!$G1053="","",'[1]Formulario PPGR1'!#REF!)</f>
        <v/>
      </c>
      <c r="G1053" s="693"/>
      <c r="H1053" s="694" t="str">
        <f>IF(Tabla112[[#This Row],[Código_Actividad]]="","",_xlfn.XLOOKUP(Tabla112[[#This Row],[Código_Actividad]],[1]!Tabla2[Código],[1]!Tabla2[Actividades Programables Presupuestables],"",0))</f>
        <v/>
      </c>
      <c r="I1053" s="695" t="str">
        <f>IFERROR(VLOOKUP('Formulario PPGR3 '!$G1053,'[1]Formulario PPGR2'!$H$9:$V$272,15,FALSE),"")</f>
        <v/>
      </c>
      <c r="J1053" s="702"/>
      <c r="K1053" s="696" t="str">
        <f>IF(Tabla112[[#This Row],[Insumos]]="","",_xlfn.XLOOKUP(Tabla112[[#This Row],[Insumos]],[1]!Tabla10[Insumo],[1]!Tabla10[InsumoAbrev],"",0))</f>
        <v/>
      </c>
      <c r="L1053" s="697"/>
      <c r="M1053" s="698" t="str">
        <f>IF(Tabla112[[#This Row],[Descripción]]="","",_xlfn.XLOOKUP(Tabla112[[#This Row],[Descripción]],[1]!Tabla10[Descripción],[1]!Tabla10[Unidad de Medida],"",0))</f>
        <v/>
      </c>
      <c r="N1053" s="699"/>
      <c r="O1053" s="700" t="str">
        <f>IF(Tabla112[[#This Row],[Descripción]]="","",_xlfn.XLOOKUP(Tabla112[[#This Row],[Descripción]],[1]!Tabla10[Descripción],[1]!Tabla10[Precio Unitario],0))</f>
        <v/>
      </c>
      <c r="P1053" s="700" t="str">
        <f>IF(Tabla112[[#This Row],[Cantidad de Insumos]]="","",Tabla112[[#This Row],[Precio Unitario]]*Tabla112[[#This Row],[Cantidad de Insumos]])</f>
        <v/>
      </c>
      <c r="Q1053" s="700" t="str">
        <f>IF(Tabla112[[#This Row],[Descripción]]="","",_xlfn.XLOOKUP(Tabla112[[#This Row],[Descripción]],[1]!Tabla10[Descripción],[1]!Tabla10[CODIGO PRESUPUESTARIO],0))</f>
        <v/>
      </c>
      <c r="R1053" s="696"/>
      <c r="S1053" s="696"/>
    </row>
    <row r="1054" spans="2:19" x14ac:dyDescent="0.3">
      <c r="B1054" s="692" t="str">
        <f>IF('Formulario PPGR3 '!$G1054="","",CONCATENATE('Formulario PPGR3 '!$C1054,".",'Formulario PPGR3 '!$D1054,".",'Formulario PPGR3 '!$E1054,".",'Formulario PPGR3 '!$F1054))</f>
        <v/>
      </c>
      <c r="C1054" s="692" t="str">
        <f>IF('Formulario PPGR3 '!$G1054="","",'[1]Formulario PPGR1'!#REF!)</f>
        <v/>
      </c>
      <c r="D1054" s="692" t="str">
        <f>IF('Formulario PPGR3 '!$G1054="","",'[1]Formulario PPGR1'!#REF!)</f>
        <v/>
      </c>
      <c r="E1054" s="692" t="str">
        <f>IF('Formulario PPGR3 '!$G1054="","",'[1]Formulario PPGR1'!#REF!)</f>
        <v/>
      </c>
      <c r="F1054" s="692" t="str">
        <f>IF('Formulario PPGR3 '!$G1054="","",'[1]Formulario PPGR1'!#REF!)</f>
        <v/>
      </c>
      <c r="G1054" s="693"/>
      <c r="H1054" s="694" t="str">
        <f>IF(Tabla112[[#This Row],[Código_Actividad]]="","",_xlfn.XLOOKUP(Tabla112[[#This Row],[Código_Actividad]],[1]!Tabla2[Código],[1]!Tabla2[Actividades Programables Presupuestables],"",0))</f>
        <v/>
      </c>
      <c r="I1054" s="695" t="str">
        <f>IFERROR(VLOOKUP('Formulario PPGR3 '!$G1054,'[1]Formulario PPGR2'!$H$9:$V$272,15,FALSE),"")</f>
        <v/>
      </c>
      <c r="J1054" s="702"/>
      <c r="K1054" s="696" t="str">
        <f>IF(Tabla112[[#This Row],[Insumos]]="","",_xlfn.XLOOKUP(Tabla112[[#This Row],[Insumos]],[1]!Tabla10[Insumo],[1]!Tabla10[InsumoAbrev],"",0))</f>
        <v/>
      </c>
      <c r="L1054" s="697"/>
      <c r="M1054" s="698" t="str">
        <f>IF(Tabla112[[#This Row],[Descripción]]="","",_xlfn.XLOOKUP(Tabla112[[#This Row],[Descripción]],[1]!Tabla10[Descripción],[1]!Tabla10[Unidad de Medida],"",0))</f>
        <v/>
      </c>
      <c r="N1054" s="699"/>
      <c r="O1054" s="700" t="str">
        <f>IF(Tabla112[[#This Row],[Descripción]]="","",_xlfn.XLOOKUP(Tabla112[[#This Row],[Descripción]],[1]!Tabla10[Descripción],[1]!Tabla10[Precio Unitario],0))</f>
        <v/>
      </c>
      <c r="P1054" s="700" t="str">
        <f>IF(Tabla112[[#This Row],[Cantidad de Insumos]]="","",Tabla112[[#This Row],[Precio Unitario]]*Tabla112[[#This Row],[Cantidad de Insumos]])</f>
        <v/>
      </c>
      <c r="Q1054" s="700" t="str">
        <f>IF(Tabla112[[#This Row],[Descripción]]="","",_xlfn.XLOOKUP(Tabla112[[#This Row],[Descripción]],[1]!Tabla10[Descripción],[1]!Tabla10[CODIGO PRESUPUESTARIO],0))</f>
        <v/>
      </c>
      <c r="R1054" s="696"/>
      <c r="S1054" s="696"/>
    </row>
    <row r="1055" spans="2:19" x14ac:dyDescent="0.3">
      <c r="B1055" s="692" t="str">
        <f>IF('Formulario PPGR3 '!$G1055="","",CONCATENATE('Formulario PPGR3 '!$C1055,".",'Formulario PPGR3 '!$D1055,".",'Formulario PPGR3 '!$E1055,".",'Formulario PPGR3 '!$F1055))</f>
        <v/>
      </c>
      <c r="C1055" s="692" t="str">
        <f>IF('Formulario PPGR3 '!$G1055="","",'[1]Formulario PPGR1'!#REF!)</f>
        <v/>
      </c>
      <c r="D1055" s="692" t="str">
        <f>IF('Formulario PPGR3 '!$G1055="","",'[1]Formulario PPGR1'!#REF!)</f>
        <v/>
      </c>
      <c r="E1055" s="692" t="str">
        <f>IF('Formulario PPGR3 '!$G1055="","",'[1]Formulario PPGR1'!#REF!)</f>
        <v/>
      </c>
      <c r="F1055" s="692" t="str">
        <f>IF('Formulario PPGR3 '!$G1055="","",'[1]Formulario PPGR1'!#REF!)</f>
        <v/>
      </c>
      <c r="G1055" s="693"/>
      <c r="H1055" s="694" t="str">
        <f>IF(Tabla112[[#This Row],[Código_Actividad]]="","",_xlfn.XLOOKUP(Tabla112[[#This Row],[Código_Actividad]],[1]!Tabla2[Código],[1]!Tabla2[Actividades Programables Presupuestables],"",0))</f>
        <v/>
      </c>
      <c r="I1055" s="695" t="str">
        <f>IFERROR(VLOOKUP('Formulario PPGR3 '!$G1055,'[1]Formulario PPGR2'!$H$9:$V$272,15,FALSE),"")</f>
        <v/>
      </c>
      <c r="J1055" s="702"/>
      <c r="K1055" s="696" t="str">
        <f>IF(Tabla112[[#This Row],[Insumos]]="","",_xlfn.XLOOKUP(Tabla112[[#This Row],[Insumos]],[1]!Tabla10[Insumo],[1]!Tabla10[InsumoAbrev],"",0))</f>
        <v/>
      </c>
      <c r="L1055" s="697"/>
      <c r="M1055" s="698" t="str">
        <f>IF(Tabla112[[#This Row],[Descripción]]="","",_xlfn.XLOOKUP(Tabla112[[#This Row],[Descripción]],[1]!Tabla10[Descripción],[1]!Tabla10[Unidad de Medida],"",0))</f>
        <v/>
      </c>
      <c r="N1055" s="699"/>
      <c r="O1055" s="700" t="str">
        <f>IF(Tabla112[[#This Row],[Descripción]]="","",_xlfn.XLOOKUP(Tabla112[[#This Row],[Descripción]],[1]!Tabla10[Descripción],[1]!Tabla10[Precio Unitario],0))</f>
        <v/>
      </c>
      <c r="P1055" s="700" t="str">
        <f>IF(Tabla112[[#This Row],[Cantidad de Insumos]]="","",Tabla112[[#This Row],[Precio Unitario]]*Tabla112[[#This Row],[Cantidad de Insumos]])</f>
        <v/>
      </c>
      <c r="Q1055" s="700" t="str">
        <f>IF(Tabla112[[#This Row],[Descripción]]="","",_xlfn.XLOOKUP(Tabla112[[#This Row],[Descripción]],[1]!Tabla10[Descripción],[1]!Tabla10[CODIGO PRESUPUESTARIO],0))</f>
        <v/>
      </c>
      <c r="R1055" s="696"/>
      <c r="S1055" s="696"/>
    </row>
    <row r="1056" spans="2:19" x14ac:dyDescent="0.3">
      <c r="B1056" s="692" t="str">
        <f>IF('Formulario PPGR3 '!$G1056="","",CONCATENATE('Formulario PPGR3 '!$C1056,".",'Formulario PPGR3 '!$D1056,".",'Formulario PPGR3 '!$E1056,".",'Formulario PPGR3 '!$F1056))</f>
        <v/>
      </c>
      <c r="C1056" s="692" t="str">
        <f>IF('Formulario PPGR3 '!$G1056="","",'[1]Formulario PPGR1'!#REF!)</f>
        <v/>
      </c>
      <c r="D1056" s="692" t="str">
        <f>IF('Formulario PPGR3 '!$G1056="","",'[1]Formulario PPGR1'!#REF!)</f>
        <v/>
      </c>
      <c r="E1056" s="692" t="str">
        <f>IF('Formulario PPGR3 '!$G1056="","",'[1]Formulario PPGR1'!#REF!)</f>
        <v/>
      </c>
      <c r="F1056" s="692" t="str">
        <f>IF('Formulario PPGR3 '!$G1056="","",'[1]Formulario PPGR1'!#REF!)</f>
        <v/>
      </c>
      <c r="G1056" s="693"/>
      <c r="H1056" s="694" t="str">
        <f>IF(Tabla112[[#This Row],[Código_Actividad]]="","",_xlfn.XLOOKUP(Tabla112[[#This Row],[Código_Actividad]],[1]!Tabla2[Código],[1]!Tabla2[Actividades Programables Presupuestables],"",0))</f>
        <v/>
      </c>
      <c r="I1056" s="695" t="str">
        <f>IFERROR(VLOOKUP('Formulario PPGR3 '!$G1056,'[1]Formulario PPGR2'!$H$9:$V$272,15,FALSE),"")</f>
        <v/>
      </c>
      <c r="J1056" s="702"/>
      <c r="K1056" s="696" t="str">
        <f>IF(Tabla112[[#This Row],[Insumos]]="","",_xlfn.XLOOKUP(Tabla112[[#This Row],[Insumos]],[1]!Tabla10[Insumo],[1]!Tabla10[InsumoAbrev],"",0))</f>
        <v/>
      </c>
      <c r="L1056" s="697"/>
      <c r="M1056" s="698" t="str">
        <f>IF(Tabla112[[#This Row],[Descripción]]="","",_xlfn.XLOOKUP(Tabla112[[#This Row],[Descripción]],[1]!Tabla10[Descripción],[1]!Tabla10[Unidad de Medida],"",0))</f>
        <v/>
      </c>
      <c r="N1056" s="699"/>
      <c r="O1056" s="700" t="str">
        <f>IF(Tabla112[[#This Row],[Descripción]]="","",_xlfn.XLOOKUP(Tabla112[[#This Row],[Descripción]],[1]!Tabla10[Descripción],[1]!Tabla10[Precio Unitario],0))</f>
        <v/>
      </c>
      <c r="P1056" s="700" t="str">
        <f>IF(Tabla112[[#This Row],[Cantidad de Insumos]]="","",Tabla112[[#This Row],[Precio Unitario]]*Tabla112[[#This Row],[Cantidad de Insumos]])</f>
        <v/>
      </c>
      <c r="Q1056" s="700" t="str">
        <f>IF(Tabla112[[#This Row],[Descripción]]="","",_xlfn.XLOOKUP(Tabla112[[#This Row],[Descripción]],[1]!Tabla10[Descripción],[1]!Tabla10[CODIGO PRESUPUESTARIO],0))</f>
        <v/>
      </c>
      <c r="R1056" s="696"/>
      <c r="S1056" s="696"/>
    </row>
    <row r="1057" spans="2:19" x14ac:dyDescent="0.3">
      <c r="B1057" s="692" t="str">
        <f>IF('Formulario PPGR3 '!$G1057="","",CONCATENATE('Formulario PPGR3 '!$C1057,".",'Formulario PPGR3 '!$D1057,".",'Formulario PPGR3 '!$E1057,".",'Formulario PPGR3 '!$F1057))</f>
        <v/>
      </c>
      <c r="C1057" s="692" t="str">
        <f>IF('Formulario PPGR3 '!$G1057="","",'[1]Formulario PPGR1'!#REF!)</f>
        <v/>
      </c>
      <c r="D1057" s="692" t="str">
        <f>IF('Formulario PPGR3 '!$G1057="","",'[1]Formulario PPGR1'!#REF!)</f>
        <v/>
      </c>
      <c r="E1057" s="692" t="str">
        <f>IF('Formulario PPGR3 '!$G1057="","",'[1]Formulario PPGR1'!#REF!)</f>
        <v/>
      </c>
      <c r="F1057" s="692" t="str">
        <f>IF('Formulario PPGR3 '!$G1057="","",'[1]Formulario PPGR1'!#REF!)</f>
        <v/>
      </c>
      <c r="G1057" s="693"/>
      <c r="H1057" s="694" t="str">
        <f>IF(Tabla112[[#This Row],[Código_Actividad]]="","",_xlfn.XLOOKUP(Tabla112[[#This Row],[Código_Actividad]],[1]!Tabla2[Código],[1]!Tabla2[Actividades Programables Presupuestables],"",0))</f>
        <v/>
      </c>
      <c r="I1057" s="695" t="str">
        <f>IFERROR(VLOOKUP('Formulario PPGR3 '!$G1057,'[1]Formulario PPGR2'!$H$9:$V$272,15,FALSE),"")</f>
        <v/>
      </c>
      <c r="J1057" s="702"/>
      <c r="K1057" s="696" t="str">
        <f>IF(Tabla112[[#This Row],[Insumos]]="","",_xlfn.XLOOKUP(Tabla112[[#This Row],[Insumos]],[1]!Tabla10[Insumo],[1]!Tabla10[InsumoAbrev],"",0))</f>
        <v/>
      </c>
      <c r="L1057" s="697"/>
      <c r="M1057" s="698" t="str">
        <f>IF(Tabla112[[#This Row],[Descripción]]="","",_xlfn.XLOOKUP(Tabla112[[#This Row],[Descripción]],[1]!Tabla10[Descripción],[1]!Tabla10[Unidad de Medida],"",0))</f>
        <v/>
      </c>
      <c r="N1057" s="699"/>
      <c r="O1057" s="700" t="str">
        <f>IF(Tabla112[[#This Row],[Descripción]]="","",_xlfn.XLOOKUP(Tabla112[[#This Row],[Descripción]],[1]!Tabla10[Descripción],[1]!Tabla10[Precio Unitario],0))</f>
        <v/>
      </c>
      <c r="P1057" s="700" t="str">
        <f>IF(Tabla112[[#This Row],[Cantidad de Insumos]]="","",Tabla112[[#This Row],[Precio Unitario]]*Tabla112[[#This Row],[Cantidad de Insumos]])</f>
        <v/>
      </c>
      <c r="Q1057" s="700" t="str">
        <f>IF(Tabla112[[#This Row],[Descripción]]="","",_xlfn.XLOOKUP(Tabla112[[#This Row],[Descripción]],[1]!Tabla10[Descripción],[1]!Tabla10[CODIGO PRESUPUESTARIO],0))</f>
        <v/>
      </c>
      <c r="R1057" s="696"/>
      <c r="S1057" s="696"/>
    </row>
    <row r="1058" spans="2:19" x14ac:dyDescent="0.3">
      <c r="B1058" s="692" t="str">
        <f>IF('Formulario PPGR3 '!$G1058="","",CONCATENATE('Formulario PPGR3 '!$C1058,".",'Formulario PPGR3 '!$D1058,".",'Formulario PPGR3 '!$E1058,".",'Formulario PPGR3 '!$F1058))</f>
        <v/>
      </c>
      <c r="C1058" s="692" t="str">
        <f>IF('Formulario PPGR3 '!$G1058="","",'[1]Formulario PPGR1'!#REF!)</f>
        <v/>
      </c>
      <c r="D1058" s="692" t="str">
        <f>IF('Formulario PPGR3 '!$G1058="","",'[1]Formulario PPGR1'!#REF!)</f>
        <v/>
      </c>
      <c r="E1058" s="692" t="str">
        <f>IF('Formulario PPGR3 '!$G1058="","",'[1]Formulario PPGR1'!#REF!)</f>
        <v/>
      </c>
      <c r="F1058" s="692" t="str">
        <f>IF('Formulario PPGR3 '!$G1058="","",'[1]Formulario PPGR1'!#REF!)</f>
        <v/>
      </c>
      <c r="G1058" s="693"/>
      <c r="H1058" s="694" t="str">
        <f>IF(Tabla112[[#This Row],[Código_Actividad]]="","",_xlfn.XLOOKUP(Tabla112[[#This Row],[Código_Actividad]],[1]!Tabla2[Código],[1]!Tabla2[Actividades Programables Presupuestables],"",0))</f>
        <v/>
      </c>
      <c r="I1058" s="695" t="str">
        <f>IFERROR(VLOOKUP('Formulario PPGR3 '!$G1058,'[1]Formulario PPGR2'!$H$9:$V$272,15,FALSE),"")</f>
        <v/>
      </c>
      <c r="J1058" s="702"/>
      <c r="K1058" s="696" t="str">
        <f>IF(Tabla112[[#This Row],[Insumos]]="","",_xlfn.XLOOKUP(Tabla112[[#This Row],[Insumos]],[1]!Tabla10[Insumo],[1]!Tabla10[InsumoAbrev],"",0))</f>
        <v/>
      </c>
      <c r="L1058" s="697"/>
      <c r="M1058" s="698" t="str">
        <f>IF(Tabla112[[#This Row],[Descripción]]="","",_xlfn.XLOOKUP(Tabla112[[#This Row],[Descripción]],[1]!Tabla10[Descripción],[1]!Tabla10[Unidad de Medida],"",0))</f>
        <v/>
      </c>
      <c r="N1058" s="699"/>
      <c r="O1058" s="700" t="str">
        <f>IF(Tabla112[[#This Row],[Descripción]]="","",_xlfn.XLOOKUP(Tabla112[[#This Row],[Descripción]],[1]!Tabla10[Descripción],[1]!Tabla10[Precio Unitario],0))</f>
        <v/>
      </c>
      <c r="P1058" s="700" t="str">
        <f>IF(Tabla112[[#This Row],[Cantidad de Insumos]]="","",Tabla112[[#This Row],[Precio Unitario]]*Tabla112[[#This Row],[Cantidad de Insumos]])</f>
        <v/>
      </c>
      <c r="Q1058" s="700" t="str">
        <f>IF(Tabla112[[#This Row],[Descripción]]="","",_xlfn.XLOOKUP(Tabla112[[#This Row],[Descripción]],[1]!Tabla10[Descripción],[1]!Tabla10[CODIGO PRESUPUESTARIO],0))</f>
        <v/>
      </c>
      <c r="R1058" s="696"/>
      <c r="S1058" s="696"/>
    </row>
    <row r="1059" spans="2:19" x14ac:dyDescent="0.3">
      <c r="B1059" s="692" t="str">
        <f>IF('Formulario PPGR3 '!$G1059="","",CONCATENATE('Formulario PPGR3 '!$C1059,".",'Formulario PPGR3 '!$D1059,".",'Formulario PPGR3 '!$E1059,".",'Formulario PPGR3 '!$F1059))</f>
        <v/>
      </c>
      <c r="C1059" s="692" t="str">
        <f>IF('Formulario PPGR3 '!$G1059="","",'[1]Formulario PPGR1'!#REF!)</f>
        <v/>
      </c>
      <c r="D1059" s="692" t="str">
        <f>IF('Formulario PPGR3 '!$G1059="","",'[1]Formulario PPGR1'!#REF!)</f>
        <v/>
      </c>
      <c r="E1059" s="692" t="str">
        <f>IF('Formulario PPGR3 '!$G1059="","",'[1]Formulario PPGR1'!#REF!)</f>
        <v/>
      </c>
      <c r="F1059" s="692" t="str">
        <f>IF('Formulario PPGR3 '!$G1059="","",'[1]Formulario PPGR1'!#REF!)</f>
        <v/>
      </c>
      <c r="G1059" s="693"/>
      <c r="H1059" s="694" t="str">
        <f>IF(Tabla112[[#This Row],[Código_Actividad]]="","",_xlfn.XLOOKUP(Tabla112[[#This Row],[Código_Actividad]],[1]!Tabla2[Código],[1]!Tabla2[Actividades Programables Presupuestables],"",0))</f>
        <v/>
      </c>
      <c r="I1059" s="695" t="str">
        <f>IFERROR(VLOOKUP('Formulario PPGR3 '!$G1059,'[1]Formulario PPGR2'!$H$9:$V$272,15,FALSE),"")</f>
        <v/>
      </c>
      <c r="J1059" s="702"/>
      <c r="K1059" s="696" t="str">
        <f>IF(Tabla112[[#This Row],[Insumos]]="","",_xlfn.XLOOKUP(Tabla112[[#This Row],[Insumos]],[1]!Tabla10[Insumo],[1]!Tabla10[InsumoAbrev],"",0))</f>
        <v/>
      </c>
      <c r="L1059" s="697"/>
      <c r="M1059" s="698" t="str">
        <f>IF(Tabla112[[#This Row],[Descripción]]="","",_xlfn.XLOOKUP(Tabla112[[#This Row],[Descripción]],[1]!Tabla10[Descripción],[1]!Tabla10[Unidad de Medida],"",0))</f>
        <v/>
      </c>
      <c r="N1059" s="699"/>
      <c r="O1059" s="700" t="str">
        <f>IF(Tabla112[[#This Row],[Descripción]]="","",_xlfn.XLOOKUP(Tabla112[[#This Row],[Descripción]],[1]!Tabla10[Descripción],[1]!Tabla10[Precio Unitario],0))</f>
        <v/>
      </c>
      <c r="P1059" s="700" t="str">
        <f>IF(Tabla112[[#This Row],[Cantidad de Insumos]]="","",Tabla112[[#This Row],[Precio Unitario]]*Tabla112[[#This Row],[Cantidad de Insumos]])</f>
        <v/>
      </c>
      <c r="Q1059" s="700" t="str">
        <f>IF(Tabla112[[#This Row],[Descripción]]="","",_xlfn.XLOOKUP(Tabla112[[#This Row],[Descripción]],[1]!Tabla10[Descripción],[1]!Tabla10[CODIGO PRESUPUESTARIO],0))</f>
        <v/>
      </c>
      <c r="R1059" s="696"/>
      <c r="S1059" s="696"/>
    </row>
    <row r="1060" spans="2:19" x14ac:dyDescent="0.3">
      <c r="B1060" s="692" t="str">
        <f>IF('Formulario PPGR3 '!$G1060="","",CONCATENATE('Formulario PPGR3 '!$C1060,".",'Formulario PPGR3 '!$D1060,".",'Formulario PPGR3 '!$E1060,".",'Formulario PPGR3 '!$F1060))</f>
        <v/>
      </c>
      <c r="C1060" s="692" t="str">
        <f>IF('Formulario PPGR3 '!$G1060="","",'[1]Formulario PPGR1'!#REF!)</f>
        <v/>
      </c>
      <c r="D1060" s="692" t="str">
        <f>IF('Formulario PPGR3 '!$G1060="","",'[1]Formulario PPGR1'!#REF!)</f>
        <v/>
      </c>
      <c r="E1060" s="692" t="str">
        <f>IF('Formulario PPGR3 '!$G1060="","",'[1]Formulario PPGR1'!#REF!)</f>
        <v/>
      </c>
      <c r="F1060" s="692" t="str">
        <f>IF('Formulario PPGR3 '!$G1060="","",'[1]Formulario PPGR1'!#REF!)</f>
        <v/>
      </c>
      <c r="G1060" s="693"/>
      <c r="H1060" s="694" t="str">
        <f>IF(Tabla112[[#This Row],[Código_Actividad]]="","",_xlfn.XLOOKUP(Tabla112[[#This Row],[Código_Actividad]],[1]!Tabla2[Código],[1]!Tabla2[Actividades Programables Presupuestables],"",0))</f>
        <v/>
      </c>
      <c r="I1060" s="695" t="str">
        <f>IFERROR(VLOOKUP('Formulario PPGR3 '!$G1060,'[1]Formulario PPGR2'!$H$9:$V$272,15,FALSE),"")</f>
        <v/>
      </c>
      <c r="J1060" s="702"/>
      <c r="K1060" s="696" t="str">
        <f>IF(Tabla112[[#This Row],[Insumos]]="","",_xlfn.XLOOKUP(Tabla112[[#This Row],[Insumos]],[1]!Tabla10[Insumo],[1]!Tabla10[InsumoAbrev],"",0))</f>
        <v/>
      </c>
      <c r="L1060" s="697"/>
      <c r="M1060" s="698" t="str">
        <f>IF(Tabla112[[#This Row],[Descripción]]="","",_xlfn.XLOOKUP(Tabla112[[#This Row],[Descripción]],[1]!Tabla10[Descripción],[1]!Tabla10[Unidad de Medida],"",0))</f>
        <v/>
      </c>
      <c r="N1060" s="699"/>
      <c r="O1060" s="700" t="str">
        <f>IF(Tabla112[[#This Row],[Descripción]]="","",_xlfn.XLOOKUP(Tabla112[[#This Row],[Descripción]],[1]!Tabla10[Descripción],[1]!Tabla10[Precio Unitario],0))</f>
        <v/>
      </c>
      <c r="P1060" s="700" t="str">
        <f>IF(Tabla112[[#This Row],[Cantidad de Insumos]]="","",Tabla112[[#This Row],[Precio Unitario]]*Tabla112[[#This Row],[Cantidad de Insumos]])</f>
        <v/>
      </c>
      <c r="Q1060" s="700" t="str">
        <f>IF(Tabla112[[#This Row],[Descripción]]="","",_xlfn.XLOOKUP(Tabla112[[#This Row],[Descripción]],[1]!Tabla10[Descripción],[1]!Tabla10[CODIGO PRESUPUESTARIO],0))</f>
        <v/>
      </c>
      <c r="R1060" s="696"/>
      <c r="S1060" s="696"/>
    </row>
    <row r="1061" spans="2:19" x14ac:dyDescent="0.3">
      <c r="B1061" s="692" t="str">
        <f>IF('Formulario PPGR3 '!$G1061="","",CONCATENATE('Formulario PPGR3 '!$C1061,".",'Formulario PPGR3 '!$D1061,".",'Formulario PPGR3 '!$E1061,".",'Formulario PPGR3 '!$F1061))</f>
        <v/>
      </c>
      <c r="C1061" s="692" t="str">
        <f>IF('Formulario PPGR3 '!$G1061="","",'[1]Formulario PPGR1'!#REF!)</f>
        <v/>
      </c>
      <c r="D1061" s="692" t="str">
        <f>IF('Formulario PPGR3 '!$G1061="","",'[1]Formulario PPGR1'!#REF!)</f>
        <v/>
      </c>
      <c r="E1061" s="692" t="str">
        <f>IF('Formulario PPGR3 '!$G1061="","",'[1]Formulario PPGR1'!#REF!)</f>
        <v/>
      </c>
      <c r="F1061" s="692" t="str">
        <f>IF('Formulario PPGR3 '!$G1061="","",'[1]Formulario PPGR1'!#REF!)</f>
        <v/>
      </c>
      <c r="G1061" s="693"/>
      <c r="H1061" s="694" t="str">
        <f>IF(Tabla112[[#This Row],[Código_Actividad]]="","",_xlfn.XLOOKUP(Tabla112[[#This Row],[Código_Actividad]],[1]!Tabla2[Código],[1]!Tabla2[Actividades Programables Presupuestables],"",0))</f>
        <v/>
      </c>
      <c r="I1061" s="695" t="str">
        <f>IFERROR(VLOOKUP('Formulario PPGR3 '!$G1061,'[1]Formulario PPGR2'!$H$9:$V$272,15,FALSE),"")</f>
        <v/>
      </c>
      <c r="J1061" s="702"/>
      <c r="K1061" s="696" t="str">
        <f>IF(Tabla112[[#This Row],[Insumos]]="","",_xlfn.XLOOKUP(Tabla112[[#This Row],[Insumos]],[1]!Tabla10[Insumo],[1]!Tabla10[InsumoAbrev],"",0))</f>
        <v/>
      </c>
      <c r="L1061" s="697"/>
      <c r="M1061" s="698" t="str">
        <f>IF(Tabla112[[#This Row],[Descripción]]="","",_xlfn.XLOOKUP(Tabla112[[#This Row],[Descripción]],[1]!Tabla10[Descripción],[1]!Tabla10[Unidad de Medida],"",0))</f>
        <v/>
      </c>
      <c r="N1061" s="699"/>
      <c r="O1061" s="700" t="str">
        <f>IF(Tabla112[[#This Row],[Descripción]]="","",_xlfn.XLOOKUP(Tabla112[[#This Row],[Descripción]],[1]!Tabla10[Descripción],[1]!Tabla10[Precio Unitario],0))</f>
        <v/>
      </c>
      <c r="P1061" s="700" t="str">
        <f>IF(Tabla112[[#This Row],[Cantidad de Insumos]]="","",Tabla112[[#This Row],[Precio Unitario]]*Tabla112[[#This Row],[Cantidad de Insumos]])</f>
        <v/>
      </c>
      <c r="Q1061" s="700" t="str">
        <f>IF(Tabla112[[#This Row],[Descripción]]="","",_xlfn.XLOOKUP(Tabla112[[#This Row],[Descripción]],[1]!Tabla10[Descripción],[1]!Tabla10[CODIGO PRESUPUESTARIO],0))</f>
        <v/>
      </c>
      <c r="R1061" s="696"/>
      <c r="S1061" s="696"/>
    </row>
    <row r="1062" spans="2:19" x14ac:dyDescent="0.3">
      <c r="B1062" s="692" t="str">
        <f>IF('Formulario PPGR3 '!$G1062="","",CONCATENATE('Formulario PPGR3 '!$C1062,".",'Formulario PPGR3 '!$D1062,".",'Formulario PPGR3 '!$E1062,".",'Formulario PPGR3 '!$F1062))</f>
        <v/>
      </c>
      <c r="C1062" s="692" t="str">
        <f>IF('Formulario PPGR3 '!$G1062="","",'[1]Formulario PPGR1'!#REF!)</f>
        <v/>
      </c>
      <c r="D1062" s="692" t="str">
        <f>IF('Formulario PPGR3 '!$G1062="","",'[1]Formulario PPGR1'!#REF!)</f>
        <v/>
      </c>
      <c r="E1062" s="692" t="str">
        <f>IF('Formulario PPGR3 '!$G1062="","",'[1]Formulario PPGR1'!#REF!)</f>
        <v/>
      </c>
      <c r="F1062" s="692" t="str">
        <f>IF('Formulario PPGR3 '!$G1062="","",'[1]Formulario PPGR1'!#REF!)</f>
        <v/>
      </c>
      <c r="G1062" s="693"/>
      <c r="H1062" s="694" t="str">
        <f>IF(Tabla112[[#This Row],[Código_Actividad]]="","",_xlfn.XLOOKUP(Tabla112[[#This Row],[Código_Actividad]],[1]!Tabla2[Código],[1]!Tabla2[Actividades Programables Presupuestables],"",0))</f>
        <v/>
      </c>
      <c r="I1062" s="695" t="str">
        <f>IFERROR(VLOOKUP('Formulario PPGR3 '!$G1062,'[1]Formulario PPGR2'!$H$9:$V$272,15,FALSE),"")</f>
        <v/>
      </c>
      <c r="J1062" s="702"/>
      <c r="K1062" s="696" t="str">
        <f>IF(Tabla112[[#This Row],[Insumos]]="","",_xlfn.XLOOKUP(Tabla112[[#This Row],[Insumos]],[1]!Tabla10[Insumo],[1]!Tabla10[InsumoAbrev],"",0))</f>
        <v/>
      </c>
      <c r="L1062" s="697"/>
      <c r="M1062" s="698" t="str">
        <f>IF(Tabla112[[#This Row],[Descripción]]="","",_xlfn.XLOOKUP(Tabla112[[#This Row],[Descripción]],[1]!Tabla10[Descripción],[1]!Tabla10[Unidad de Medida],"",0))</f>
        <v/>
      </c>
      <c r="N1062" s="699"/>
      <c r="O1062" s="700" t="str">
        <f>IF(Tabla112[[#This Row],[Descripción]]="","",_xlfn.XLOOKUP(Tabla112[[#This Row],[Descripción]],[1]!Tabla10[Descripción],[1]!Tabla10[Precio Unitario],0))</f>
        <v/>
      </c>
      <c r="P1062" s="700" t="str">
        <f>IF(Tabla112[[#This Row],[Cantidad de Insumos]]="","",Tabla112[[#This Row],[Precio Unitario]]*Tabla112[[#This Row],[Cantidad de Insumos]])</f>
        <v/>
      </c>
      <c r="Q1062" s="700" t="str">
        <f>IF(Tabla112[[#This Row],[Descripción]]="","",_xlfn.XLOOKUP(Tabla112[[#This Row],[Descripción]],[1]!Tabla10[Descripción],[1]!Tabla10[CODIGO PRESUPUESTARIO],0))</f>
        <v/>
      </c>
      <c r="R1062" s="696"/>
      <c r="S1062" s="696"/>
    </row>
    <row r="1063" spans="2:19" x14ac:dyDescent="0.3">
      <c r="B1063" s="692" t="str">
        <f>IF('Formulario PPGR3 '!$G1063="","",CONCATENATE('Formulario PPGR3 '!$C1063,".",'Formulario PPGR3 '!$D1063,".",'Formulario PPGR3 '!$E1063,".",'Formulario PPGR3 '!$F1063))</f>
        <v/>
      </c>
      <c r="C1063" s="692" t="str">
        <f>IF('Formulario PPGR3 '!$G1063="","",'[1]Formulario PPGR1'!#REF!)</f>
        <v/>
      </c>
      <c r="D1063" s="692" t="str">
        <f>IF('Formulario PPGR3 '!$G1063="","",'[1]Formulario PPGR1'!#REF!)</f>
        <v/>
      </c>
      <c r="E1063" s="692" t="str">
        <f>IF('Formulario PPGR3 '!$G1063="","",'[1]Formulario PPGR1'!#REF!)</f>
        <v/>
      </c>
      <c r="F1063" s="692" t="str">
        <f>IF('Formulario PPGR3 '!$G1063="","",'[1]Formulario PPGR1'!#REF!)</f>
        <v/>
      </c>
      <c r="G1063" s="693"/>
      <c r="H1063" s="694" t="str">
        <f>IF(Tabla112[[#This Row],[Código_Actividad]]="","",_xlfn.XLOOKUP(Tabla112[[#This Row],[Código_Actividad]],[1]!Tabla2[Código],[1]!Tabla2[Actividades Programables Presupuestables],"",0))</f>
        <v/>
      </c>
      <c r="I1063" s="695" t="str">
        <f>IFERROR(VLOOKUP('Formulario PPGR3 '!$G1063,'[1]Formulario PPGR2'!$H$9:$V$272,15,FALSE),"")</f>
        <v/>
      </c>
      <c r="J1063" s="702"/>
      <c r="K1063" s="696" t="str">
        <f>IF(Tabla112[[#This Row],[Insumos]]="","",_xlfn.XLOOKUP(Tabla112[[#This Row],[Insumos]],[1]!Tabla10[Insumo],[1]!Tabla10[InsumoAbrev],"",0))</f>
        <v/>
      </c>
      <c r="L1063" s="697"/>
      <c r="M1063" s="698" t="str">
        <f>IF(Tabla112[[#This Row],[Descripción]]="","",_xlfn.XLOOKUP(Tabla112[[#This Row],[Descripción]],[1]!Tabla10[Descripción],[1]!Tabla10[Unidad de Medida],"",0))</f>
        <v/>
      </c>
      <c r="N1063" s="699"/>
      <c r="O1063" s="700" t="str">
        <f>IF(Tabla112[[#This Row],[Descripción]]="","",_xlfn.XLOOKUP(Tabla112[[#This Row],[Descripción]],[1]!Tabla10[Descripción],[1]!Tabla10[Precio Unitario],0))</f>
        <v/>
      </c>
      <c r="P1063" s="700" t="str">
        <f>IF(Tabla112[[#This Row],[Cantidad de Insumos]]="","",Tabla112[[#This Row],[Precio Unitario]]*Tabla112[[#This Row],[Cantidad de Insumos]])</f>
        <v/>
      </c>
      <c r="Q1063" s="700" t="str">
        <f>IF(Tabla112[[#This Row],[Descripción]]="","",_xlfn.XLOOKUP(Tabla112[[#This Row],[Descripción]],[1]!Tabla10[Descripción],[1]!Tabla10[CODIGO PRESUPUESTARIO],0))</f>
        <v/>
      </c>
      <c r="R1063" s="696"/>
      <c r="S1063" s="696"/>
    </row>
    <row r="1064" spans="2:19" x14ac:dyDescent="0.3">
      <c r="B1064" s="692" t="str">
        <f>IF('Formulario PPGR3 '!$G1064="","",CONCATENATE('Formulario PPGR3 '!$C1064,".",'Formulario PPGR3 '!$D1064,".",'Formulario PPGR3 '!$E1064,".",'Formulario PPGR3 '!$F1064))</f>
        <v/>
      </c>
      <c r="C1064" s="692" t="str">
        <f>IF('Formulario PPGR3 '!$G1064="","",'[1]Formulario PPGR1'!#REF!)</f>
        <v/>
      </c>
      <c r="D1064" s="692" t="str">
        <f>IF('Formulario PPGR3 '!$G1064="","",'[1]Formulario PPGR1'!#REF!)</f>
        <v/>
      </c>
      <c r="E1064" s="692" t="str">
        <f>IF('Formulario PPGR3 '!$G1064="","",'[1]Formulario PPGR1'!#REF!)</f>
        <v/>
      </c>
      <c r="F1064" s="692" t="str">
        <f>IF('Formulario PPGR3 '!$G1064="","",'[1]Formulario PPGR1'!#REF!)</f>
        <v/>
      </c>
      <c r="G1064" s="693"/>
      <c r="H1064" s="694" t="str">
        <f>IF(Tabla112[[#This Row],[Código_Actividad]]="","",_xlfn.XLOOKUP(Tabla112[[#This Row],[Código_Actividad]],[1]!Tabla2[Código],[1]!Tabla2[Actividades Programables Presupuestables],"",0))</f>
        <v/>
      </c>
      <c r="I1064" s="695" t="str">
        <f>IFERROR(VLOOKUP('Formulario PPGR3 '!$G1064,'[1]Formulario PPGR2'!$H$9:$V$272,15,FALSE),"")</f>
        <v/>
      </c>
      <c r="J1064" s="702"/>
      <c r="K1064" s="696" t="str">
        <f>IF(Tabla112[[#This Row],[Insumos]]="","",_xlfn.XLOOKUP(Tabla112[[#This Row],[Insumos]],[1]!Tabla10[Insumo],[1]!Tabla10[InsumoAbrev],"",0))</f>
        <v/>
      </c>
      <c r="L1064" s="697"/>
      <c r="M1064" s="698" t="str">
        <f>IF(Tabla112[[#This Row],[Descripción]]="","",_xlfn.XLOOKUP(Tabla112[[#This Row],[Descripción]],[1]!Tabla10[Descripción],[1]!Tabla10[Unidad de Medida],"",0))</f>
        <v/>
      </c>
      <c r="N1064" s="699"/>
      <c r="O1064" s="700" t="str">
        <f>IF(Tabla112[[#This Row],[Descripción]]="","",_xlfn.XLOOKUP(Tabla112[[#This Row],[Descripción]],[1]!Tabla10[Descripción],[1]!Tabla10[Precio Unitario],0))</f>
        <v/>
      </c>
      <c r="P1064" s="700" t="str">
        <f>IF(Tabla112[[#This Row],[Cantidad de Insumos]]="","",Tabla112[[#This Row],[Precio Unitario]]*Tabla112[[#This Row],[Cantidad de Insumos]])</f>
        <v/>
      </c>
      <c r="Q1064" s="700" t="str">
        <f>IF(Tabla112[[#This Row],[Descripción]]="","",_xlfn.XLOOKUP(Tabla112[[#This Row],[Descripción]],[1]!Tabla10[Descripción],[1]!Tabla10[CODIGO PRESUPUESTARIO],0))</f>
        <v/>
      </c>
      <c r="R1064" s="696"/>
      <c r="S1064" s="696"/>
    </row>
    <row r="1065" spans="2:19" x14ac:dyDescent="0.3">
      <c r="B1065" s="692" t="str">
        <f>IF('Formulario PPGR3 '!$G1065="","",CONCATENATE('Formulario PPGR3 '!$C1065,".",'Formulario PPGR3 '!$D1065,".",'Formulario PPGR3 '!$E1065,".",'Formulario PPGR3 '!$F1065))</f>
        <v/>
      </c>
      <c r="C1065" s="692" t="str">
        <f>IF('Formulario PPGR3 '!$G1065="","",'[1]Formulario PPGR1'!#REF!)</f>
        <v/>
      </c>
      <c r="D1065" s="692" t="str">
        <f>IF('Formulario PPGR3 '!$G1065="","",'[1]Formulario PPGR1'!#REF!)</f>
        <v/>
      </c>
      <c r="E1065" s="692" t="str">
        <f>IF('Formulario PPGR3 '!$G1065="","",'[1]Formulario PPGR1'!#REF!)</f>
        <v/>
      </c>
      <c r="F1065" s="692" t="str">
        <f>IF('Formulario PPGR3 '!$G1065="","",'[1]Formulario PPGR1'!#REF!)</f>
        <v/>
      </c>
      <c r="G1065" s="693"/>
      <c r="H1065" s="694" t="str">
        <f>IF(Tabla112[[#This Row],[Código_Actividad]]="","",_xlfn.XLOOKUP(Tabla112[[#This Row],[Código_Actividad]],[1]!Tabla2[Código],[1]!Tabla2[Actividades Programables Presupuestables],"",0))</f>
        <v/>
      </c>
      <c r="I1065" s="695" t="str">
        <f>IFERROR(VLOOKUP('Formulario PPGR3 '!$G1065,'[1]Formulario PPGR2'!$H$9:$V$272,15,FALSE),"")</f>
        <v/>
      </c>
      <c r="J1065" s="702"/>
      <c r="K1065" s="696" t="str">
        <f>IF(Tabla112[[#This Row],[Insumos]]="","",_xlfn.XLOOKUP(Tabla112[[#This Row],[Insumos]],[1]!Tabla10[Insumo],[1]!Tabla10[InsumoAbrev],"",0))</f>
        <v/>
      </c>
      <c r="L1065" s="697"/>
      <c r="M1065" s="698" t="str">
        <f>IF(Tabla112[[#This Row],[Descripción]]="","",_xlfn.XLOOKUP(Tabla112[[#This Row],[Descripción]],[1]!Tabla10[Descripción],[1]!Tabla10[Unidad de Medida],"",0))</f>
        <v/>
      </c>
      <c r="N1065" s="699"/>
      <c r="O1065" s="700" t="str">
        <f>IF(Tabla112[[#This Row],[Descripción]]="","",_xlfn.XLOOKUP(Tabla112[[#This Row],[Descripción]],[1]!Tabla10[Descripción],[1]!Tabla10[Precio Unitario],0))</f>
        <v/>
      </c>
      <c r="P1065" s="700" t="str">
        <f>IF(Tabla112[[#This Row],[Cantidad de Insumos]]="","",Tabla112[[#This Row],[Precio Unitario]]*Tabla112[[#This Row],[Cantidad de Insumos]])</f>
        <v/>
      </c>
      <c r="Q1065" s="700" t="str">
        <f>IF(Tabla112[[#This Row],[Descripción]]="","",_xlfn.XLOOKUP(Tabla112[[#This Row],[Descripción]],[1]!Tabla10[Descripción],[1]!Tabla10[CODIGO PRESUPUESTARIO],0))</f>
        <v/>
      </c>
      <c r="R1065" s="696"/>
      <c r="S1065" s="696"/>
    </row>
    <row r="1066" spans="2:19" x14ac:dyDescent="0.3">
      <c r="B1066" s="692" t="str">
        <f>IF('Formulario PPGR3 '!$G1066="","",CONCATENATE('Formulario PPGR3 '!$C1066,".",'Formulario PPGR3 '!$D1066,".",'Formulario PPGR3 '!$E1066,".",'Formulario PPGR3 '!$F1066))</f>
        <v/>
      </c>
      <c r="C1066" s="692" t="str">
        <f>IF('Formulario PPGR3 '!$G1066="","",'[1]Formulario PPGR1'!#REF!)</f>
        <v/>
      </c>
      <c r="D1066" s="692" t="str">
        <f>IF('Formulario PPGR3 '!$G1066="","",'[1]Formulario PPGR1'!#REF!)</f>
        <v/>
      </c>
      <c r="E1066" s="692" t="str">
        <f>IF('Formulario PPGR3 '!$G1066="","",'[1]Formulario PPGR1'!#REF!)</f>
        <v/>
      </c>
      <c r="F1066" s="692" t="str">
        <f>IF('Formulario PPGR3 '!$G1066="","",'[1]Formulario PPGR1'!#REF!)</f>
        <v/>
      </c>
      <c r="G1066" s="693"/>
      <c r="H1066" s="694" t="str">
        <f>IF(Tabla112[[#This Row],[Código_Actividad]]="","",_xlfn.XLOOKUP(Tabla112[[#This Row],[Código_Actividad]],[1]!Tabla2[Código],[1]!Tabla2[Actividades Programables Presupuestables],"",0))</f>
        <v/>
      </c>
      <c r="I1066" s="695" t="str">
        <f>IFERROR(VLOOKUP('Formulario PPGR3 '!$G1066,'[1]Formulario PPGR2'!$H$9:$V$272,15,FALSE),"")</f>
        <v/>
      </c>
      <c r="J1066" s="702"/>
      <c r="K1066" s="696" t="str">
        <f>IF(Tabla112[[#This Row],[Insumos]]="","",_xlfn.XLOOKUP(Tabla112[[#This Row],[Insumos]],[1]!Tabla10[Insumo],[1]!Tabla10[InsumoAbrev],"",0))</f>
        <v/>
      </c>
      <c r="L1066" s="697"/>
      <c r="M1066" s="698" t="str">
        <f>IF(Tabla112[[#This Row],[Descripción]]="","",_xlfn.XLOOKUP(Tabla112[[#This Row],[Descripción]],[1]!Tabla10[Descripción],[1]!Tabla10[Unidad de Medida],"",0))</f>
        <v/>
      </c>
      <c r="N1066" s="699"/>
      <c r="O1066" s="700" t="str">
        <f>IF(Tabla112[[#This Row],[Descripción]]="","",_xlfn.XLOOKUP(Tabla112[[#This Row],[Descripción]],[1]!Tabla10[Descripción],[1]!Tabla10[Precio Unitario],0))</f>
        <v/>
      </c>
      <c r="P1066" s="700" t="str">
        <f>IF(Tabla112[[#This Row],[Cantidad de Insumos]]="","",Tabla112[[#This Row],[Precio Unitario]]*Tabla112[[#This Row],[Cantidad de Insumos]])</f>
        <v/>
      </c>
      <c r="Q1066" s="700" t="str">
        <f>IF(Tabla112[[#This Row],[Descripción]]="","",_xlfn.XLOOKUP(Tabla112[[#This Row],[Descripción]],[1]!Tabla10[Descripción],[1]!Tabla10[CODIGO PRESUPUESTARIO],0))</f>
        <v/>
      </c>
      <c r="R1066" s="696"/>
      <c r="S1066" s="696"/>
    </row>
    <row r="1067" spans="2:19" x14ac:dyDescent="0.3">
      <c r="B1067" s="692" t="str">
        <f>IF('Formulario PPGR3 '!$G1067="","",CONCATENATE('Formulario PPGR3 '!$C1067,".",'Formulario PPGR3 '!$D1067,".",'Formulario PPGR3 '!$E1067,".",'Formulario PPGR3 '!$F1067))</f>
        <v/>
      </c>
      <c r="C1067" s="692" t="str">
        <f>IF('Formulario PPGR3 '!$G1067="","",'[1]Formulario PPGR1'!#REF!)</f>
        <v/>
      </c>
      <c r="D1067" s="692" t="str">
        <f>IF('Formulario PPGR3 '!$G1067="","",'[1]Formulario PPGR1'!#REF!)</f>
        <v/>
      </c>
      <c r="E1067" s="692" t="str">
        <f>IF('Formulario PPGR3 '!$G1067="","",'[1]Formulario PPGR1'!#REF!)</f>
        <v/>
      </c>
      <c r="F1067" s="692" t="str">
        <f>IF('Formulario PPGR3 '!$G1067="","",'[1]Formulario PPGR1'!#REF!)</f>
        <v/>
      </c>
      <c r="G1067" s="693"/>
      <c r="H1067" s="694" t="str">
        <f>IF(Tabla112[[#This Row],[Código_Actividad]]="","",_xlfn.XLOOKUP(Tabla112[[#This Row],[Código_Actividad]],[1]!Tabla2[Código],[1]!Tabla2[Actividades Programables Presupuestables],"",0))</f>
        <v/>
      </c>
      <c r="I1067" s="695" t="str">
        <f>IFERROR(VLOOKUP('Formulario PPGR3 '!$G1067,'[1]Formulario PPGR2'!$H$9:$V$272,15,FALSE),"")</f>
        <v/>
      </c>
      <c r="J1067" s="702"/>
      <c r="K1067" s="696" t="str">
        <f>IF(Tabla112[[#This Row],[Insumos]]="","",_xlfn.XLOOKUP(Tabla112[[#This Row],[Insumos]],[1]!Tabla10[Insumo],[1]!Tabla10[InsumoAbrev],"",0))</f>
        <v/>
      </c>
      <c r="L1067" s="697"/>
      <c r="M1067" s="698" t="str">
        <f>IF(Tabla112[[#This Row],[Descripción]]="","",_xlfn.XLOOKUP(Tabla112[[#This Row],[Descripción]],[1]!Tabla10[Descripción],[1]!Tabla10[Unidad de Medida],"",0))</f>
        <v/>
      </c>
      <c r="N1067" s="699"/>
      <c r="O1067" s="700" t="str">
        <f>IF(Tabla112[[#This Row],[Descripción]]="","",_xlfn.XLOOKUP(Tabla112[[#This Row],[Descripción]],[1]!Tabla10[Descripción],[1]!Tabla10[Precio Unitario],0))</f>
        <v/>
      </c>
      <c r="P1067" s="700" t="str">
        <f>IF(Tabla112[[#This Row],[Cantidad de Insumos]]="","",Tabla112[[#This Row],[Precio Unitario]]*Tabla112[[#This Row],[Cantidad de Insumos]])</f>
        <v/>
      </c>
      <c r="Q1067" s="700" t="str">
        <f>IF(Tabla112[[#This Row],[Descripción]]="","",_xlfn.XLOOKUP(Tabla112[[#This Row],[Descripción]],[1]!Tabla10[Descripción],[1]!Tabla10[CODIGO PRESUPUESTARIO],0))</f>
        <v/>
      </c>
      <c r="R1067" s="696"/>
      <c r="S1067" s="696"/>
    </row>
    <row r="1068" spans="2:19" x14ac:dyDescent="0.3">
      <c r="B1068" s="692" t="str">
        <f>IF('Formulario PPGR3 '!$G1068="","",CONCATENATE('Formulario PPGR3 '!$C1068,".",'Formulario PPGR3 '!$D1068,".",'Formulario PPGR3 '!$E1068,".",'Formulario PPGR3 '!$F1068))</f>
        <v/>
      </c>
      <c r="C1068" s="692" t="str">
        <f>IF('Formulario PPGR3 '!$G1068="","",'[1]Formulario PPGR1'!#REF!)</f>
        <v/>
      </c>
      <c r="D1068" s="692" t="str">
        <f>IF('Formulario PPGR3 '!$G1068="","",'[1]Formulario PPGR1'!#REF!)</f>
        <v/>
      </c>
      <c r="E1068" s="692" t="str">
        <f>IF('Formulario PPGR3 '!$G1068="","",'[1]Formulario PPGR1'!#REF!)</f>
        <v/>
      </c>
      <c r="F1068" s="692" t="str">
        <f>IF('Formulario PPGR3 '!$G1068="","",'[1]Formulario PPGR1'!#REF!)</f>
        <v/>
      </c>
      <c r="G1068" s="693"/>
      <c r="H1068" s="694" t="str">
        <f>IF(Tabla112[[#This Row],[Código_Actividad]]="","",_xlfn.XLOOKUP(Tabla112[[#This Row],[Código_Actividad]],[1]!Tabla2[Código],[1]!Tabla2[Actividades Programables Presupuestables],"",0))</f>
        <v/>
      </c>
      <c r="I1068" s="695" t="str">
        <f>IFERROR(VLOOKUP('Formulario PPGR3 '!$G1068,'[1]Formulario PPGR2'!$H$9:$V$272,15,FALSE),"")</f>
        <v/>
      </c>
      <c r="J1068" s="702"/>
      <c r="K1068" s="696" t="str">
        <f>IF(Tabla112[[#This Row],[Insumos]]="","",_xlfn.XLOOKUP(Tabla112[[#This Row],[Insumos]],[1]!Tabla10[Insumo],[1]!Tabla10[InsumoAbrev],"",0))</f>
        <v/>
      </c>
      <c r="L1068" s="697"/>
      <c r="M1068" s="698" t="str">
        <f>IF(Tabla112[[#This Row],[Descripción]]="","",_xlfn.XLOOKUP(Tabla112[[#This Row],[Descripción]],[1]!Tabla10[Descripción],[1]!Tabla10[Unidad de Medida],"",0))</f>
        <v/>
      </c>
      <c r="N1068" s="699"/>
      <c r="O1068" s="700" t="str">
        <f>IF(Tabla112[[#This Row],[Descripción]]="","",_xlfn.XLOOKUP(Tabla112[[#This Row],[Descripción]],[1]!Tabla10[Descripción],[1]!Tabla10[Precio Unitario],0))</f>
        <v/>
      </c>
      <c r="P1068" s="700" t="str">
        <f>IF(Tabla112[[#This Row],[Cantidad de Insumos]]="","",Tabla112[[#This Row],[Precio Unitario]]*Tabla112[[#This Row],[Cantidad de Insumos]])</f>
        <v/>
      </c>
      <c r="Q1068" s="700" t="str">
        <f>IF(Tabla112[[#This Row],[Descripción]]="","",_xlfn.XLOOKUP(Tabla112[[#This Row],[Descripción]],[1]!Tabla10[Descripción],[1]!Tabla10[CODIGO PRESUPUESTARIO],0))</f>
        <v/>
      </c>
      <c r="R1068" s="696"/>
      <c r="S1068" s="696"/>
    </row>
    <row r="1069" spans="2:19" x14ac:dyDescent="0.3">
      <c r="B1069" s="692" t="str">
        <f>IF('Formulario PPGR3 '!$G1069="","",CONCATENATE('Formulario PPGR3 '!$C1069,".",'Formulario PPGR3 '!$D1069,".",'Formulario PPGR3 '!$E1069,".",'Formulario PPGR3 '!$F1069))</f>
        <v/>
      </c>
      <c r="C1069" s="692" t="str">
        <f>IF('Formulario PPGR3 '!$G1069="","",'[1]Formulario PPGR1'!#REF!)</f>
        <v/>
      </c>
      <c r="D1069" s="692" t="str">
        <f>IF('Formulario PPGR3 '!$G1069="","",'[1]Formulario PPGR1'!#REF!)</f>
        <v/>
      </c>
      <c r="E1069" s="692" t="str">
        <f>IF('Formulario PPGR3 '!$G1069="","",'[1]Formulario PPGR1'!#REF!)</f>
        <v/>
      </c>
      <c r="F1069" s="692" t="str">
        <f>IF('Formulario PPGR3 '!$G1069="","",'[1]Formulario PPGR1'!#REF!)</f>
        <v/>
      </c>
      <c r="G1069" s="693"/>
      <c r="H1069" s="694" t="str">
        <f>IF(Tabla112[[#This Row],[Código_Actividad]]="","",_xlfn.XLOOKUP(Tabla112[[#This Row],[Código_Actividad]],[1]!Tabla2[Código],[1]!Tabla2[Actividades Programables Presupuestables],"",0))</f>
        <v/>
      </c>
      <c r="I1069" s="695" t="str">
        <f>IFERROR(VLOOKUP('Formulario PPGR3 '!$G1069,'[1]Formulario PPGR2'!$H$9:$V$272,15,FALSE),"")</f>
        <v/>
      </c>
      <c r="J1069" s="702"/>
      <c r="K1069" s="696" t="str">
        <f>IF(Tabla112[[#This Row],[Insumos]]="","",_xlfn.XLOOKUP(Tabla112[[#This Row],[Insumos]],[1]!Tabla10[Insumo],[1]!Tabla10[InsumoAbrev],"",0))</f>
        <v/>
      </c>
      <c r="L1069" s="697"/>
      <c r="M1069" s="698" t="str">
        <f>IF(Tabla112[[#This Row],[Descripción]]="","",_xlfn.XLOOKUP(Tabla112[[#This Row],[Descripción]],[1]!Tabla10[Descripción],[1]!Tabla10[Unidad de Medida],"",0))</f>
        <v/>
      </c>
      <c r="N1069" s="699"/>
      <c r="O1069" s="700" t="str">
        <f>IF(Tabla112[[#This Row],[Descripción]]="","",_xlfn.XLOOKUP(Tabla112[[#This Row],[Descripción]],[1]!Tabla10[Descripción],[1]!Tabla10[Precio Unitario],0))</f>
        <v/>
      </c>
      <c r="P1069" s="700" t="str">
        <f>IF(Tabla112[[#This Row],[Cantidad de Insumos]]="","",Tabla112[[#This Row],[Precio Unitario]]*Tabla112[[#This Row],[Cantidad de Insumos]])</f>
        <v/>
      </c>
      <c r="Q1069" s="700" t="str">
        <f>IF(Tabla112[[#This Row],[Descripción]]="","",_xlfn.XLOOKUP(Tabla112[[#This Row],[Descripción]],[1]!Tabla10[Descripción],[1]!Tabla10[CODIGO PRESUPUESTARIO],0))</f>
        <v/>
      </c>
      <c r="R1069" s="696"/>
      <c r="S1069" s="696"/>
    </row>
    <row r="1070" spans="2:19" x14ac:dyDescent="0.3">
      <c r="B1070" s="692" t="str">
        <f>IF('Formulario PPGR3 '!$G1070="","",CONCATENATE('Formulario PPGR3 '!$C1070,".",'Formulario PPGR3 '!$D1070,".",'Formulario PPGR3 '!$E1070,".",'Formulario PPGR3 '!$F1070))</f>
        <v/>
      </c>
      <c r="C1070" s="692" t="str">
        <f>IF('Formulario PPGR3 '!$G1070="","",'[1]Formulario PPGR1'!#REF!)</f>
        <v/>
      </c>
      <c r="D1070" s="692" t="str">
        <f>IF('Formulario PPGR3 '!$G1070="","",'[1]Formulario PPGR1'!#REF!)</f>
        <v/>
      </c>
      <c r="E1070" s="692" t="str">
        <f>IF('Formulario PPGR3 '!$G1070="","",'[1]Formulario PPGR1'!#REF!)</f>
        <v/>
      </c>
      <c r="F1070" s="692" t="str">
        <f>IF('Formulario PPGR3 '!$G1070="","",'[1]Formulario PPGR1'!#REF!)</f>
        <v/>
      </c>
      <c r="G1070" s="693"/>
      <c r="H1070" s="694" t="str">
        <f>IF(Tabla112[[#This Row],[Código_Actividad]]="","",_xlfn.XLOOKUP(Tabla112[[#This Row],[Código_Actividad]],[1]!Tabla2[Código],[1]!Tabla2[Actividades Programables Presupuestables],"",0))</f>
        <v/>
      </c>
      <c r="I1070" s="695" t="str">
        <f>IFERROR(VLOOKUP('Formulario PPGR3 '!$G1070,'[1]Formulario PPGR2'!$H$9:$V$272,15,FALSE),"")</f>
        <v/>
      </c>
      <c r="J1070" s="702"/>
      <c r="K1070" s="696" t="str">
        <f>IF(Tabla112[[#This Row],[Insumos]]="","",_xlfn.XLOOKUP(Tabla112[[#This Row],[Insumos]],[1]!Tabla10[Insumo],[1]!Tabla10[InsumoAbrev],"",0))</f>
        <v/>
      </c>
      <c r="L1070" s="697"/>
      <c r="M1070" s="698" t="str">
        <f>IF(Tabla112[[#This Row],[Descripción]]="","",_xlfn.XLOOKUP(Tabla112[[#This Row],[Descripción]],[1]!Tabla10[Descripción],[1]!Tabla10[Unidad de Medida],"",0))</f>
        <v/>
      </c>
      <c r="N1070" s="699"/>
      <c r="O1070" s="700" t="str">
        <f>IF(Tabla112[[#This Row],[Descripción]]="","",_xlfn.XLOOKUP(Tabla112[[#This Row],[Descripción]],[1]!Tabla10[Descripción],[1]!Tabla10[Precio Unitario],0))</f>
        <v/>
      </c>
      <c r="P1070" s="700" t="str">
        <f>IF(Tabla112[[#This Row],[Cantidad de Insumos]]="","",Tabla112[[#This Row],[Precio Unitario]]*Tabla112[[#This Row],[Cantidad de Insumos]])</f>
        <v/>
      </c>
      <c r="Q1070" s="700" t="str">
        <f>IF(Tabla112[[#This Row],[Descripción]]="","",_xlfn.XLOOKUP(Tabla112[[#This Row],[Descripción]],[1]!Tabla10[Descripción],[1]!Tabla10[CODIGO PRESUPUESTARIO],0))</f>
        <v/>
      </c>
      <c r="R1070" s="696"/>
      <c r="S1070" s="696"/>
    </row>
    <row r="1071" spans="2:19" x14ac:dyDescent="0.3">
      <c r="B1071" s="692" t="str">
        <f>IF('Formulario PPGR3 '!$G1071="","",CONCATENATE('Formulario PPGR3 '!$C1071,".",'Formulario PPGR3 '!$D1071,".",'Formulario PPGR3 '!$E1071,".",'Formulario PPGR3 '!$F1071))</f>
        <v/>
      </c>
      <c r="C1071" s="692" t="str">
        <f>IF('Formulario PPGR3 '!$G1071="","",'[1]Formulario PPGR1'!#REF!)</f>
        <v/>
      </c>
      <c r="D1071" s="692" t="str">
        <f>IF('Formulario PPGR3 '!$G1071="","",'[1]Formulario PPGR1'!#REF!)</f>
        <v/>
      </c>
      <c r="E1071" s="692" t="str">
        <f>IF('Formulario PPGR3 '!$G1071="","",'[1]Formulario PPGR1'!#REF!)</f>
        <v/>
      </c>
      <c r="F1071" s="692" t="str">
        <f>IF('Formulario PPGR3 '!$G1071="","",'[1]Formulario PPGR1'!#REF!)</f>
        <v/>
      </c>
      <c r="G1071" s="693"/>
      <c r="H1071" s="694" t="str">
        <f>IF(Tabla112[[#This Row],[Código_Actividad]]="","",_xlfn.XLOOKUP(Tabla112[[#This Row],[Código_Actividad]],[1]!Tabla2[Código],[1]!Tabla2[Actividades Programables Presupuestables],"",0))</f>
        <v/>
      </c>
      <c r="I1071" s="695" t="str">
        <f>IFERROR(VLOOKUP('Formulario PPGR3 '!$G1071,'[1]Formulario PPGR2'!$H$9:$V$272,15,FALSE),"")</f>
        <v/>
      </c>
      <c r="J1071" s="702"/>
      <c r="K1071" s="696" t="str">
        <f>IF(Tabla112[[#This Row],[Insumos]]="","",_xlfn.XLOOKUP(Tabla112[[#This Row],[Insumos]],[1]!Tabla10[Insumo],[1]!Tabla10[InsumoAbrev],"",0))</f>
        <v/>
      </c>
      <c r="L1071" s="697"/>
      <c r="M1071" s="698" t="str">
        <f>IF(Tabla112[[#This Row],[Descripción]]="","",_xlfn.XLOOKUP(Tabla112[[#This Row],[Descripción]],[1]!Tabla10[Descripción],[1]!Tabla10[Unidad de Medida],"",0))</f>
        <v/>
      </c>
      <c r="N1071" s="699"/>
      <c r="O1071" s="700" t="str">
        <f>IF(Tabla112[[#This Row],[Descripción]]="","",_xlfn.XLOOKUP(Tabla112[[#This Row],[Descripción]],[1]!Tabla10[Descripción],[1]!Tabla10[Precio Unitario],0))</f>
        <v/>
      </c>
      <c r="P1071" s="700" t="str">
        <f>IF(Tabla112[[#This Row],[Cantidad de Insumos]]="","",Tabla112[[#This Row],[Precio Unitario]]*Tabla112[[#This Row],[Cantidad de Insumos]])</f>
        <v/>
      </c>
      <c r="Q1071" s="700" t="str">
        <f>IF(Tabla112[[#This Row],[Descripción]]="","",_xlfn.XLOOKUP(Tabla112[[#This Row],[Descripción]],[1]!Tabla10[Descripción],[1]!Tabla10[CODIGO PRESUPUESTARIO],0))</f>
        <v/>
      </c>
      <c r="R1071" s="696"/>
      <c r="S1071" s="696"/>
    </row>
    <row r="1072" spans="2:19" x14ac:dyDescent="0.3">
      <c r="B1072" s="692" t="str">
        <f>IF('Formulario PPGR3 '!$G1072="","",CONCATENATE('Formulario PPGR3 '!$C1072,".",'Formulario PPGR3 '!$D1072,".",'Formulario PPGR3 '!$E1072,".",'Formulario PPGR3 '!$F1072))</f>
        <v/>
      </c>
      <c r="C1072" s="692" t="str">
        <f>IF('Formulario PPGR3 '!$G1072="","",'[1]Formulario PPGR1'!#REF!)</f>
        <v/>
      </c>
      <c r="D1072" s="692" t="str">
        <f>IF('Formulario PPGR3 '!$G1072="","",'[1]Formulario PPGR1'!#REF!)</f>
        <v/>
      </c>
      <c r="E1072" s="692" t="str">
        <f>IF('Formulario PPGR3 '!$G1072="","",'[1]Formulario PPGR1'!#REF!)</f>
        <v/>
      </c>
      <c r="F1072" s="692" t="str">
        <f>IF('Formulario PPGR3 '!$G1072="","",'[1]Formulario PPGR1'!#REF!)</f>
        <v/>
      </c>
      <c r="G1072" s="693"/>
      <c r="H1072" s="694" t="str">
        <f>IF(Tabla112[[#This Row],[Código_Actividad]]="","",_xlfn.XLOOKUP(Tabla112[[#This Row],[Código_Actividad]],[1]!Tabla2[Código],[1]!Tabla2[Actividades Programables Presupuestables],"",0))</f>
        <v/>
      </c>
      <c r="I1072" s="695" t="str">
        <f>IFERROR(VLOOKUP('Formulario PPGR3 '!$G1072,'[1]Formulario PPGR2'!$H$9:$V$272,15,FALSE),"")</f>
        <v/>
      </c>
      <c r="J1072" s="702"/>
      <c r="K1072" s="696" t="str">
        <f>IF(Tabla112[[#This Row],[Insumos]]="","",_xlfn.XLOOKUP(Tabla112[[#This Row],[Insumos]],[1]!Tabla10[Insumo],[1]!Tabla10[InsumoAbrev],"",0))</f>
        <v/>
      </c>
      <c r="L1072" s="697"/>
      <c r="M1072" s="698" t="str">
        <f>IF(Tabla112[[#This Row],[Descripción]]="","",_xlfn.XLOOKUP(Tabla112[[#This Row],[Descripción]],[1]!Tabla10[Descripción],[1]!Tabla10[Unidad de Medida],"",0))</f>
        <v/>
      </c>
      <c r="N1072" s="699"/>
      <c r="O1072" s="700" t="str">
        <f>IF(Tabla112[[#This Row],[Descripción]]="","",_xlfn.XLOOKUP(Tabla112[[#This Row],[Descripción]],[1]!Tabla10[Descripción],[1]!Tabla10[Precio Unitario],0))</f>
        <v/>
      </c>
      <c r="P1072" s="700" t="str">
        <f>IF(Tabla112[[#This Row],[Cantidad de Insumos]]="","",Tabla112[[#This Row],[Precio Unitario]]*Tabla112[[#This Row],[Cantidad de Insumos]])</f>
        <v/>
      </c>
      <c r="Q1072" s="700" t="str">
        <f>IF(Tabla112[[#This Row],[Descripción]]="","",_xlfn.XLOOKUP(Tabla112[[#This Row],[Descripción]],[1]!Tabla10[Descripción],[1]!Tabla10[CODIGO PRESUPUESTARIO],0))</f>
        <v/>
      </c>
      <c r="R1072" s="696"/>
      <c r="S1072" s="696"/>
    </row>
    <row r="1073" spans="2:19" x14ac:dyDescent="0.3">
      <c r="B1073" s="692" t="str">
        <f>IF('Formulario PPGR3 '!$G1073="","",CONCATENATE('Formulario PPGR3 '!$C1073,".",'Formulario PPGR3 '!$D1073,".",'Formulario PPGR3 '!$E1073,".",'Formulario PPGR3 '!$F1073))</f>
        <v/>
      </c>
      <c r="C1073" s="692" t="str">
        <f>IF('Formulario PPGR3 '!$G1073="","",'[1]Formulario PPGR1'!#REF!)</f>
        <v/>
      </c>
      <c r="D1073" s="692" t="str">
        <f>IF('Formulario PPGR3 '!$G1073="","",'[1]Formulario PPGR1'!#REF!)</f>
        <v/>
      </c>
      <c r="E1073" s="692" t="str">
        <f>IF('Formulario PPGR3 '!$G1073="","",'[1]Formulario PPGR1'!#REF!)</f>
        <v/>
      </c>
      <c r="F1073" s="692" t="str">
        <f>IF('Formulario PPGR3 '!$G1073="","",'[1]Formulario PPGR1'!#REF!)</f>
        <v/>
      </c>
      <c r="G1073" s="693"/>
      <c r="H1073" s="694" t="str">
        <f>IF(Tabla112[[#This Row],[Código_Actividad]]="","",_xlfn.XLOOKUP(Tabla112[[#This Row],[Código_Actividad]],[1]!Tabla2[Código],[1]!Tabla2[Actividades Programables Presupuestables],"",0))</f>
        <v/>
      </c>
      <c r="I1073" s="695" t="str">
        <f>IFERROR(VLOOKUP('Formulario PPGR3 '!$G1073,'[1]Formulario PPGR2'!$H$9:$V$272,15,FALSE),"")</f>
        <v/>
      </c>
      <c r="J1073" s="702"/>
      <c r="K1073" s="696" t="str">
        <f>IF(Tabla112[[#This Row],[Insumos]]="","",_xlfn.XLOOKUP(Tabla112[[#This Row],[Insumos]],[1]!Tabla10[Insumo],[1]!Tabla10[InsumoAbrev],"",0))</f>
        <v/>
      </c>
      <c r="L1073" s="697"/>
      <c r="M1073" s="698" t="str">
        <f>IF(Tabla112[[#This Row],[Descripción]]="","",_xlfn.XLOOKUP(Tabla112[[#This Row],[Descripción]],[1]!Tabla10[Descripción],[1]!Tabla10[Unidad de Medida],"",0))</f>
        <v/>
      </c>
      <c r="N1073" s="699"/>
      <c r="O1073" s="700" t="str">
        <f>IF(Tabla112[[#This Row],[Descripción]]="","",_xlfn.XLOOKUP(Tabla112[[#This Row],[Descripción]],[1]!Tabla10[Descripción],[1]!Tabla10[Precio Unitario],0))</f>
        <v/>
      </c>
      <c r="P1073" s="700" t="str">
        <f>IF(Tabla112[[#This Row],[Cantidad de Insumos]]="","",Tabla112[[#This Row],[Precio Unitario]]*Tabla112[[#This Row],[Cantidad de Insumos]])</f>
        <v/>
      </c>
      <c r="Q1073" s="700" t="str">
        <f>IF(Tabla112[[#This Row],[Descripción]]="","",_xlfn.XLOOKUP(Tabla112[[#This Row],[Descripción]],[1]!Tabla10[Descripción],[1]!Tabla10[CODIGO PRESUPUESTARIO],0))</f>
        <v/>
      </c>
      <c r="R1073" s="696"/>
      <c r="S1073" s="696"/>
    </row>
    <row r="1074" spans="2:19" x14ac:dyDescent="0.3">
      <c r="B1074" s="692" t="str">
        <f>IF('Formulario PPGR3 '!$G1074="","",CONCATENATE('Formulario PPGR3 '!$C1074,".",'Formulario PPGR3 '!$D1074,".",'Formulario PPGR3 '!$E1074,".",'Formulario PPGR3 '!$F1074))</f>
        <v/>
      </c>
      <c r="C1074" s="692" t="str">
        <f>IF('Formulario PPGR3 '!$G1074="","",'[1]Formulario PPGR1'!#REF!)</f>
        <v/>
      </c>
      <c r="D1074" s="692" t="str">
        <f>IF('Formulario PPGR3 '!$G1074="","",'[1]Formulario PPGR1'!#REF!)</f>
        <v/>
      </c>
      <c r="E1074" s="692" t="str">
        <f>IF('Formulario PPGR3 '!$G1074="","",'[1]Formulario PPGR1'!#REF!)</f>
        <v/>
      </c>
      <c r="F1074" s="692" t="str">
        <f>IF('Formulario PPGR3 '!$G1074="","",'[1]Formulario PPGR1'!#REF!)</f>
        <v/>
      </c>
      <c r="G1074" s="693"/>
      <c r="H1074" s="694" t="str">
        <f>IF(Tabla112[[#This Row],[Código_Actividad]]="","",_xlfn.XLOOKUP(Tabla112[[#This Row],[Código_Actividad]],[1]!Tabla2[Código],[1]!Tabla2[Actividades Programables Presupuestables],"",0))</f>
        <v/>
      </c>
      <c r="I1074" s="695" t="str">
        <f>IFERROR(VLOOKUP('Formulario PPGR3 '!$G1074,'[1]Formulario PPGR2'!$H$9:$V$272,15,FALSE),"")</f>
        <v/>
      </c>
      <c r="J1074" s="702"/>
      <c r="K1074" s="696" t="str">
        <f>IF(Tabla112[[#This Row],[Insumos]]="","",_xlfn.XLOOKUP(Tabla112[[#This Row],[Insumos]],[1]!Tabla10[Insumo],[1]!Tabla10[InsumoAbrev],"",0))</f>
        <v/>
      </c>
      <c r="L1074" s="697"/>
      <c r="M1074" s="698" t="str">
        <f>IF(Tabla112[[#This Row],[Descripción]]="","",_xlfn.XLOOKUP(Tabla112[[#This Row],[Descripción]],[1]!Tabla10[Descripción],[1]!Tabla10[Unidad de Medida],"",0))</f>
        <v/>
      </c>
      <c r="N1074" s="699"/>
      <c r="O1074" s="700" t="str">
        <f>IF(Tabla112[[#This Row],[Descripción]]="","",_xlfn.XLOOKUP(Tabla112[[#This Row],[Descripción]],[1]!Tabla10[Descripción],[1]!Tabla10[Precio Unitario],0))</f>
        <v/>
      </c>
      <c r="P1074" s="700" t="str">
        <f>IF(Tabla112[[#This Row],[Cantidad de Insumos]]="","",Tabla112[[#This Row],[Precio Unitario]]*Tabla112[[#This Row],[Cantidad de Insumos]])</f>
        <v/>
      </c>
      <c r="Q1074" s="700" t="str">
        <f>IF(Tabla112[[#This Row],[Descripción]]="","",_xlfn.XLOOKUP(Tabla112[[#This Row],[Descripción]],[1]!Tabla10[Descripción],[1]!Tabla10[CODIGO PRESUPUESTARIO],0))</f>
        <v/>
      </c>
      <c r="R1074" s="696"/>
      <c r="S1074" s="696"/>
    </row>
    <row r="1075" spans="2:19" x14ac:dyDescent="0.3">
      <c r="B1075" s="692" t="str">
        <f>IF('Formulario PPGR3 '!$G1075="","",CONCATENATE('Formulario PPGR3 '!$C1075,".",'Formulario PPGR3 '!$D1075,".",'Formulario PPGR3 '!$E1075,".",'Formulario PPGR3 '!$F1075))</f>
        <v/>
      </c>
      <c r="C1075" s="692" t="str">
        <f>IF('Formulario PPGR3 '!$G1075="","",'[1]Formulario PPGR1'!#REF!)</f>
        <v/>
      </c>
      <c r="D1075" s="692" t="str">
        <f>IF('Formulario PPGR3 '!$G1075="","",'[1]Formulario PPGR1'!#REF!)</f>
        <v/>
      </c>
      <c r="E1075" s="692" t="str">
        <f>IF('Formulario PPGR3 '!$G1075="","",'[1]Formulario PPGR1'!#REF!)</f>
        <v/>
      </c>
      <c r="F1075" s="692" t="str">
        <f>IF('Formulario PPGR3 '!$G1075="","",'[1]Formulario PPGR1'!#REF!)</f>
        <v/>
      </c>
      <c r="G1075" s="693"/>
      <c r="H1075" s="694" t="str">
        <f>IF(Tabla112[[#This Row],[Código_Actividad]]="","",_xlfn.XLOOKUP(Tabla112[[#This Row],[Código_Actividad]],[1]!Tabla2[Código],[1]!Tabla2[Actividades Programables Presupuestables],"",0))</f>
        <v/>
      </c>
      <c r="I1075" s="695" t="str">
        <f>IFERROR(VLOOKUP('Formulario PPGR3 '!$G1075,'[1]Formulario PPGR2'!$H$9:$V$272,15,FALSE),"")</f>
        <v/>
      </c>
      <c r="J1075" s="702"/>
      <c r="K1075" s="696" t="str">
        <f>IF(Tabla112[[#This Row],[Insumos]]="","",_xlfn.XLOOKUP(Tabla112[[#This Row],[Insumos]],[1]!Tabla10[Insumo],[1]!Tabla10[InsumoAbrev],"",0))</f>
        <v/>
      </c>
      <c r="L1075" s="697"/>
      <c r="M1075" s="698" t="str">
        <f>IF(Tabla112[[#This Row],[Descripción]]="","",_xlfn.XLOOKUP(Tabla112[[#This Row],[Descripción]],[1]!Tabla10[Descripción],[1]!Tabla10[Unidad de Medida],"",0))</f>
        <v/>
      </c>
      <c r="N1075" s="699"/>
      <c r="O1075" s="700" t="str">
        <f>IF(Tabla112[[#This Row],[Descripción]]="","",_xlfn.XLOOKUP(Tabla112[[#This Row],[Descripción]],[1]!Tabla10[Descripción],[1]!Tabla10[Precio Unitario],0))</f>
        <v/>
      </c>
      <c r="P1075" s="700" t="str">
        <f>IF(Tabla112[[#This Row],[Cantidad de Insumos]]="","",Tabla112[[#This Row],[Precio Unitario]]*Tabla112[[#This Row],[Cantidad de Insumos]])</f>
        <v/>
      </c>
      <c r="Q1075" s="700" t="str">
        <f>IF(Tabla112[[#This Row],[Descripción]]="","",_xlfn.XLOOKUP(Tabla112[[#This Row],[Descripción]],[1]!Tabla10[Descripción],[1]!Tabla10[CODIGO PRESUPUESTARIO],0))</f>
        <v/>
      </c>
      <c r="R1075" s="696"/>
      <c r="S1075" s="696"/>
    </row>
    <row r="1076" spans="2:19" x14ac:dyDescent="0.3">
      <c r="B1076" s="692" t="str">
        <f>IF('Formulario PPGR3 '!$G1076="","",CONCATENATE('Formulario PPGR3 '!$C1076,".",'Formulario PPGR3 '!$D1076,".",'Formulario PPGR3 '!$E1076,".",'Formulario PPGR3 '!$F1076))</f>
        <v/>
      </c>
      <c r="C1076" s="692" t="str">
        <f>IF('Formulario PPGR3 '!$G1076="","",'[1]Formulario PPGR1'!#REF!)</f>
        <v/>
      </c>
      <c r="D1076" s="692" t="str">
        <f>IF('Formulario PPGR3 '!$G1076="","",'[1]Formulario PPGR1'!#REF!)</f>
        <v/>
      </c>
      <c r="E1076" s="692" t="str">
        <f>IF('Formulario PPGR3 '!$G1076="","",'[1]Formulario PPGR1'!#REF!)</f>
        <v/>
      </c>
      <c r="F1076" s="692" t="str">
        <f>IF('Formulario PPGR3 '!$G1076="","",'[1]Formulario PPGR1'!#REF!)</f>
        <v/>
      </c>
      <c r="G1076" s="693"/>
      <c r="H1076" s="694" t="str">
        <f>IF(Tabla112[[#This Row],[Código_Actividad]]="","",_xlfn.XLOOKUP(Tabla112[[#This Row],[Código_Actividad]],[1]!Tabla2[Código],[1]!Tabla2[Actividades Programables Presupuestables],"",0))</f>
        <v/>
      </c>
      <c r="I1076" s="695" t="str">
        <f>IFERROR(VLOOKUP('Formulario PPGR3 '!$G1076,'[1]Formulario PPGR2'!$H$9:$V$272,15,FALSE),"")</f>
        <v/>
      </c>
      <c r="J1076" s="702"/>
      <c r="K1076" s="696" t="str">
        <f>IF(Tabla112[[#This Row],[Insumos]]="","",_xlfn.XLOOKUP(Tabla112[[#This Row],[Insumos]],[1]!Tabla10[Insumo],[1]!Tabla10[InsumoAbrev],"",0))</f>
        <v/>
      </c>
      <c r="L1076" s="697"/>
      <c r="M1076" s="698" t="str">
        <f>IF(Tabla112[[#This Row],[Descripción]]="","",_xlfn.XLOOKUP(Tabla112[[#This Row],[Descripción]],[1]!Tabla10[Descripción],[1]!Tabla10[Unidad de Medida],"",0))</f>
        <v/>
      </c>
      <c r="N1076" s="699"/>
      <c r="O1076" s="700" t="str">
        <f>IF(Tabla112[[#This Row],[Descripción]]="","",_xlfn.XLOOKUP(Tabla112[[#This Row],[Descripción]],[1]!Tabla10[Descripción],[1]!Tabla10[Precio Unitario],0))</f>
        <v/>
      </c>
      <c r="P1076" s="700" t="str">
        <f>IF(Tabla112[[#This Row],[Cantidad de Insumos]]="","",Tabla112[[#This Row],[Precio Unitario]]*Tabla112[[#This Row],[Cantidad de Insumos]])</f>
        <v/>
      </c>
      <c r="Q1076" s="700" t="str">
        <f>IF(Tabla112[[#This Row],[Descripción]]="","",_xlfn.XLOOKUP(Tabla112[[#This Row],[Descripción]],[1]!Tabla10[Descripción],[1]!Tabla10[CODIGO PRESUPUESTARIO],0))</f>
        <v/>
      </c>
      <c r="R1076" s="696"/>
      <c r="S1076" s="696"/>
    </row>
    <row r="1077" spans="2:19" x14ac:dyDescent="0.3">
      <c r="B1077" s="692" t="str">
        <f>IF('Formulario PPGR3 '!$G1077="","",CONCATENATE('Formulario PPGR3 '!$C1077,".",'Formulario PPGR3 '!$D1077,".",'Formulario PPGR3 '!$E1077,".",'Formulario PPGR3 '!$F1077))</f>
        <v/>
      </c>
      <c r="C1077" s="692" t="str">
        <f>IF('Formulario PPGR3 '!$G1077="","",'[1]Formulario PPGR1'!#REF!)</f>
        <v/>
      </c>
      <c r="D1077" s="692" t="str">
        <f>IF('Formulario PPGR3 '!$G1077="","",'[1]Formulario PPGR1'!#REF!)</f>
        <v/>
      </c>
      <c r="E1077" s="692" t="str">
        <f>IF('Formulario PPGR3 '!$G1077="","",'[1]Formulario PPGR1'!#REF!)</f>
        <v/>
      </c>
      <c r="F1077" s="692" t="str">
        <f>IF('Formulario PPGR3 '!$G1077="","",'[1]Formulario PPGR1'!#REF!)</f>
        <v/>
      </c>
      <c r="G1077" s="693"/>
      <c r="H1077" s="694" t="str">
        <f>IF(Tabla112[[#This Row],[Código_Actividad]]="","",_xlfn.XLOOKUP(Tabla112[[#This Row],[Código_Actividad]],[1]!Tabla2[Código],[1]!Tabla2[Actividades Programables Presupuestables],"",0))</f>
        <v/>
      </c>
      <c r="I1077" s="695" t="str">
        <f>IFERROR(VLOOKUP('Formulario PPGR3 '!$G1077,'[1]Formulario PPGR2'!$H$9:$V$272,15,FALSE),"")</f>
        <v/>
      </c>
      <c r="J1077" s="702"/>
      <c r="K1077" s="696" t="str">
        <f>IF(Tabla112[[#This Row],[Insumos]]="","",_xlfn.XLOOKUP(Tabla112[[#This Row],[Insumos]],[1]!Tabla10[Insumo],[1]!Tabla10[InsumoAbrev],"",0))</f>
        <v/>
      </c>
      <c r="L1077" s="697"/>
      <c r="M1077" s="698" t="str">
        <f>IF(Tabla112[[#This Row],[Descripción]]="","",_xlfn.XLOOKUP(Tabla112[[#This Row],[Descripción]],[1]!Tabla10[Descripción],[1]!Tabla10[Unidad de Medida],"",0))</f>
        <v/>
      </c>
      <c r="N1077" s="699"/>
      <c r="O1077" s="700" t="str">
        <f>IF(Tabla112[[#This Row],[Descripción]]="","",_xlfn.XLOOKUP(Tabla112[[#This Row],[Descripción]],[1]!Tabla10[Descripción],[1]!Tabla10[Precio Unitario],0))</f>
        <v/>
      </c>
      <c r="P1077" s="700" t="str">
        <f>IF(Tabla112[[#This Row],[Cantidad de Insumos]]="","",Tabla112[[#This Row],[Precio Unitario]]*Tabla112[[#This Row],[Cantidad de Insumos]])</f>
        <v/>
      </c>
      <c r="Q1077" s="700" t="str">
        <f>IF(Tabla112[[#This Row],[Descripción]]="","",_xlfn.XLOOKUP(Tabla112[[#This Row],[Descripción]],[1]!Tabla10[Descripción],[1]!Tabla10[CODIGO PRESUPUESTARIO],0))</f>
        <v/>
      </c>
      <c r="R1077" s="696"/>
      <c r="S1077" s="696"/>
    </row>
    <row r="1078" spans="2:19" x14ac:dyDescent="0.3">
      <c r="B1078" s="692" t="str">
        <f>IF('Formulario PPGR3 '!$G1078="","",CONCATENATE('Formulario PPGR3 '!$C1078,".",'Formulario PPGR3 '!$D1078,".",'Formulario PPGR3 '!$E1078,".",'Formulario PPGR3 '!$F1078))</f>
        <v/>
      </c>
      <c r="C1078" s="692" t="str">
        <f>IF('Formulario PPGR3 '!$G1078="","",'[1]Formulario PPGR1'!#REF!)</f>
        <v/>
      </c>
      <c r="D1078" s="692" t="str">
        <f>IF('Formulario PPGR3 '!$G1078="","",'[1]Formulario PPGR1'!#REF!)</f>
        <v/>
      </c>
      <c r="E1078" s="692" t="str">
        <f>IF('Formulario PPGR3 '!$G1078="","",'[1]Formulario PPGR1'!#REF!)</f>
        <v/>
      </c>
      <c r="F1078" s="692" t="str">
        <f>IF('Formulario PPGR3 '!$G1078="","",'[1]Formulario PPGR1'!#REF!)</f>
        <v/>
      </c>
      <c r="G1078" s="693"/>
      <c r="H1078" s="694" t="str">
        <f>IF(Tabla112[[#This Row],[Código_Actividad]]="","",_xlfn.XLOOKUP(Tabla112[[#This Row],[Código_Actividad]],[1]!Tabla2[Código],[1]!Tabla2[Actividades Programables Presupuestables],"",0))</f>
        <v/>
      </c>
      <c r="I1078" s="695" t="str">
        <f>IFERROR(VLOOKUP('Formulario PPGR3 '!$G1078,'[1]Formulario PPGR2'!$H$9:$V$272,15,FALSE),"")</f>
        <v/>
      </c>
      <c r="J1078" s="702"/>
      <c r="K1078" s="696" t="str">
        <f>IF(Tabla112[[#This Row],[Insumos]]="","",_xlfn.XLOOKUP(Tabla112[[#This Row],[Insumos]],[1]!Tabla10[Insumo],[1]!Tabla10[InsumoAbrev],"",0))</f>
        <v/>
      </c>
      <c r="L1078" s="697"/>
      <c r="M1078" s="698" t="str">
        <f>IF(Tabla112[[#This Row],[Descripción]]="","",_xlfn.XLOOKUP(Tabla112[[#This Row],[Descripción]],[1]!Tabla10[Descripción],[1]!Tabla10[Unidad de Medida],"",0))</f>
        <v/>
      </c>
      <c r="N1078" s="699"/>
      <c r="O1078" s="700" t="str">
        <f>IF(Tabla112[[#This Row],[Descripción]]="","",_xlfn.XLOOKUP(Tabla112[[#This Row],[Descripción]],[1]!Tabla10[Descripción],[1]!Tabla10[Precio Unitario],0))</f>
        <v/>
      </c>
      <c r="P1078" s="700" t="str">
        <f>IF(Tabla112[[#This Row],[Cantidad de Insumos]]="","",Tabla112[[#This Row],[Precio Unitario]]*Tabla112[[#This Row],[Cantidad de Insumos]])</f>
        <v/>
      </c>
      <c r="Q1078" s="700" t="str">
        <f>IF(Tabla112[[#This Row],[Descripción]]="","",_xlfn.XLOOKUP(Tabla112[[#This Row],[Descripción]],[1]!Tabla10[Descripción],[1]!Tabla10[CODIGO PRESUPUESTARIO],0))</f>
        <v/>
      </c>
      <c r="R1078" s="696"/>
      <c r="S1078" s="696"/>
    </row>
    <row r="1079" spans="2:19" x14ac:dyDescent="0.3">
      <c r="B1079" s="692" t="str">
        <f>IF('Formulario PPGR3 '!$G1079="","",CONCATENATE('Formulario PPGR3 '!$C1079,".",'Formulario PPGR3 '!$D1079,".",'Formulario PPGR3 '!$E1079,".",'Formulario PPGR3 '!$F1079))</f>
        <v/>
      </c>
      <c r="C1079" s="692" t="str">
        <f>IF('Formulario PPGR3 '!$G1079="","",'[1]Formulario PPGR1'!#REF!)</f>
        <v/>
      </c>
      <c r="D1079" s="692" t="str">
        <f>IF('Formulario PPGR3 '!$G1079="","",'[1]Formulario PPGR1'!#REF!)</f>
        <v/>
      </c>
      <c r="E1079" s="692" t="str">
        <f>IF('Formulario PPGR3 '!$G1079="","",'[1]Formulario PPGR1'!#REF!)</f>
        <v/>
      </c>
      <c r="F1079" s="692" t="str">
        <f>IF('Formulario PPGR3 '!$G1079="","",'[1]Formulario PPGR1'!#REF!)</f>
        <v/>
      </c>
      <c r="G1079" s="693"/>
      <c r="H1079" s="694" t="str">
        <f>IF(Tabla112[[#This Row],[Código_Actividad]]="","",_xlfn.XLOOKUP(Tabla112[[#This Row],[Código_Actividad]],[1]!Tabla2[Código],[1]!Tabla2[Actividades Programables Presupuestables],"",0))</f>
        <v/>
      </c>
      <c r="I1079" s="695" t="str">
        <f>IFERROR(VLOOKUP('Formulario PPGR3 '!$G1079,'[1]Formulario PPGR2'!$H$9:$V$272,15,FALSE),"")</f>
        <v/>
      </c>
      <c r="J1079" s="702"/>
      <c r="K1079" s="696" t="str">
        <f>IF(Tabla112[[#This Row],[Insumos]]="","",_xlfn.XLOOKUP(Tabla112[[#This Row],[Insumos]],[1]!Tabla10[Insumo],[1]!Tabla10[InsumoAbrev],"",0))</f>
        <v/>
      </c>
      <c r="L1079" s="697"/>
      <c r="M1079" s="698" t="str">
        <f>IF(Tabla112[[#This Row],[Descripción]]="","",_xlfn.XLOOKUP(Tabla112[[#This Row],[Descripción]],[1]!Tabla10[Descripción],[1]!Tabla10[Unidad de Medida],"",0))</f>
        <v/>
      </c>
      <c r="N1079" s="699"/>
      <c r="O1079" s="700" t="str">
        <f>IF(Tabla112[[#This Row],[Descripción]]="","",_xlfn.XLOOKUP(Tabla112[[#This Row],[Descripción]],[1]!Tabla10[Descripción],[1]!Tabla10[Precio Unitario],0))</f>
        <v/>
      </c>
      <c r="P1079" s="700" t="str">
        <f>IF(Tabla112[[#This Row],[Cantidad de Insumos]]="","",Tabla112[[#This Row],[Precio Unitario]]*Tabla112[[#This Row],[Cantidad de Insumos]])</f>
        <v/>
      </c>
      <c r="Q1079" s="700" t="str">
        <f>IF(Tabla112[[#This Row],[Descripción]]="","",_xlfn.XLOOKUP(Tabla112[[#This Row],[Descripción]],[1]!Tabla10[Descripción],[1]!Tabla10[CODIGO PRESUPUESTARIO],0))</f>
        <v/>
      </c>
      <c r="R1079" s="696"/>
      <c r="S1079" s="696"/>
    </row>
    <row r="1080" spans="2:19" x14ac:dyDescent="0.3">
      <c r="B1080" s="692" t="str">
        <f>IF('Formulario PPGR3 '!$G1080="","",CONCATENATE('Formulario PPGR3 '!$C1080,".",'Formulario PPGR3 '!$D1080,".",'Formulario PPGR3 '!$E1080,".",'Formulario PPGR3 '!$F1080))</f>
        <v/>
      </c>
      <c r="C1080" s="692" t="str">
        <f>IF('Formulario PPGR3 '!$G1080="","",'[1]Formulario PPGR1'!#REF!)</f>
        <v/>
      </c>
      <c r="D1080" s="692" t="str">
        <f>IF('Formulario PPGR3 '!$G1080="","",'[1]Formulario PPGR1'!#REF!)</f>
        <v/>
      </c>
      <c r="E1080" s="692" t="str">
        <f>IF('Formulario PPGR3 '!$G1080="","",'[1]Formulario PPGR1'!#REF!)</f>
        <v/>
      </c>
      <c r="F1080" s="692" t="str">
        <f>IF('Formulario PPGR3 '!$G1080="","",'[1]Formulario PPGR1'!#REF!)</f>
        <v/>
      </c>
      <c r="G1080" s="693"/>
      <c r="H1080" s="694" t="str">
        <f>IF(Tabla112[[#This Row],[Código_Actividad]]="","",_xlfn.XLOOKUP(Tabla112[[#This Row],[Código_Actividad]],[1]!Tabla2[Código],[1]!Tabla2[Actividades Programables Presupuestables],"",0))</f>
        <v/>
      </c>
      <c r="I1080" s="695" t="str">
        <f>IFERROR(VLOOKUP('Formulario PPGR3 '!$G1080,'[1]Formulario PPGR2'!$H$9:$V$272,15,FALSE),"")</f>
        <v/>
      </c>
      <c r="J1080" s="702"/>
      <c r="K1080" s="696" t="str">
        <f>IF(Tabla112[[#This Row],[Insumos]]="","",_xlfn.XLOOKUP(Tabla112[[#This Row],[Insumos]],[1]!Tabla10[Insumo],[1]!Tabla10[InsumoAbrev],"",0))</f>
        <v/>
      </c>
      <c r="L1080" s="697"/>
      <c r="M1080" s="698" t="str">
        <f>IF(Tabla112[[#This Row],[Descripción]]="","",_xlfn.XLOOKUP(Tabla112[[#This Row],[Descripción]],[1]!Tabla10[Descripción],[1]!Tabla10[Unidad de Medida],"",0))</f>
        <v/>
      </c>
      <c r="N1080" s="699"/>
      <c r="O1080" s="700" t="str">
        <f>IF(Tabla112[[#This Row],[Descripción]]="","",_xlfn.XLOOKUP(Tabla112[[#This Row],[Descripción]],[1]!Tabla10[Descripción],[1]!Tabla10[Precio Unitario],0))</f>
        <v/>
      </c>
      <c r="P1080" s="700" t="str">
        <f>IF(Tabla112[[#This Row],[Cantidad de Insumos]]="","",Tabla112[[#This Row],[Precio Unitario]]*Tabla112[[#This Row],[Cantidad de Insumos]])</f>
        <v/>
      </c>
      <c r="Q1080" s="700" t="str">
        <f>IF(Tabla112[[#This Row],[Descripción]]="","",_xlfn.XLOOKUP(Tabla112[[#This Row],[Descripción]],[1]!Tabla10[Descripción],[1]!Tabla10[CODIGO PRESUPUESTARIO],0))</f>
        <v/>
      </c>
      <c r="R1080" s="696"/>
      <c r="S1080" s="696"/>
    </row>
    <row r="1081" spans="2:19" x14ac:dyDescent="0.3">
      <c r="B1081" s="692" t="str">
        <f>IF('Formulario PPGR3 '!$G1081="","",CONCATENATE('Formulario PPGR3 '!$C1081,".",'Formulario PPGR3 '!$D1081,".",'Formulario PPGR3 '!$E1081,".",'Formulario PPGR3 '!$F1081))</f>
        <v/>
      </c>
      <c r="C1081" s="692" t="str">
        <f>IF('Formulario PPGR3 '!$G1081="","",'[1]Formulario PPGR1'!#REF!)</f>
        <v/>
      </c>
      <c r="D1081" s="692" t="str">
        <f>IF('Formulario PPGR3 '!$G1081="","",'[1]Formulario PPGR1'!#REF!)</f>
        <v/>
      </c>
      <c r="E1081" s="692" t="str">
        <f>IF('Formulario PPGR3 '!$G1081="","",'[1]Formulario PPGR1'!#REF!)</f>
        <v/>
      </c>
      <c r="F1081" s="692" t="str">
        <f>IF('Formulario PPGR3 '!$G1081="","",'[1]Formulario PPGR1'!#REF!)</f>
        <v/>
      </c>
      <c r="G1081" s="693"/>
      <c r="H1081" s="694" t="str">
        <f>IF(Tabla112[[#This Row],[Código_Actividad]]="","",_xlfn.XLOOKUP(Tabla112[[#This Row],[Código_Actividad]],[1]!Tabla2[Código],[1]!Tabla2[Actividades Programables Presupuestables],"",0))</f>
        <v/>
      </c>
      <c r="I1081" s="695" t="str">
        <f>IFERROR(VLOOKUP('Formulario PPGR3 '!$G1081,'[1]Formulario PPGR2'!$H$9:$V$272,15,FALSE),"")</f>
        <v/>
      </c>
      <c r="J1081" s="702"/>
      <c r="K1081" s="696" t="str">
        <f>IF(Tabla112[[#This Row],[Insumos]]="","",_xlfn.XLOOKUP(Tabla112[[#This Row],[Insumos]],[1]!Tabla10[Insumo],[1]!Tabla10[InsumoAbrev],"",0))</f>
        <v/>
      </c>
      <c r="L1081" s="697"/>
      <c r="M1081" s="698" t="str">
        <f>IF(Tabla112[[#This Row],[Descripción]]="","",_xlfn.XLOOKUP(Tabla112[[#This Row],[Descripción]],[1]!Tabla10[Descripción],[1]!Tabla10[Unidad de Medida],"",0))</f>
        <v/>
      </c>
      <c r="N1081" s="699"/>
      <c r="O1081" s="700" t="str">
        <f>IF(Tabla112[[#This Row],[Descripción]]="","",_xlfn.XLOOKUP(Tabla112[[#This Row],[Descripción]],[1]!Tabla10[Descripción],[1]!Tabla10[Precio Unitario],0))</f>
        <v/>
      </c>
      <c r="P1081" s="700" t="str">
        <f>IF(Tabla112[[#This Row],[Cantidad de Insumos]]="","",Tabla112[[#This Row],[Precio Unitario]]*Tabla112[[#This Row],[Cantidad de Insumos]])</f>
        <v/>
      </c>
      <c r="Q1081" s="700" t="str">
        <f>IF(Tabla112[[#This Row],[Descripción]]="","",_xlfn.XLOOKUP(Tabla112[[#This Row],[Descripción]],[1]!Tabla10[Descripción],[1]!Tabla10[CODIGO PRESUPUESTARIO],0))</f>
        <v/>
      </c>
      <c r="R1081" s="696"/>
      <c r="S1081" s="696"/>
    </row>
    <row r="1082" spans="2:19" x14ac:dyDescent="0.3">
      <c r="B1082" s="692" t="str">
        <f>IF('Formulario PPGR3 '!$G1082="","",CONCATENATE('Formulario PPGR3 '!$C1082,".",'Formulario PPGR3 '!$D1082,".",'Formulario PPGR3 '!$E1082,".",'Formulario PPGR3 '!$F1082))</f>
        <v/>
      </c>
      <c r="C1082" s="692" t="str">
        <f>IF('Formulario PPGR3 '!$G1082="","",'[1]Formulario PPGR1'!#REF!)</f>
        <v/>
      </c>
      <c r="D1082" s="692" t="str">
        <f>IF('Formulario PPGR3 '!$G1082="","",'[1]Formulario PPGR1'!#REF!)</f>
        <v/>
      </c>
      <c r="E1082" s="692" t="str">
        <f>IF('Formulario PPGR3 '!$G1082="","",'[1]Formulario PPGR1'!#REF!)</f>
        <v/>
      </c>
      <c r="F1082" s="692" t="str">
        <f>IF('Formulario PPGR3 '!$G1082="","",'[1]Formulario PPGR1'!#REF!)</f>
        <v/>
      </c>
      <c r="G1082" s="693"/>
      <c r="H1082" s="694" t="str">
        <f>IF(Tabla112[[#This Row],[Código_Actividad]]="","",_xlfn.XLOOKUP(Tabla112[[#This Row],[Código_Actividad]],[1]!Tabla2[Código],[1]!Tabla2[Actividades Programables Presupuestables],"",0))</f>
        <v/>
      </c>
      <c r="I1082" s="695" t="str">
        <f>IFERROR(VLOOKUP('Formulario PPGR3 '!$G1082,'[1]Formulario PPGR2'!$H$9:$V$272,15,FALSE),"")</f>
        <v/>
      </c>
      <c r="J1082" s="702"/>
      <c r="K1082" s="696" t="str">
        <f>IF(Tabla112[[#This Row],[Insumos]]="","",_xlfn.XLOOKUP(Tabla112[[#This Row],[Insumos]],[1]!Tabla10[Insumo],[1]!Tabla10[InsumoAbrev],"",0))</f>
        <v/>
      </c>
      <c r="L1082" s="697"/>
      <c r="M1082" s="698" t="str">
        <f>IF(Tabla112[[#This Row],[Descripción]]="","",_xlfn.XLOOKUP(Tabla112[[#This Row],[Descripción]],[1]!Tabla10[Descripción],[1]!Tabla10[Unidad de Medida],"",0))</f>
        <v/>
      </c>
      <c r="N1082" s="699"/>
      <c r="O1082" s="700" t="str">
        <f>IF(Tabla112[[#This Row],[Descripción]]="","",_xlfn.XLOOKUP(Tabla112[[#This Row],[Descripción]],[1]!Tabla10[Descripción],[1]!Tabla10[Precio Unitario],0))</f>
        <v/>
      </c>
      <c r="P1082" s="700" t="str">
        <f>IF(Tabla112[[#This Row],[Cantidad de Insumos]]="","",Tabla112[[#This Row],[Precio Unitario]]*Tabla112[[#This Row],[Cantidad de Insumos]])</f>
        <v/>
      </c>
      <c r="Q1082" s="700" t="str">
        <f>IF(Tabla112[[#This Row],[Descripción]]="","",_xlfn.XLOOKUP(Tabla112[[#This Row],[Descripción]],[1]!Tabla10[Descripción],[1]!Tabla10[CODIGO PRESUPUESTARIO],0))</f>
        <v/>
      </c>
      <c r="R1082" s="696"/>
      <c r="S1082" s="696"/>
    </row>
    <row r="1083" spans="2:19" x14ac:dyDescent="0.3">
      <c r="B1083" s="692" t="str">
        <f>IF('Formulario PPGR3 '!$G1083="","",CONCATENATE('Formulario PPGR3 '!$C1083,".",'Formulario PPGR3 '!$D1083,".",'Formulario PPGR3 '!$E1083,".",'Formulario PPGR3 '!$F1083))</f>
        <v/>
      </c>
      <c r="C1083" s="692" t="str">
        <f>IF('Formulario PPGR3 '!$G1083="","",'[1]Formulario PPGR1'!#REF!)</f>
        <v/>
      </c>
      <c r="D1083" s="692" t="str">
        <f>IF('Formulario PPGR3 '!$G1083="","",'[1]Formulario PPGR1'!#REF!)</f>
        <v/>
      </c>
      <c r="E1083" s="692" t="str">
        <f>IF('Formulario PPGR3 '!$G1083="","",'[1]Formulario PPGR1'!#REF!)</f>
        <v/>
      </c>
      <c r="F1083" s="692" t="str">
        <f>IF('Formulario PPGR3 '!$G1083="","",'[1]Formulario PPGR1'!#REF!)</f>
        <v/>
      </c>
      <c r="G1083" s="693"/>
      <c r="H1083" s="694" t="str">
        <f>IF(Tabla112[[#This Row],[Código_Actividad]]="","",_xlfn.XLOOKUP(Tabla112[[#This Row],[Código_Actividad]],[1]!Tabla2[Código],[1]!Tabla2[Actividades Programables Presupuestables],"",0))</f>
        <v/>
      </c>
      <c r="I1083" s="695" t="str">
        <f>IFERROR(VLOOKUP('Formulario PPGR3 '!$G1083,'[1]Formulario PPGR2'!$H$9:$V$272,15,FALSE),"")</f>
        <v/>
      </c>
      <c r="J1083" s="702"/>
      <c r="K1083" s="696" t="str">
        <f>IF(Tabla112[[#This Row],[Insumos]]="","",_xlfn.XLOOKUP(Tabla112[[#This Row],[Insumos]],[1]!Tabla10[Insumo],[1]!Tabla10[InsumoAbrev],"",0))</f>
        <v/>
      </c>
      <c r="L1083" s="697"/>
      <c r="M1083" s="698" t="str">
        <f>IF(Tabla112[[#This Row],[Descripción]]="","",_xlfn.XLOOKUP(Tabla112[[#This Row],[Descripción]],[1]!Tabla10[Descripción],[1]!Tabla10[Unidad de Medida],"",0))</f>
        <v/>
      </c>
      <c r="N1083" s="699"/>
      <c r="O1083" s="700" t="str">
        <f>IF(Tabla112[[#This Row],[Descripción]]="","",_xlfn.XLOOKUP(Tabla112[[#This Row],[Descripción]],[1]!Tabla10[Descripción],[1]!Tabla10[Precio Unitario],0))</f>
        <v/>
      </c>
      <c r="P1083" s="700" t="str">
        <f>IF(Tabla112[[#This Row],[Cantidad de Insumos]]="","",Tabla112[[#This Row],[Precio Unitario]]*Tabla112[[#This Row],[Cantidad de Insumos]])</f>
        <v/>
      </c>
      <c r="Q1083" s="700" t="str">
        <f>IF(Tabla112[[#This Row],[Descripción]]="","",_xlfn.XLOOKUP(Tabla112[[#This Row],[Descripción]],[1]!Tabla10[Descripción],[1]!Tabla10[CODIGO PRESUPUESTARIO],0))</f>
        <v/>
      </c>
      <c r="R1083" s="696"/>
      <c r="S1083" s="696"/>
    </row>
    <row r="1084" spans="2:19" x14ac:dyDescent="0.3">
      <c r="B1084" s="692" t="str">
        <f>IF('Formulario PPGR3 '!$G1084="","",CONCATENATE('Formulario PPGR3 '!$C1084,".",'Formulario PPGR3 '!$D1084,".",'Formulario PPGR3 '!$E1084,".",'Formulario PPGR3 '!$F1084))</f>
        <v/>
      </c>
      <c r="C1084" s="692" t="str">
        <f>IF('Formulario PPGR3 '!$G1084="","",'[1]Formulario PPGR1'!#REF!)</f>
        <v/>
      </c>
      <c r="D1084" s="692" t="str">
        <f>IF('Formulario PPGR3 '!$G1084="","",'[1]Formulario PPGR1'!#REF!)</f>
        <v/>
      </c>
      <c r="E1084" s="692" t="str">
        <f>IF('Formulario PPGR3 '!$G1084="","",'[1]Formulario PPGR1'!#REF!)</f>
        <v/>
      </c>
      <c r="F1084" s="692" t="str">
        <f>IF('Formulario PPGR3 '!$G1084="","",'[1]Formulario PPGR1'!#REF!)</f>
        <v/>
      </c>
      <c r="G1084" s="693"/>
      <c r="H1084" s="694" t="str">
        <f>IF(Tabla112[[#This Row],[Código_Actividad]]="","",_xlfn.XLOOKUP(Tabla112[[#This Row],[Código_Actividad]],[1]!Tabla2[Código],[1]!Tabla2[Actividades Programables Presupuestables],"",0))</f>
        <v/>
      </c>
      <c r="I1084" s="695" t="str">
        <f>IFERROR(VLOOKUP('Formulario PPGR3 '!$G1084,'[1]Formulario PPGR2'!$H$9:$V$272,15,FALSE),"")</f>
        <v/>
      </c>
      <c r="J1084" s="702"/>
      <c r="K1084" s="696" t="str">
        <f>IF(Tabla112[[#This Row],[Insumos]]="","",_xlfn.XLOOKUP(Tabla112[[#This Row],[Insumos]],[1]!Tabla10[Insumo],[1]!Tabla10[InsumoAbrev],"",0))</f>
        <v/>
      </c>
      <c r="L1084" s="697"/>
      <c r="M1084" s="698" t="str">
        <f>IF(Tabla112[[#This Row],[Descripción]]="","",_xlfn.XLOOKUP(Tabla112[[#This Row],[Descripción]],[1]!Tabla10[Descripción],[1]!Tabla10[Unidad de Medida],"",0))</f>
        <v/>
      </c>
      <c r="N1084" s="699"/>
      <c r="O1084" s="700" t="str">
        <f>IF(Tabla112[[#This Row],[Descripción]]="","",_xlfn.XLOOKUP(Tabla112[[#This Row],[Descripción]],[1]!Tabla10[Descripción],[1]!Tabla10[Precio Unitario],0))</f>
        <v/>
      </c>
      <c r="P1084" s="700" t="str">
        <f>IF(Tabla112[[#This Row],[Cantidad de Insumos]]="","",Tabla112[[#This Row],[Precio Unitario]]*Tabla112[[#This Row],[Cantidad de Insumos]])</f>
        <v/>
      </c>
      <c r="Q1084" s="700" t="str">
        <f>IF(Tabla112[[#This Row],[Descripción]]="","",_xlfn.XLOOKUP(Tabla112[[#This Row],[Descripción]],[1]!Tabla10[Descripción],[1]!Tabla10[CODIGO PRESUPUESTARIO],0))</f>
        <v/>
      </c>
      <c r="R1084" s="696"/>
      <c r="S1084" s="696"/>
    </row>
    <row r="1085" spans="2:19" x14ac:dyDescent="0.3">
      <c r="B1085" s="692" t="str">
        <f>IF('Formulario PPGR3 '!$G1085="","",CONCATENATE('Formulario PPGR3 '!$C1085,".",'Formulario PPGR3 '!$D1085,".",'Formulario PPGR3 '!$E1085,".",'Formulario PPGR3 '!$F1085))</f>
        <v/>
      </c>
      <c r="C1085" s="692" t="str">
        <f>IF('Formulario PPGR3 '!$G1085="","",'[1]Formulario PPGR1'!#REF!)</f>
        <v/>
      </c>
      <c r="D1085" s="692" t="str">
        <f>IF('Formulario PPGR3 '!$G1085="","",'[1]Formulario PPGR1'!#REF!)</f>
        <v/>
      </c>
      <c r="E1085" s="692" t="str">
        <f>IF('Formulario PPGR3 '!$G1085="","",'[1]Formulario PPGR1'!#REF!)</f>
        <v/>
      </c>
      <c r="F1085" s="692" t="str">
        <f>IF('Formulario PPGR3 '!$G1085="","",'[1]Formulario PPGR1'!#REF!)</f>
        <v/>
      </c>
      <c r="G1085" s="693"/>
      <c r="H1085" s="694" t="str">
        <f>IF(Tabla112[[#This Row],[Código_Actividad]]="","",_xlfn.XLOOKUP(Tabla112[[#This Row],[Código_Actividad]],[1]!Tabla2[Código],[1]!Tabla2[Actividades Programables Presupuestables],"",0))</f>
        <v/>
      </c>
      <c r="I1085" s="695" t="str">
        <f>IFERROR(VLOOKUP('Formulario PPGR3 '!$G1085,'[1]Formulario PPGR2'!$H$9:$V$272,15,FALSE),"")</f>
        <v/>
      </c>
      <c r="J1085" s="702"/>
      <c r="K1085" s="696" t="str">
        <f>IF(Tabla112[[#This Row],[Insumos]]="","",_xlfn.XLOOKUP(Tabla112[[#This Row],[Insumos]],[1]!Tabla10[Insumo],[1]!Tabla10[InsumoAbrev],"",0))</f>
        <v/>
      </c>
      <c r="L1085" s="697"/>
      <c r="M1085" s="698" t="str">
        <f>IF(Tabla112[[#This Row],[Descripción]]="","",_xlfn.XLOOKUP(Tabla112[[#This Row],[Descripción]],[1]!Tabla10[Descripción],[1]!Tabla10[Unidad de Medida],"",0))</f>
        <v/>
      </c>
      <c r="N1085" s="699"/>
      <c r="O1085" s="700" t="str">
        <f>IF(Tabla112[[#This Row],[Descripción]]="","",_xlfn.XLOOKUP(Tabla112[[#This Row],[Descripción]],[1]!Tabla10[Descripción],[1]!Tabla10[Precio Unitario],0))</f>
        <v/>
      </c>
      <c r="P1085" s="700" t="str">
        <f>IF(Tabla112[[#This Row],[Cantidad de Insumos]]="","",Tabla112[[#This Row],[Precio Unitario]]*Tabla112[[#This Row],[Cantidad de Insumos]])</f>
        <v/>
      </c>
      <c r="Q1085" s="700" t="str">
        <f>IF(Tabla112[[#This Row],[Descripción]]="","",_xlfn.XLOOKUP(Tabla112[[#This Row],[Descripción]],[1]!Tabla10[Descripción],[1]!Tabla10[CODIGO PRESUPUESTARIO],0))</f>
        <v/>
      </c>
      <c r="R1085" s="696"/>
      <c r="S1085" s="696"/>
    </row>
    <row r="1086" spans="2:19" x14ac:dyDescent="0.3">
      <c r="B1086" s="692" t="str">
        <f>IF('Formulario PPGR3 '!$G1086="","",CONCATENATE('Formulario PPGR3 '!$C1086,".",'Formulario PPGR3 '!$D1086,".",'Formulario PPGR3 '!$E1086,".",'Formulario PPGR3 '!$F1086))</f>
        <v/>
      </c>
      <c r="C1086" s="692" t="str">
        <f>IF('Formulario PPGR3 '!$G1086="","",'[1]Formulario PPGR1'!#REF!)</f>
        <v/>
      </c>
      <c r="D1086" s="692" t="str">
        <f>IF('Formulario PPGR3 '!$G1086="","",'[1]Formulario PPGR1'!#REF!)</f>
        <v/>
      </c>
      <c r="E1086" s="692" t="str">
        <f>IF('Formulario PPGR3 '!$G1086="","",'[1]Formulario PPGR1'!#REF!)</f>
        <v/>
      </c>
      <c r="F1086" s="692" t="str">
        <f>IF('Formulario PPGR3 '!$G1086="","",'[1]Formulario PPGR1'!#REF!)</f>
        <v/>
      </c>
      <c r="G1086" s="693"/>
      <c r="H1086" s="694" t="str">
        <f>IF(Tabla112[[#This Row],[Código_Actividad]]="","",_xlfn.XLOOKUP(Tabla112[[#This Row],[Código_Actividad]],[1]!Tabla2[Código],[1]!Tabla2[Actividades Programables Presupuestables],"",0))</f>
        <v/>
      </c>
      <c r="I1086" s="695" t="str">
        <f>IFERROR(VLOOKUP('Formulario PPGR3 '!$G1086,'[1]Formulario PPGR2'!$H$9:$V$272,15,FALSE),"")</f>
        <v/>
      </c>
      <c r="J1086" s="702"/>
      <c r="K1086" s="696" t="str">
        <f>IF(Tabla112[[#This Row],[Insumos]]="","",_xlfn.XLOOKUP(Tabla112[[#This Row],[Insumos]],[1]!Tabla10[Insumo],[1]!Tabla10[InsumoAbrev],"",0))</f>
        <v/>
      </c>
      <c r="L1086" s="697"/>
      <c r="M1086" s="698" t="str">
        <f>IF(Tabla112[[#This Row],[Descripción]]="","",_xlfn.XLOOKUP(Tabla112[[#This Row],[Descripción]],[1]!Tabla10[Descripción],[1]!Tabla10[Unidad de Medida],"",0))</f>
        <v/>
      </c>
      <c r="N1086" s="699"/>
      <c r="O1086" s="700" t="str">
        <f>IF(Tabla112[[#This Row],[Descripción]]="","",_xlfn.XLOOKUP(Tabla112[[#This Row],[Descripción]],[1]!Tabla10[Descripción],[1]!Tabla10[Precio Unitario],0))</f>
        <v/>
      </c>
      <c r="P1086" s="700" t="str">
        <f>IF(Tabla112[[#This Row],[Cantidad de Insumos]]="","",Tabla112[[#This Row],[Precio Unitario]]*Tabla112[[#This Row],[Cantidad de Insumos]])</f>
        <v/>
      </c>
      <c r="Q1086" s="700" t="str">
        <f>IF(Tabla112[[#This Row],[Descripción]]="","",_xlfn.XLOOKUP(Tabla112[[#This Row],[Descripción]],[1]!Tabla10[Descripción],[1]!Tabla10[CODIGO PRESUPUESTARIO],0))</f>
        <v/>
      </c>
      <c r="R1086" s="696"/>
      <c r="S1086" s="696"/>
    </row>
    <row r="1087" spans="2:19" x14ac:dyDescent="0.3">
      <c r="B1087" s="692" t="str">
        <f>IF('Formulario PPGR3 '!$G1087="","",CONCATENATE('Formulario PPGR3 '!$C1087,".",'Formulario PPGR3 '!$D1087,".",'Formulario PPGR3 '!$E1087,".",'Formulario PPGR3 '!$F1087))</f>
        <v/>
      </c>
      <c r="C1087" s="692" t="str">
        <f>IF('Formulario PPGR3 '!$G1087="","",'[1]Formulario PPGR1'!#REF!)</f>
        <v/>
      </c>
      <c r="D1087" s="692" t="str">
        <f>IF('Formulario PPGR3 '!$G1087="","",'[1]Formulario PPGR1'!#REF!)</f>
        <v/>
      </c>
      <c r="E1087" s="692" t="str">
        <f>IF('Formulario PPGR3 '!$G1087="","",'[1]Formulario PPGR1'!#REF!)</f>
        <v/>
      </c>
      <c r="F1087" s="692" t="str">
        <f>IF('Formulario PPGR3 '!$G1087="","",'[1]Formulario PPGR1'!#REF!)</f>
        <v/>
      </c>
      <c r="G1087" s="693"/>
      <c r="H1087" s="694" t="str">
        <f>IF(Tabla112[[#This Row],[Código_Actividad]]="","",_xlfn.XLOOKUP(Tabla112[[#This Row],[Código_Actividad]],[1]!Tabla2[Código],[1]!Tabla2[Actividades Programables Presupuestables],"",0))</f>
        <v/>
      </c>
      <c r="I1087" s="695" t="str">
        <f>IFERROR(VLOOKUP('Formulario PPGR3 '!$G1087,'[1]Formulario PPGR2'!$H$9:$V$272,15,FALSE),"")</f>
        <v/>
      </c>
      <c r="J1087" s="702"/>
      <c r="K1087" s="696" t="str">
        <f>IF(Tabla112[[#This Row],[Insumos]]="","",_xlfn.XLOOKUP(Tabla112[[#This Row],[Insumos]],[1]!Tabla10[Insumo],[1]!Tabla10[InsumoAbrev],"",0))</f>
        <v/>
      </c>
      <c r="L1087" s="697"/>
      <c r="M1087" s="698" t="str">
        <f>IF(Tabla112[[#This Row],[Descripción]]="","",_xlfn.XLOOKUP(Tabla112[[#This Row],[Descripción]],[1]!Tabla10[Descripción],[1]!Tabla10[Unidad de Medida],"",0))</f>
        <v/>
      </c>
      <c r="N1087" s="699"/>
      <c r="O1087" s="700" t="str">
        <f>IF(Tabla112[[#This Row],[Descripción]]="","",_xlfn.XLOOKUP(Tabla112[[#This Row],[Descripción]],[1]!Tabla10[Descripción],[1]!Tabla10[Precio Unitario],0))</f>
        <v/>
      </c>
      <c r="P1087" s="700" t="str">
        <f>IF(Tabla112[[#This Row],[Cantidad de Insumos]]="","",Tabla112[[#This Row],[Precio Unitario]]*Tabla112[[#This Row],[Cantidad de Insumos]])</f>
        <v/>
      </c>
      <c r="Q1087" s="700" t="str">
        <f>IF(Tabla112[[#This Row],[Descripción]]="","",_xlfn.XLOOKUP(Tabla112[[#This Row],[Descripción]],[1]!Tabla10[Descripción],[1]!Tabla10[CODIGO PRESUPUESTARIO],0))</f>
        <v/>
      </c>
      <c r="R1087" s="696"/>
      <c r="S1087" s="696"/>
    </row>
    <row r="1088" spans="2:19" x14ac:dyDescent="0.3">
      <c r="B1088" s="692" t="str">
        <f>IF('Formulario PPGR3 '!$G1088="","",CONCATENATE('Formulario PPGR3 '!$C1088,".",'Formulario PPGR3 '!$D1088,".",'Formulario PPGR3 '!$E1088,".",'Formulario PPGR3 '!$F1088))</f>
        <v/>
      </c>
      <c r="C1088" s="692" t="str">
        <f>IF('Formulario PPGR3 '!$G1088="","",'[1]Formulario PPGR1'!#REF!)</f>
        <v/>
      </c>
      <c r="D1088" s="692" t="str">
        <f>IF('Formulario PPGR3 '!$G1088="","",'[1]Formulario PPGR1'!#REF!)</f>
        <v/>
      </c>
      <c r="E1088" s="692" t="str">
        <f>IF('Formulario PPGR3 '!$G1088="","",'[1]Formulario PPGR1'!#REF!)</f>
        <v/>
      </c>
      <c r="F1088" s="692" t="str">
        <f>IF('Formulario PPGR3 '!$G1088="","",'[1]Formulario PPGR1'!#REF!)</f>
        <v/>
      </c>
      <c r="G1088" s="693"/>
      <c r="H1088" s="694" t="str">
        <f>IF(Tabla112[[#This Row],[Código_Actividad]]="","",_xlfn.XLOOKUP(Tabla112[[#This Row],[Código_Actividad]],[1]!Tabla2[Código],[1]!Tabla2[Actividades Programables Presupuestables],"",0))</f>
        <v/>
      </c>
      <c r="I1088" s="695" t="str">
        <f>IFERROR(VLOOKUP('Formulario PPGR3 '!$G1088,'[1]Formulario PPGR2'!$H$9:$V$272,15,FALSE),"")</f>
        <v/>
      </c>
      <c r="J1088" s="702"/>
      <c r="K1088" s="696" t="str">
        <f>IF(Tabla112[[#This Row],[Insumos]]="","",_xlfn.XLOOKUP(Tabla112[[#This Row],[Insumos]],[1]!Tabla10[Insumo],[1]!Tabla10[InsumoAbrev],"",0))</f>
        <v/>
      </c>
      <c r="L1088" s="697"/>
      <c r="M1088" s="698" t="str">
        <f>IF(Tabla112[[#This Row],[Descripción]]="","",_xlfn.XLOOKUP(Tabla112[[#This Row],[Descripción]],[1]!Tabla10[Descripción],[1]!Tabla10[Unidad de Medida],"",0))</f>
        <v/>
      </c>
      <c r="N1088" s="699"/>
      <c r="O1088" s="700" t="str">
        <f>IF(Tabla112[[#This Row],[Descripción]]="","",_xlfn.XLOOKUP(Tabla112[[#This Row],[Descripción]],[1]!Tabla10[Descripción],[1]!Tabla10[Precio Unitario],0))</f>
        <v/>
      </c>
      <c r="P1088" s="700" t="str">
        <f>IF(Tabla112[[#This Row],[Cantidad de Insumos]]="","",Tabla112[[#This Row],[Precio Unitario]]*Tabla112[[#This Row],[Cantidad de Insumos]])</f>
        <v/>
      </c>
      <c r="Q1088" s="700" t="str">
        <f>IF(Tabla112[[#This Row],[Descripción]]="","",_xlfn.XLOOKUP(Tabla112[[#This Row],[Descripción]],[1]!Tabla10[Descripción],[1]!Tabla10[CODIGO PRESUPUESTARIO],0))</f>
        <v/>
      </c>
      <c r="R1088" s="696"/>
      <c r="S1088" s="696"/>
    </row>
    <row r="1089" spans="2:19" x14ac:dyDescent="0.3">
      <c r="B1089" s="692" t="str">
        <f>IF('Formulario PPGR3 '!$G1089="","",CONCATENATE('Formulario PPGR3 '!$C1089,".",'Formulario PPGR3 '!$D1089,".",'Formulario PPGR3 '!$E1089,".",'Formulario PPGR3 '!$F1089))</f>
        <v/>
      </c>
      <c r="C1089" s="692" t="str">
        <f>IF('Formulario PPGR3 '!$G1089="","",'[1]Formulario PPGR1'!#REF!)</f>
        <v/>
      </c>
      <c r="D1089" s="692" t="str">
        <f>IF('Formulario PPGR3 '!$G1089="","",'[1]Formulario PPGR1'!#REF!)</f>
        <v/>
      </c>
      <c r="E1089" s="692" t="str">
        <f>IF('Formulario PPGR3 '!$G1089="","",'[1]Formulario PPGR1'!#REF!)</f>
        <v/>
      </c>
      <c r="F1089" s="692" t="str">
        <f>IF('Formulario PPGR3 '!$G1089="","",'[1]Formulario PPGR1'!#REF!)</f>
        <v/>
      </c>
      <c r="G1089" s="693"/>
      <c r="H1089" s="694" t="str">
        <f>IF(Tabla112[[#This Row],[Código_Actividad]]="","",_xlfn.XLOOKUP(Tabla112[[#This Row],[Código_Actividad]],[1]!Tabla2[Código],[1]!Tabla2[Actividades Programables Presupuestables],"",0))</f>
        <v/>
      </c>
      <c r="I1089" s="695" t="str">
        <f>IFERROR(VLOOKUP('Formulario PPGR3 '!$G1089,'[1]Formulario PPGR2'!$H$9:$V$272,15,FALSE),"")</f>
        <v/>
      </c>
      <c r="J1089" s="702"/>
      <c r="K1089" s="696" t="str">
        <f>IF(Tabla112[[#This Row],[Insumos]]="","",_xlfn.XLOOKUP(Tabla112[[#This Row],[Insumos]],[1]!Tabla10[Insumo],[1]!Tabla10[InsumoAbrev],"",0))</f>
        <v/>
      </c>
      <c r="L1089" s="697"/>
      <c r="M1089" s="698" t="str">
        <f>IF(Tabla112[[#This Row],[Descripción]]="","",_xlfn.XLOOKUP(Tabla112[[#This Row],[Descripción]],[1]!Tabla10[Descripción],[1]!Tabla10[Unidad de Medida],"",0))</f>
        <v/>
      </c>
      <c r="N1089" s="699"/>
      <c r="O1089" s="700" t="str">
        <f>IF(Tabla112[[#This Row],[Descripción]]="","",_xlfn.XLOOKUP(Tabla112[[#This Row],[Descripción]],[1]!Tabla10[Descripción],[1]!Tabla10[Precio Unitario],0))</f>
        <v/>
      </c>
      <c r="P1089" s="700" t="str">
        <f>IF(Tabla112[[#This Row],[Cantidad de Insumos]]="","",Tabla112[[#This Row],[Precio Unitario]]*Tabla112[[#This Row],[Cantidad de Insumos]])</f>
        <v/>
      </c>
      <c r="Q1089" s="700" t="str">
        <f>IF(Tabla112[[#This Row],[Descripción]]="","",_xlfn.XLOOKUP(Tabla112[[#This Row],[Descripción]],[1]!Tabla10[Descripción],[1]!Tabla10[CODIGO PRESUPUESTARIO],0))</f>
        <v/>
      </c>
      <c r="R1089" s="696"/>
      <c r="S1089" s="696"/>
    </row>
    <row r="1090" spans="2:19" x14ac:dyDescent="0.3">
      <c r="B1090" s="692" t="str">
        <f>IF('Formulario PPGR3 '!$G1090="","",CONCATENATE('Formulario PPGR3 '!$C1090,".",'Formulario PPGR3 '!$D1090,".",'Formulario PPGR3 '!$E1090,".",'Formulario PPGR3 '!$F1090))</f>
        <v/>
      </c>
      <c r="C1090" s="692" t="str">
        <f>IF('Formulario PPGR3 '!$G1090="","",'[1]Formulario PPGR1'!#REF!)</f>
        <v/>
      </c>
      <c r="D1090" s="692" t="str">
        <f>IF('Formulario PPGR3 '!$G1090="","",'[1]Formulario PPGR1'!#REF!)</f>
        <v/>
      </c>
      <c r="E1090" s="692" t="str">
        <f>IF('Formulario PPGR3 '!$G1090="","",'[1]Formulario PPGR1'!#REF!)</f>
        <v/>
      </c>
      <c r="F1090" s="692" t="str">
        <f>IF('Formulario PPGR3 '!$G1090="","",'[1]Formulario PPGR1'!#REF!)</f>
        <v/>
      </c>
      <c r="G1090" s="693"/>
      <c r="H1090" s="694" t="str">
        <f>IF(Tabla112[[#This Row],[Código_Actividad]]="","",_xlfn.XLOOKUP(Tabla112[[#This Row],[Código_Actividad]],[1]!Tabla2[Código],[1]!Tabla2[Actividades Programables Presupuestables],"",0))</f>
        <v/>
      </c>
      <c r="I1090" s="695" t="str">
        <f>IFERROR(VLOOKUP('Formulario PPGR3 '!$G1090,'[1]Formulario PPGR2'!$H$9:$V$272,15,FALSE),"")</f>
        <v/>
      </c>
      <c r="J1090" s="702"/>
      <c r="K1090" s="696" t="str">
        <f>IF(Tabla112[[#This Row],[Insumos]]="","",_xlfn.XLOOKUP(Tabla112[[#This Row],[Insumos]],[1]!Tabla10[Insumo],[1]!Tabla10[InsumoAbrev],"",0))</f>
        <v/>
      </c>
      <c r="L1090" s="697"/>
      <c r="M1090" s="698" t="str">
        <f>IF(Tabla112[[#This Row],[Descripción]]="","",_xlfn.XLOOKUP(Tabla112[[#This Row],[Descripción]],[1]!Tabla10[Descripción],[1]!Tabla10[Unidad de Medida],"",0))</f>
        <v/>
      </c>
      <c r="N1090" s="699"/>
      <c r="O1090" s="700" t="str">
        <f>IF(Tabla112[[#This Row],[Descripción]]="","",_xlfn.XLOOKUP(Tabla112[[#This Row],[Descripción]],[1]!Tabla10[Descripción],[1]!Tabla10[Precio Unitario],0))</f>
        <v/>
      </c>
      <c r="P1090" s="700" t="str">
        <f>IF(Tabla112[[#This Row],[Cantidad de Insumos]]="","",Tabla112[[#This Row],[Precio Unitario]]*Tabla112[[#This Row],[Cantidad de Insumos]])</f>
        <v/>
      </c>
      <c r="Q1090" s="700" t="str">
        <f>IF(Tabla112[[#This Row],[Descripción]]="","",_xlfn.XLOOKUP(Tabla112[[#This Row],[Descripción]],[1]!Tabla10[Descripción],[1]!Tabla10[CODIGO PRESUPUESTARIO],0))</f>
        <v/>
      </c>
      <c r="R1090" s="696"/>
      <c r="S1090" s="696"/>
    </row>
    <row r="1091" spans="2:19" x14ac:dyDescent="0.3">
      <c r="B1091" s="692" t="str">
        <f>IF('Formulario PPGR3 '!$G1091="","",CONCATENATE('Formulario PPGR3 '!$C1091,".",'Formulario PPGR3 '!$D1091,".",'Formulario PPGR3 '!$E1091,".",'Formulario PPGR3 '!$F1091))</f>
        <v/>
      </c>
      <c r="C1091" s="692" t="str">
        <f>IF('Formulario PPGR3 '!$G1091="","",'[1]Formulario PPGR1'!#REF!)</f>
        <v/>
      </c>
      <c r="D1091" s="692" t="str">
        <f>IF('Formulario PPGR3 '!$G1091="","",'[1]Formulario PPGR1'!#REF!)</f>
        <v/>
      </c>
      <c r="E1091" s="692" t="str">
        <f>IF('Formulario PPGR3 '!$G1091="","",'[1]Formulario PPGR1'!#REF!)</f>
        <v/>
      </c>
      <c r="F1091" s="692" t="str">
        <f>IF('Formulario PPGR3 '!$G1091="","",'[1]Formulario PPGR1'!#REF!)</f>
        <v/>
      </c>
      <c r="G1091" s="693"/>
      <c r="H1091" s="694" t="str">
        <f>IF(Tabla112[[#This Row],[Código_Actividad]]="","",_xlfn.XLOOKUP(Tabla112[[#This Row],[Código_Actividad]],[1]!Tabla2[Código],[1]!Tabla2[Actividades Programables Presupuestables],"",0))</f>
        <v/>
      </c>
      <c r="I1091" s="695" t="str">
        <f>IFERROR(VLOOKUP('Formulario PPGR3 '!$G1091,'[1]Formulario PPGR2'!$H$9:$V$272,15,FALSE),"")</f>
        <v/>
      </c>
      <c r="J1091" s="702"/>
      <c r="K1091" s="696" t="str">
        <f>IF(Tabla112[[#This Row],[Insumos]]="","",_xlfn.XLOOKUP(Tabla112[[#This Row],[Insumos]],[1]!Tabla10[Insumo],[1]!Tabla10[InsumoAbrev],"",0))</f>
        <v/>
      </c>
      <c r="L1091" s="697"/>
      <c r="M1091" s="698" t="str">
        <f>IF(Tabla112[[#This Row],[Descripción]]="","",_xlfn.XLOOKUP(Tabla112[[#This Row],[Descripción]],[1]!Tabla10[Descripción],[1]!Tabla10[Unidad de Medida],"",0))</f>
        <v/>
      </c>
      <c r="N1091" s="699"/>
      <c r="O1091" s="700" t="str">
        <f>IF(Tabla112[[#This Row],[Descripción]]="","",_xlfn.XLOOKUP(Tabla112[[#This Row],[Descripción]],[1]!Tabla10[Descripción],[1]!Tabla10[Precio Unitario],0))</f>
        <v/>
      </c>
      <c r="P1091" s="700" t="str">
        <f>IF(Tabla112[[#This Row],[Cantidad de Insumos]]="","",Tabla112[[#This Row],[Precio Unitario]]*Tabla112[[#This Row],[Cantidad de Insumos]])</f>
        <v/>
      </c>
      <c r="Q1091" s="700" t="str">
        <f>IF(Tabla112[[#This Row],[Descripción]]="","",_xlfn.XLOOKUP(Tabla112[[#This Row],[Descripción]],[1]!Tabla10[Descripción],[1]!Tabla10[CODIGO PRESUPUESTARIO],0))</f>
        <v/>
      </c>
      <c r="R1091" s="696"/>
      <c r="S1091" s="696"/>
    </row>
    <row r="1092" spans="2:19" x14ac:dyDescent="0.3">
      <c r="B1092" s="692" t="str">
        <f>IF('Formulario PPGR3 '!$G1092="","",CONCATENATE('Formulario PPGR3 '!$C1092,".",'Formulario PPGR3 '!$D1092,".",'Formulario PPGR3 '!$E1092,".",'Formulario PPGR3 '!$F1092))</f>
        <v/>
      </c>
      <c r="C1092" s="692" t="str">
        <f>IF('Formulario PPGR3 '!$G1092="","",'[1]Formulario PPGR1'!#REF!)</f>
        <v/>
      </c>
      <c r="D1092" s="692" t="str">
        <f>IF('Formulario PPGR3 '!$G1092="","",'[1]Formulario PPGR1'!#REF!)</f>
        <v/>
      </c>
      <c r="E1092" s="692" t="str">
        <f>IF('Formulario PPGR3 '!$G1092="","",'[1]Formulario PPGR1'!#REF!)</f>
        <v/>
      </c>
      <c r="F1092" s="692" t="str">
        <f>IF('Formulario PPGR3 '!$G1092="","",'[1]Formulario PPGR1'!#REF!)</f>
        <v/>
      </c>
      <c r="G1092" s="693"/>
      <c r="H1092" s="694" t="str">
        <f>IF(Tabla112[[#This Row],[Código_Actividad]]="","",_xlfn.XLOOKUP(Tabla112[[#This Row],[Código_Actividad]],[1]!Tabla2[Código],[1]!Tabla2[Actividades Programables Presupuestables],"",0))</f>
        <v/>
      </c>
      <c r="I1092" s="695" t="str">
        <f>IFERROR(VLOOKUP('Formulario PPGR3 '!$G1092,'[1]Formulario PPGR2'!$H$9:$V$272,15,FALSE),"")</f>
        <v/>
      </c>
      <c r="J1092" s="702"/>
      <c r="K1092" s="696" t="str">
        <f>IF(Tabla112[[#This Row],[Insumos]]="","",_xlfn.XLOOKUP(Tabla112[[#This Row],[Insumos]],[1]!Tabla10[Insumo],[1]!Tabla10[InsumoAbrev],"",0))</f>
        <v/>
      </c>
      <c r="L1092" s="697"/>
      <c r="M1092" s="698" t="str">
        <f>IF(Tabla112[[#This Row],[Descripción]]="","",_xlfn.XLOOKUP(Tabla112[[#This Row],[Descripción]],[1]!Tabla10[Descripción],[1]!Tabla10[Unidad de Medida],"",0))</f>
        <v/>
      </c>
      <c r="N1092" s="699"/>
      <c r="O1092" s="700" t="str">
        <f>IF(Tabla112[[#This Row],[Descripción]]="","",_xlfn.XLOOKUP(Tabla112[[#This Row],[Descripción]],[1]!Tabla10[Descripción],[1]!Tabla10[Precio Unitario],0))</f>
        <v/>
      </c>
      <c r="P1092" s="700" t="str">
        <f>IF(Tabla112[[#This Row],[Cantidad de Insumos]]="","",Tabla112[[#This Row],[Precio Unitario]]*Tabla112[[#This Row],[Cantidad de Insumos]])</f>
        <v/>
      </c>
      <c r="Q1092" s="700" t="str">
        <f>IF(Tabla112[[#This Row],[Descripción]]="","",_xlfn.XLOOKUP(Tabla112[[#This Row],[Descripción]],[1]!Tabla10[Descripción],[1]!Tabla10[CODIGO PRESUPUESTARIO],0))</f>
        <v/>
      </c>
      <c r="R1092" s="696"/>
      <c r="S1092" s="696"/>
    </row>
    <row r="1093" spans="2:19" x14ac:dyDescent="0.3">
      <c r="B1093" s="692" t="str">
        <f>IF('Formulario PPGR3 '!$G1093="","",CONCATENATE('Formulario PPGR3 '!$C1093,".",'Formulario PPGR3 '!$D1093,".",'Formulario PPGR3 '!$E1093,".",'Formulario PPGR3 '!$F1093))</f>
        <v/>
      </c>
      <c r="C1093" s="692" t="str">
        <f>IF('Formulario PPGR3 '!$G1093="","",'[1]Formulario PPGR1'!#REF!)</f>
        <v/>
      </c>
      <c r="D1093" s="692" t="str">
        <f>IF('Formulario PPGR3 '!$G1093="","",'[1]Formulario PPGR1'!#REF!)</f>
        <v/>
      </c>
      <c r="E1093" s="692" t="str">
        <f>IF('Formulario PPGR3 '!$G1093="","",'[1]Formulario PPGR1'!#REF!)</f>
        <v/>
      </c>
      <c r="F1093" s="692" t="str">
        <f>IF('Formulario PPGR3 '!$G1093="","",'[1]Formulario PPGR1'!#REF!)</f>
        <v/>
      </c>
      <c r="G1093" s="693"/>
      <c r="H1093" s="694" t="str">
        <f>IF(Tabla112[[#This Row],[Código_Actividad]]="","",_xlfn.XLOOKUP(Tabla112[[#This Row],[Código_Actividad]],[1]!Tabla2[Código],[1]!Tabla2[Actividades Programables Presupuestables],"",0))</f>
        <v/>
      </c>
      <c r="I1093" s="695" t="str">
        <f>IFERROR(VLOOKUP('Formulario PPGR3 '!$G1093,'[1]Formulario PPGR2'!$H$9:$V$272,15,FALSE),"")</f>
        <v/>
      </c>
      <c r="J1093" s="702"/>
      <c r="K1093" s="696" t="str">
        <f>IF(Tabla112[[#This Row],[Insumos]]="","",_xlfn.XLOOKUP(Tabla112[[#This Row],[Insumos]],[1]!Tabla10[Insumo],[1]!Tabla10[InsumoAbrev],"",0))</f>
        <v/>
      </c>
      <c r="L1093" s="697"/>
      <c r="M1093" s="698" t="str">
        <f>IF(Tabla112[[#This Row],[Descripción]]="","",_xlfn.XLOOKUP(Tabla112[[#This Row],[Descripción]],[1]!Tabla10[Descripción],[1]!Tabla10[Unidad de Medida],"",0))</f>
        <v/>
      </c>
      <c r="N1093" s="699"/>
      <c r="O1093" s="700" t="str">
        <f>IF(Tabla112[[#This Row],[Descripción]]="","",_xlfn.XLOOKUP(Tabla112[[#This Row],[Descripción]],[1]!Tabla10[Descripción],[1]!Tabla10[Precio Unitario],0))</f>
        <v/>
      </c>
      <c r="P1093" s="700" t="str">
        <f>IF(Tabla112[[#This Row],[Cantidad de Insumos]]="","",Tabla112[[#This Row],[Precio Unitario]]*Tabla112[[#This Row],[Cantidad de Insumos]])</f>
        <v/>
      </c>
      <c r="Q1093" s="700" t="str">
        <f>IF(Tabla112[[#This Row],[Descripción]]="","",_xlfn.XLOOKUP(Tabla112[[#This Row],[Descripción]],[1]!Tabla10[Descripción],[1]!Tabla10[CODIGO PRESUPUESTARIO],0))</f>
        <v/>
      </c>
      <c r="R1093" s="696"/>
      <c r="S1093" s="696"/>
    </row>
    <row r="1094" spans="2:19" x14ac:dyDescent="0.3">
      <c r="B1094" s="692" t="str">
        <f>IF('Formulario PPGR3 '!$G1094="","",CONCATENATE('Formulario PPGR3 '!$C1094,".",'Formulario PPGR3 '!$D1094,".",'Formulario PPGR3 '!$E1094,".",'Formulario PPGR3 '!$F1094))</f>
        <v/>
      </c>
      <c r="C1094" s="692" t="str">
        <f>IF('Formulario PPGR3 '!$G1094="","",'[1]Formulario PPGR1'!#REF!)</f>
        <v/>
      </c>
      <c r="D1094" s="692" t="str">
        <f>IF('Formulario PPGR3 '!$G1094="","",'[1]Formulario PPGR1'!#REF!)</f>
        <v/>
      </c>
      <c r="E1094" s="692" t="str">
        <f>IF('Formulario PPGR3 '!$G1094="","",'[1]Formulario PPGR1'!#REF!)</f>
        <v/>
      </c>
      <c r="F1094" s="692" t="str">
        <f>IF('Formulario PPGR3 '!$G1094="","",'[1]Formulario PPGR1'!#REF!)</f>
        <v/>
      </c>
      <c r="G1094" s="693"/>
      <c r="H1094" s="694" t="str">
        <f>IF(Tabla112[[#This Row],[Código_Actividad]]="","",_xlfn.XLOOKUP(Tabla112[[#This Row],[Código_Actividad]],[1]!Tabla2[Código],[1]!Tabla2[Actividades Programables Presupuestables],"",0))</f>
        <v/>
      </c>
      <c r="I1094" s="695" t="str">
        <f>IFERROR(VLOOKUP('Formulario PPGR3 '!$G1094,'[1]Formulario PPGR2'!$H$9:$V$272,15,FALSE),"")</f>
        <v/>
      </c>
      <c r="J1094" s="702"/>
      <c r="K1094" s="696" t="str">
        <f>IF(Tabla112[[#This Row],[Insumos]]="","",_xlfn.XLOOKUP(Tabla112[[#This Row],[Insumos]],[1]!Tabla10[Insumo],[1]!Tabla10[InsumoAbrev],"",0))</f>
        <v/>
      </c>
      <c r="L1094" s="697"/>
      <c r="M1094" s="698" t="str">
        <f>IF(Tabla112[[#This Row],[Descripción]]="","",_xlfn.XLOOKUP(Tabla112[[#This Row],[Descripción]],[1]!Tabla10[Descripción],[1]!Tabla10[Unidad de Medida],"",0))</f>
        <v/>
      </c>
      <c r="N1094" s="699"/>
      <c r="O1094" s="700" t="str">
        <f>IF(Tabla112[[#This Row],[Descripción]]="","",_xlfn.XLOOKUP(Tabla112[[#This Row],[Descripción]],[1]!Tabla10[Descripción],[1]!Tabla10[Precio Unitario],0))</f>
        <v/>
      </c>
      <c r="P1094" s="700" t="str">
        <f>IF(Tabla112[[#This Row],[Cantidad de Insumos]]="","",Tabla112[[#This Row],[Precio Unitario]]*Tabla112[[#This Row],[Cantidad de Insumos]])</f>
        <v/>
      </c>
      <c r="Q1094" s="700" t="str">
        <f>IF(Tabla112[[#This Row],[Descripción]]="","",_xlfn.XLOOKUP(Tabla112[[#This Row],[Descripción]],[1]!Tabla10[Descripción],[1]!Tabla10[CODIGO PRESUPUESTARIO],0))</f>
        <v/>
      </c>
      <c r="R1094" s="696"/>
      <c r="S1094" s="696"/>
    </row>
    <row r="1095" spans="2:19" x14ac:dyDescent="0.3">
      <c r="B1095" s="692" t="str">
        <f>IF('Formulario PPGR3 '!$G1095="","",CONCATENATE('Formulario PPGR3 '!$C1095,".",'Formulario PPGR3 '!$D1095,".",'Formulario PPGR3 '!$E1095,".",'Formulario PPGR3 '!$F1095))</f>
        <v/>
      </c>
      <c r="C1095" s="692" t="str">
        <f>IF('Formulario PPGR3 '!$G1095="","",'[1]Formulario PPGR1'!#REF!)</f>
        <v/>
      </c>
      <c r="D1095" s="692" t="str">
        <f>IF('Formulario PPGR3 '!$G1095="","",'[1]Formulario PPGR1'!#REF!)</f>
        <v/>
      </c>
      <c r="E1095" s="692" t="str">
        <f>IF('Formulario PPGR3 '!$G1095="","",'[1]Formulario PPGR1'!#REF!)</f>
        <v/>
      </c>
      <c r="F1095" s="692" t="str">
        <f>IF('Formulario PPGR3 '!$G1095="","",'[1]Formulario PPGR1'!#REF!)</f>
        <v/>
      </c>
      <c r="G1095" s="693"/>
      <c r="H1095" s="694" t="str">
        <f>IF(Tabla112[[#This Row],[Código_Actividad]]="","",_xlfn.XLOOKUP(Tabla112[[#This Row],[Código_Actividad]],[1]!Tabla2[Código],[1]!Tabla2[Actividades Programables Presupuestables],"",0))</f>
        <v/>
      </c>
      <c r="I1095" s="695" t="str">
        <f>IFERROR(VLOOKUP('Formulario PPGR3 '!$G1095,'[1]Formulario PPGR2'!$H$9:$V$272,15,FALSE),"")</f>
        <v/>
      </c>
      <c r="J1095" s="702"/>
      <c r="K1095" s="696" t="str">
        <f>IF(Tabla112[[#This Row],[Insumos]]="","",_xlfn.XLOOKUP(Tabla112[[#This Row],[Insumos]],[1]!Tabla10[Insumo],[1]!Tabla10[InsumoAbrev],"",0))</f>
        <v/>
      </c>
      <c r="L1095" s="697"/>
      <c r="M1095" s="698" t="str">
        <f>IF(Tabla112[[#This Row],[Descripción]]="","",_xlfn.XLOOKUP(Tabla112[[#This Row],[Descripción]],[1]!Tabla10[Descripción],[1]!Tabla10[Unidad de Medida],"",0))</f>
        <v/>
      </c>
      <c r="N1095" s="699"/>
      <c r="O1095" s="700" t="str">
        <f>IF(Tabla112[[#This Row],[Descripción]]="","",_xlfn.XLOOKUP(Tabla112[[#This Row],[Descripción]],[1]!Tabla10[Descripción],[1]!Tabla10[Precio Unitario],0))</f>
        <v/>
      </c>
      <c r="P1095" s="700" t="str">
        <f>IF(Tabla112[[#This Row],[Cantidad de Insumos]]="","",Tabla112[[#This Row],[Precio Unitario]]*Tabla112[[#This Row],[Cantidad de Insumos]])</f>
        <v/>
      </c>
      <c r="Q1095" s="700" t="str">
        <f>IF(Tabla112[[#This Row],[Descripción]]="","",_xlfn.XLOOKUP(Tabla112[[#This Row],[Descripción]],[1]!Tabla10[Descripción],[1]!Tabla10[CODIGO PRESUPUESTARIO],0))</f>
        <v/>
      </c>
      <c r="R1095" s="696"/>
      <c r="S1095" s="696"/>
    </row>
    <row r="1096" spans="2:19" x14ac:dyDescent="0.3">
      <c r="B1096" s="692" t="str">
        <f>IF('Formulario PPGR3 '!$G1096="","",CONCATENATE('Formulario PPGR3 '!$C1096,".",'Formulario PPGR3 '!$D1096,".",'Formulario PPGR3 '!$E1096,".",'Formulario PPGR3 '!$F1096))</f>
        <v/>
      </c>
      <c r="C1096" s="692" t="str">
        <f>IF('Formulario PPGR3 '!$G1096="","",'[1]Formulario PPGR1'!#REF!)</f>
        <v/>
      </c>
      <c r="D1096" s="692" t="str">
        <f>IF('Formulario PPGR3 '!$G1096="","",'[1]Formulario PPGR1'!#REF!)</f>
        <v/>
      </c>
      <c r="E1096" s="692" t="str">
        <f>IF('Formulario PPGR3 '!$G1096="","",'[1]Formulario PPGR1'!#REF!)</f>
        <v/>
      </c>
      <c r="F1096" s="692" t="str">
        <f>IF('Formulario PPGR3 '!$G1096="","",'[1]Formulario PPGR1'!#REF!)</f>
        <v/>
      </c>
      <c r="G1096" s="693"/>
      <c r="H1096" s="694" t="str">
        <f>IF(Tabla112[[#This Row],[Código_Actividad]]="","",_xlfn.XLOOKUP(Tabla112[[#This Row],[Código_Actividad]],[1]!Tabla2[Código],[1]!Tabla2[Actividades Programables Presupuestables],"",0))</f>
        <v/>
      </c>
      <c r="I1096" s="695" t="str">
        <f>IFERROR(VLOOKUP('Formulario PPGR3 '!$G1096,'[1]Formulario PPGR2'!$H$9:$V$272,15,FALSE),"")</f>
        <v/>
      </c>
      <c r="J1096" s="702"/>
      <c r="K1096" s="696" t="str">
        <f>IF(Tabla112[[#This Row],[Insumos]]="","",_xlfn.XLOOKUP(Tabla112[[#This Row],[Insumos]],[1]!Tabla10[Insumo],[1]!Tabla10[InsumoAbrev],"",0))</f>
        <v/>
      </c>
      <c r="L1096" s="697"/>
      <c r="M1096" s="698" t="str">
        <f>IF(Tabla112[[#This Row],[Descripción]]="","",_xlfn.XLOOKUP(Tabla112[[#This Row],[Descripción]],[1]!Tabla10[Descripción],[1]!Tabla10[Unidad de Medida],"",0))</f>
        <v/>
      </c>
      <c r="N1096" s="699"/>
      <c r="O1096" s="700" t="str">
        <f>IF(Tabla112[[#This Row],[Descripción]]="","",_xlfn.XLOOKUP(Tabla112[[#This Row],[Descripción]],[1]!Tabla10[Descripción],[1]!Tabla10[Precio Unitario],0))</f>
        <v/>
      </c>
      <c r="P1096" s="700" t="str">
        <f>IF(Tabla112[[#This Row],[Cantidad de Insumos]]="","",Tabla112[[#This Row],[Precio Unitario]]*Tabla112[[#This Row],[Cantidad de Insumos]])</f>
        <v/>
      </c>
      <c r="Q1096" s="700" t="str">
        <f>IF(Tabla112[[#This Row],[Descripción]]="","",_xlfn.XLOOKUP(Tabla112[[#This Row],[Descripción]],[1]!Tabla10[Descripción],[1]!Tabla10[CODIGO PRESUPUESTARIO],0))</f>
        <v/>
      </c>
      <c r="R1096" s="696"/>
      <c r="S1096" s="696"/>
    </row>
    <row r="1097" spans="2:19" x14ac:dyDescent="0.3">
      <c r="B1097" s="692" t="str">
        <f>IF('Formulario PPGR3 '!$G1097="","",CONCATENATE('Formulario PPGR3 '!$C1097,".",'Formulario PPGR3 '!$D1097,".",'Formulario PPGR3 '!$E1097,".",'Formulario PPGR3 '!$F1097))</f>
        <v/>
      </c>
      <c r="C1097" s="692" t="str">
        <f>IF('Formulario PPGR3 '!$G1097="","",'[1]Formulario PPGR1'!#REF!)</f>
        <v/>
      </c>
      <c r="D1097" s="692" t="str">
        <f>IF('Formulario PPGR3 '!$G1097="","",'[1]Formulario PPGR1'!#REF!)</f>
        <v/>
      </c>
      <c r="E1097" s="692" t="str">
        <f>IF('Formulario PPGR3 '!$G1097="","",'[1]Formulario PPGR1'!#REF!)</f>
        <v/>
      </c>
      <c r="F1097" s="692" t="str">
        <f>IF('Formulario PPGR3 '!$G1097="","",'[1]Formulario PPGR1'!#REF!)</f>
        <v/>
      </c>
      <c r="G1097" s="693"/>
      <c r="H1097" s="694" t="str">
        <f>IF(Tabla112[[#This Row],[Código_Actividad]]="","",_xlfn.XLOOKUP(Tabla112[[#This Row],[Código_Actividad]],[1]!Tabla2[Código],[1]!Tabla2[Actividades Programables Presupuestables],"",0))</f>
        <v/>
      </c>
      <c r="I1097" s="695" t="str">
        <f>IFERROR(VLOOKUP('Formulario PPGR3 '!$G1097,'[1]Formulario PPGR2'!$H$9:$V$272,15,FALSE),"")</f>
        <v/>
      </c>
      <c r="J1097" s="702"/>
      <c r="K1097" s="696" t="str">
        <f>IF(Tabla112[[#This Row],[Insumos]]="","",_xlfn.XLOOKUP(Tabla112[[#This Row],[Insumos]],[1]!Tabla10[Insumo],[1]!Tabla10[InsumoAbrev],"",0))</f>
        <v/>
      </c>
      <c r="L1097" s="697"/>
      <c r="M1097" s="698" t="str">
        <f>IF(Tabla112[[#This Row],[Descripción]]="","",_xlfn.XLOOKUP(Tabla112[[#This Row],[Descripción]],[1]!Tabla10[Descripción],[1]!Tabla10[Unidad de Medida],"",0))</f>
        <v/>
      </c>
      <c r="N1097" s="699"/>
      <c r="O1097" s="700" t="str">
        <f>IF(Tabla112[[#This Row],[Descripción]]="","",_xlfn.XLOOKUP(Tabla112[[#This Row],[Descripción]],[1]!Tabla10[Descripción],[1]!Tabla10[Precio Unitario],0))</f>
        <v/>
      </c>
      <c r="P1097" s="700" t="str">
        <f>IF(Tabla112[[#This Row],[Cantidad de Insumos]]="","",Tabla112[[#This Row],[Precio Unitario]]*Tabla112[[#This Row],[Cantidad de Insumos]])</f>
        <v/>
      </c>
      <c r="Q1097" s="700" t="str">
        <f>IF(Tabla112[[#This Row],[Descripción]]="","",_xlfn.XLOOKUP(Tabla112[[#This Row],[Descripción]],[1]!Tabla10[Descripción],[1]!Tabla10[CODIGO PRESUPUESTARIO],0))</f>
        <v/>
      </c>
      <c r="R1097" s="696"/>
      <c r="S1097" s="696"/>
    </row>
    <row r="1098" spans="2:19" x14ac:dyDescent="0.3">
      <c r="B1098" s="692" t="str">
        <f>IF('Formulario PPGR3 '!$G1098="","",CONCATENATE('Formulario PPGR3 '!$C1098,".",'Formulario PPGR3 '!$D1098,".",'Formulario PPGR3 '!$E1098,".",'Formulario PPGR3 '!$F1098))</f>
        <v/>
      </c>
      <c r="C1098" s="692" t="str">
        <f>IF('Formulario PPGR3 '!$G1098="","",'[1]Formulario PPGR1'!#REF!)</f>
        <v/>
      </c>
      <c r="D1098" s="692" t="str">
        <f>IF('Formulario PPGR3 '!$G1098="","",'[1]Formulario PPGR1'!#REF!)</f>
        <v/>
      </c>
      <c r="E1098" s="692" t="str">
        <f>IF('Formulario PPGR3 '!$G1098="","",'[1]Formulario PPGR1'!#REF!)</f>
        <v/>
      </c>
      <c r="F1098" s="692" t="str">
        <f>IF('Formulario PPGR3 '!$G1098="","",'[1]Formulario PPGR1'!#REF!)</f>
        <v/>
      </c>
      <c r="G1098" s="693"/>
      <c r="H1098" s="694" t="str">
        <f>IF(Tabla112[[#This Row],[Código_Actividad]]="","",_xlfn.XLOOKUP(Tabla112[[#This Row],[Código_Actividad]],[1]!Tabla2[Código],[1]!Tabla2[Actividades Programables Presupuestables],"",0))</f>
        <v/>
      </c>
      <c r="I1098" s="695" t="str">
        <f>IFERROR(VLOOKUP('Formulario PPGR3 '!$G1098,'[1]Formulario PPGR2'!$H$9:$V$272,15,FALSE),"")</f>
        <v/>
      </c>
      <c r="J1098" s="702"/>
      <c r="K1098" s="696" t="str">
        <f>IF(Tabla112[[#This Row],[Insumos]]="","",_xlfn.XLOOKUP(Tabla112[[#This Row],[Insumos]],[1]!Tabla10[Insumo],[1]!Tabla10[InsumoAbrev],"",0))</f>
        <v/>
      </c>
      <c r="L1098" s="697"/>
      <c r="M1098" s="698" t="str">
        <f>IF(Tabla112[[#This Row],[Descripción]]="","",_xlfn.XLOOKUP(Tabla112[[#This Row],[Descripción]],[1]!Tabla10[Descripción],[1]!Tabla10[Unidad de Medida],"",0))</f>
        <v/>
      </c>
      <c r="N1098" s="699"/>
      <c r="O1098" s="700" t="str">
        <f>IF(Tabla112[[#This Row],[Descripción]]="","",_xlfn.XLOOKUP(Tabla112[[#This Row],[Descripción]],[1]!Tabla10[Descripción],[1]!Tabla10[Precio Unitario],0))</f>
        <v/>
      </c>
      <c r="P1098" s="700" t="str">
        <f>IF(Tabla112[[#This Row],[Cantidad de Insumos]]="","",Tabla112[[#This Row],[Precio Unitario]]*Tabla112[[#This Row],[Cantidad de Insumos]])</f>
        <v/>
      </c>
      <c r="Q1098" s="700" t="str">
        <f>IF(Tabla112[[#This Row],[Descripción]]="","",_xlfn.XLOOKUP(Tabla112[[#This Row],[Descripción]],[1]!Tabla10[Descripción],[1]!Tabla10[CODIGO PRESUPUESTARIO],0))</f>
        <v/>
      </c>
      <c r="R1098" s="696"/>
      <c r="S1098" s="696"/>
    </row>
    <row r="1099" spans="2:19" x14ac:dyDescent="0.3">
      <c r="B1099" s="692" t="str">
        <f>IF('Formulario PPGR3 '!$G1099="","",CONCATENATE('Formulario PPGR3 '!$C1099,".",'Formulario PPGR3 '!$D1099,".",'Formulario PPGR3 '!$E1099,".",'Formulario PPGR3 '!$F1099))</f>
        <v/>
      </c>
      <c r="C1099" s="692" t="str">
        <f>IF('Formulario PPGR3 '!$G1099="","",'[1]Formulario PPGR1'!#REF!)</f>
        <v/>
      </c>
      <c r="D1099" s="692" t="str">
        <f>IF('Formulario PPGR3 '!$G1099="","",'[1]Formulario PPGR1'!#REF!)</f>
        <v/>
      </c>
      <c r="E1099" s="692" t="str">
        <f>IF('Formulario PPGR3 '!$G1099="","",'[1]Formulario PPGR1'!#REF!)</f>
        <v/>
      </c>
      <c r="F1099" s="692" t="str">
        <f>IF('Formulario PPGR3 '!$G1099="","",'[1]Formulario PPGR1'!#REF!)</f>
        <v/>
      </c>
      <c r="G1099" s="693"/>
      <c r="H1099" s="694" t="str">
        <f>IF(Tabla112[[#This Row],[Código_Actividad]]="","",_xlfn.XLOOKUP(Tabla112[[#This Row],[Código_Actividad]],[1]!Tabla2[Código],[1]!Tabla2[Actividades Programables Presupuestables],"",0))</f>
        <v/>
      </c>
      <c r="I1099" s="695" t="str">
        <f>IFERROR(VLOOKUP('Formulario PPGR3 '!$G1099,'[1]Formulario PPGR2'!$H$9:$V$272,15,FALSE),"")</f>
        <v/>
      </c>
      <c r="J1099" s="702"/>
      <c r="K1099" s="696" t="str">
        <f>IF(Tabla112[[#This Row],[Insumos]]="","",_xlfn.XLOOKUP(Tabla112[[#This Row],[Insumos]],[1]!Tabla10[Insumo],[1]!Tabla10[InsumoAbrev],"",0))</f>
        <v/>
      </c>
      <c r="L1099" s="697"/>
      <c r="M1099" s="698" t="str">
        <f>IF(Tabla112[[#This Row],[Descripción]]="","",_xlfn.XLOOKUP(Tabla112[[#This Row],[Descripción]],[1]!Tabla10[Descripción],[1]!Tabla10[Unidad de Medida],"",0))</f>
        <v/>
      </c>
      <c r="N1099" s="699"/>
      <c r="O1099" s="700" t="str">
        <f>IF(Tabla112[[#This Row],[Descripción]]="","",_xlfn.XLOOKUP(Tabla112[[#This Row],[Descripción]],[1]!Tabla10[Descripción],[1]!Tabla10[Precio Unitario],0))</f>
        <v/>
      </c>
      <c r="P1099" s="700" t="str">
        <f>IF(Tabla112[[#This Row],[Cantidad de Insumos]]="","",Tabla112[[#This Row],[Precio Unitario]]*Tabla112[[#This Row],[Cantidad de Insumos]])</f>
        <v/>
      </c>
      <c r="Q1099" s="700" t="str">
        <f>IF(Tabla112[[#This Row],[Descripción]]="","",_xlfn.XLOOKUP(Tabla112[[#This Row],[Descripción]],[1]!Tabla10[Descripción],[1]!Tabla10[CODIGO PRESUPUESTARIO],0))</f>
        <v/>
      </c>
      <c r="R1099" s="696"/>
      <c r="S1099" s="696"/>
    </row>
    <row r="1100" spans="2:19" x14ac:dyDescent="0.3">
      <c r="B1100" s="692" t="str">
        <f>IF('Formulario PPGR3 '!$G1100="","",CONCATENATE('Formulario PPGR3 '!$C1100,".",'Formulario PPGR3 '!$D1100,".",'Formulario PPGR3 '!$E1100,".",'Formulario PPGR3 '!$F1100))</f>
        <v/>
      </c>
      <c r="C1100" s="692" t="str">
        <f>IF('Formulario PPGR3 '!$G1100="","",'[1]Formulario PPGR1'!#REF!)</f>
        <v/>
      </c>
      <c r="D1100" s="692" t="str">
        <f>IF('Formulario PPGR3 '!$G1100="","",'[1]Formulario PPGR1'!#REF!)</f>
        <v/>
      </c>
      <c r="E1100" s="692" t="str">
        <f>IF('Formulario PPGR3 '!$G1100="","",'[1]Formulario PPGR1'!#REF!)</f>
        <v/>
      </c>
      <c r="F1100" s="692" t="str">
        <f>IF('Formulario PPGR3 '!$G1100="","",'[1]Formulario PPGR1'!#REF!)</f>
        <v/>
      </c>
      <c r="G1100" s="693"/>
      <c r="H1100" s="694" t="str">
        <f>IF(Tabla112[[#This Row],[Código_Actividad]]="","",_xlfn.XLOOKUP(Tabla112[[#This Row],[Código_Actividad]],[1]!Tabla2[Código],[1]!Tabla2[Actividades Programables Presupuestables],"",0))</f>
        <v/>
      </c>
      <c r="I1100" s="695" t="str">
        <f>IFERROR(VLOOKUP('Formulario PPGR3 '!$G1100,'[1]Formulario PPGR2'!$H$9:$V$272,15,FALSE),"")</f>
        <v/>
      </c>
      <c r="J1100" s="702"/>
      <c r="K1100" s="696" t="str">
        <f>IF(Tabla112[[#This Row],[Insumos]]="","",_xlfn.XLOOKUP(Tabla112[[#This Row],[Insumos]],[1]!Tabla10[Insumo],[1]!Tabla10[InsumoAbrev],"",0))</f>
        <v/>
      </c>
      <c r="L1100" s="697"/>
      <c r="M1100" s="698" t="str">
        <f>IF(Tabla112[[#This Row],[Descripción]]="","",_xlfn.XLOOKUP(Tabla112[[#This Row],[Descripción]],[1]!Tabla10[Descripción],[1]!Tabla10[Unidad de Medida],"",0))</f>
        <v/>
      </c>
      <c r="N1100" s="699"/>
      <c r="O1100" s="700" t="str">
        <f>IF(Tabla112[[#This Row],[Descripción]]="","",_xlfn.XLOOKUP(Tabla112[[#This Row],[Descripción]],[1]!Tabla10[Descripción],[1]!Tabla10[Precio Unitario],0))</f>
        <v/>
      </c>
      <c r="P1100" s="700" t="str">
        <f>IF(Tabla112[[#This Row],[Cantidad de Insumos]]="","",Tabla112[[#This Row],[Precio Unitario]]*Tabla112[[#This Row],[Cantidad de Insumos]])</f>
        <v/>
      </c>
      <c r="Q1100" s="700" t="str">
        <f>IF(Tabla112[[#This Row],[Descripción]]="","",_xlfn.XLOOKUP(Tabla112[[#This Row],[Descripción]],[1]!Tabla10[Descripción],[1]!Tabla10[CODIGO PRESUPUESTARIO],0))</f>
        <v/>
      </c>
      <c r="R1100" s="696"/>
      <c r="S1100" s="696"/>
    </row>
    <row r="1101" spans="2:19" x14ac:dyDescent="0.3">
      <c r="B1101" s="692" t="str">
        <f>IF('Formulario PPGR3 '!$G1101="","",CONCATENATE('Formulario PPGR3 '!$C1101,".",'Formulario PPGR3 '!$D1101,".",'Formulario PPGR3 '!$E1101,".",'Formulario PPGR3 '!$F1101))</f>
        <v/>
      </c>
      <c r="C1101" s="692" t="str">
        <f>IF('Formulario PPGR3 '!$G1101="","",'[1]Formulario PPGR1'!#REF!)</f>
        <v/>
      </c>
      <c r="D1101" s="692" t="str">
        <f>IF('Formulario PPGR3 '!$G1101="","",'[1]Formulario PPGR1'!#REF!)</f>
        <v/>
      </c>
      <c r="E1101" s="692" t="str">
        <f>IF('Formulario PPGR3 '!$G1101="","",'[1]Formulario PPGR1'!#REF!)</f>
        <v/>
      </c>
      <c r="F1101" s="692" t="str">
        <f>IF('Formulario PPGR3 '!$G1101="","",'[1]Formulario PPGR1'!#REF!)</f>
        <v/>
      </c>
      <c r="G1101" s="693"/>
      <c r="H1101" s="694" t="str">
        <f>IF(Tabla112[[#This Row],[Código_Actividad]]="","",_xlfn.XLOOKUP(Tabla112[[#This Row],[Código_Actividad]],[1]!Tabla2[Código],[1]!Tabla2[Actividades Programables Presupuestables],"",0))</f>
        <v/>
      </c>
      <c r="I1101" s="695" t="str">
        <f>IFERROR(VLOOKUP('Formulario PPGR3 '!$G1101,'[1]Formulario PPGR2'!$H$9:$V$272,15,FALSE),"")</f>
        <v/>
      </c>
      <c r="J1101" s="702"/>
      <c r="K1101" s="696" t="str">
        <f>IF(Tabla112[[#This Row],[Insumos]]="","",_xlfn.XLOOKUP(Tabla112[[#This Row],[Insumos]],[1]!Tabla10[Insumo],[1]!Tabla10[InsumoAbrev],"",0))</f>
        <v/>
      </c>
      <c r="L1101" s="697"/>
      <c r="M1101" s="698" t="str">
        <f>IF(Tabla112[[#This Row],[Descripción]]="","",_xlfn.XLOOKUP(Tabla112[[#This Row],[Descripción]],[1]!Tabla10[Descripción],[1]!Tabla10[Unidad de Medida],"",0))</f>
        <v/>
      </c>
      <c r="N1101" s="699"/>
      <c r="O1101" s="700" t="str">
        <f>IF(Tabla112[[#This Row],[Descripción]]="","",_xlfn.XLOOKUP(Tabla112[[#This Row],[Descripción]],[1]!Tabla10[Descripción],[1]!Tabla10[Precio Unitario],0))</f>
        <v/>
      </c>
      <c r="P1101" s="700" t="str">
        <f>IF(Tabla112[[#This Row],[Cantidad de Insumos]]="","",Tabla112[[#This Row],[Precio Unitario]]*Tabla112[[#This Row],[Cantidad de Insumos]])</f>
        <v/>
      </c>
      <c r="Q1101" s="700" t="str">
        <f>IF(Tabla112[[#This Row],[Descripción]]="","",_xlfn.XLOOKUP(Tabla112[[#This Row],[Descripción]],[1]!Tabla10[Descripción],[1]!Tabla10[CODIGO PRESUPUESTARIO],0))</f>
        <v/>
      </c>
      <c r="R1101" s="696"/>
      <c r="S1101" s="696"/>
    </row>
    <row r="1102" spans="2:19" x14ac:dyDescent="0.3">
      <c r="B1102" s="692" t="str">
        <f>IF('Formulario PPGR3 '!$G1102="","",CONCATENATE('Formulario PPGR3 '!$C1102,".",'Formulario PPGR3 '!$D1102,".",'Formulario PPGR3 '!$E1102,".",'Formulario PPGR3 '!$F1102))</f>
        <v/>
      </c>
      <c r="C1102" s="692" t="str">
        <f>IF('Formulario PPGR3 '!$G1102="","",'[1]Formulario PPGR1'!#REF!)</f>
        <v/>
      </c>
      <c r="D1102" s="692" t="str">
        <f>IF('Formulario PPGR3 '!$G1102="","",'[1]Formulario PPGR1'!#REF!)</f>
        <v/>
      </c>
      <c r="E1102" s="692" t="str">
        <f>IF('Formulario PPGR3 '!$G1102="","",'[1]Formulario PPGR1'!#REF!)</f>
        <v/>
      </c>
      <c r="F1102" s="692" t="str">
        <f>IF('Formulario PPGR3 '!$G1102="","",'[1]Formulario PPGR1'!#REF!)</f>
        <v/>
      </c>
      <c r="G1102" s="693"/>
      <c r="H1102" s="694" t="str">
        <f>IF(Tabla112[[#This Row],[Código_Actividad]]="","",_xlfn.XLOOKUP(Tabla112[[#This Row],[Código_Actividad]],[1]!Tabla2[Código],[1]!Tabla2[Actividades Programables Presupuestables],"",0))</f>
        <v/>
      </c>
      <c r="I1102" s="695" t="str">
        <f>IFERROR(VLOOKUP('Formulario PPGR3 '!$G1102,'[1]Formulario PPGR2'!$H$9:$V$272,15,FALSE),"")</f>
        <v/>
      </c>
      <c r="J1102" s="702"/>
      <c r="K1102" s="696" t="str">
        <f>IF(Tabla112[[#This Row],[Insumos]]="","",_xlfn.XLOOKUP(Tabla112[[#This Row],[Insumos]],[1]!Tabla10[Insumo],[1]!Tabla10[InsumoAbrev],"",0))</f>
        <v/>
      </c>
      <c r="L1102" s="697"/>
      <c r="M1102" s="698" t="str">
        <f>IF(Tabla112[[#This Row],[Descripción]]="","",_xlfn.XLOOKUP(Tabla112[[#This Row],[Descripción]],[1]!Tabla10[Descripción],[1]!Tabla10[Unidad de Medida],"",0))</f>
        <v/>
      </c>
      <c r="N1102" s="699"/>
      <c r="O1102" s="700" t="str">
        <f>IF(Tabla112[[#This Row],[Descripción]]="","",_xlfn.XLOOKUP(Tabla112[[#This Row],[Descripción]],[1]!Tabla10[Descripción],[1]!Tabla10[Precio Unitario],0))</f>
        <v/>
      </c>
      <c r="P1102" s="700" t="str">
        <f>IF(Tabla112[[#This Row],[Cantidad de Insumos]]="","",Tabla112[[#This Row],[Precio Unitario]]*Tabla112[[#This Row],[Cantidad de Insumos]])</f>
        <v/>
      </c>
      <c r="Q1102" s="700" t="str">
        <f>IF(Tabla112[[#This Row],[Descripción]]="","",_xlfn.XLOOKUP(Tabla112[[#This Row],[Descripción]],[1]!Tabla10[Descripción],[1]!Tabla10[CODIGO PRESUPUESTARIO],0))</f>
        <v/>
      </c>
      <c r="R1102" s="696"/>
      <c r="S1102" s="696"/>
    </row>
    <row r="1103" spans="2:19" x14ac:dyDescent="0.3">
      <c r="B1103" s="692" t="str">
        <f>IF('Formulario PPGR3 '!$G1103="","",CONCATENATE('Formulario PPGR3 '!$C1103,".",'Formulario PPGR3 '!$D1103,".",'Formulario PPGR3 '!$E1103,".",'Formulario PPGR3 '!$F1103))</f>
        <v/>
      </c>
      <c r="C1103" s="692" t="str">
        <f>IF('Formulario PPGR3 '!$G1103="","",'[1]Formulario PPGR1'!#REF!)</f>
        <v/>
      </c>
      <c r="D1103" s="692" t="str">
        <f>IF('Formulario PPGR3 '!$G1103="","",'[1]Formulario PPGR1'!#REF!)</f>
        <v/>
      </c>
      <c r="E1103" s="692" t="str">
        <f>IF('Formulario PPGR3 '!$G1103="","",'[1]Formulario PPGR1'!#REF!)</f>
        <v/>
      </c>
      <c r="F1103" s="692" t="str">
        <f>IF('Formulario PPGR3 '!$G1103="","",'[1]Formulario PPGR1'!#REF!)</f>
        <v/>
      </c>
      <c r="G1103" s="693"/>
      <c r="H1103" s="694" t="str">
        <f>IF(Tabla112[[#This Row],[Código_Actividad]]="","",_xlfn.XLOOKUP(Tabla112[[#This Row],[Código_Actividad]],[1]!Tabla2[Código],[1]!Tabla2[Actividades Programables Presupuestables],"",0))</f>
        <v/>
      </c>
      <c r="I1103" s="695" t="str">
        <f>IFERROR(VLOOKUP('Formulario PPGR3 '!$G1103,'[1]Formulario PPGR2'!$H$9:$V$272,15,FALSE),"")</f>
        <v/>
      </c>
      <c r="J1103" s="702"/>
      <c r="K1103" s="696" t="str">
        <f>IF(Tabla112[[#This Row],[Insumos]]="","",_xlfn.XLOOKUP(Tabla112[[#This Row],[Insumos]],[1]!Tabla10[Insumo],[1]!Tabla10[InsumoAbrev],"",0))</f>
        <v/>
      </c>
      <c r="L1103" s="697"/>
      <c r="M1103" s="698" t="str">
        <f>IF(Tabla112[[#This Row],[Descripción]]="","",_xlfn.XLOOKUP(Tabla112[[#This Row],[Descripción]],[1]!Tabla10[Descripción],[1]!Tabla10[Unidad de Medida],"",0))</f>
        <v/>
      </c>
      <c r="N1103" s="699"/>
      <c r="O1103" s="700" t="str">
        <f>IF(Tabla112[[#This Row],[Descripción]]="","",_xlfn.XLOOKUP(Tabla112[[#This Row],[Descripción]],[1]!Tabla10[Descripción],[1]!Tabla10[Precio Unitario],0))</f>
        <v/>
      </c>
      <c r="P1103" s="700" t="str">
        <f>IF(Tabla112[[#This Row],[Cantidad de Insumos]]="","",Tabla112[[#This Row],[Precio Unitario]]*Tabla112[[#This Row],[Cantidad de Insumos]])</f>
        <v/>
      </c>
      <c r="Q1103" s="700" t="str">
        <f>IF(Tabla112[[#This Row],[Descripción]]="","",_xlfn.XLOOKUP(Tabla112[[#This Row],[Descripción]],[1]!Tabla10[Descripción],[1]!Tabla10[CODIGO PRESUPUESTARIO],0))</f>
        <v/>
      </c>
      <c r="R1103" s="696"/>
      <c r="S1103" s="696"/>
    </row>
    <row r="1104" spans="2:19" x14ac:dyDescent="0.3">
      <c r="B1104" s="692" t="str">
        <f>IF('Formulario PPGR3 '!$G1104="","",CONCATENATE('Formulario PPGR3 '!$C1104,".",'Formulario PPGR3 '!$D1104,".",'Formulario PPGR3 '!$E1104,".",'Formulario PPGR3 '!$F1104))</f>
        <v/>
      </c>
      <c r="C1104" s="692" t="str">
        <f>IF('Formulario PPGR3 '!$G1104="","",'[1]Formulario PPGR1'!#REF!)</f>
        <v/>
      </c>
      <c r="D1104" s="692" t="str">
        <f>IF('Formulario PPGR3 '!$G1104="","",'[1]Formulario PPGR1'!#REF!)</f>
        <v/>
      </c>
      <c r="E1104" s="692" t="str">
        <f>IF('Formulario PPGR3 '!$G1104="","",'[1]Formulario PPGR1'!#REF!)</f>
        <v/>
      </c>
      <c r="F1104" s="692" t="str">
        <f>IF('Formulario PPGR3 '!$G1104="","",'[1]Formulario PPGR1'!#REF!)</f>
        <v/>
      </c>
      <c r="G1104" s="693"/>
      <c r="H1104" s="694" t="str">
        <f>IF(Tabla112[[#This Row],[Código_Actividad]]="","",_xlfn.XLOOKUP(Tabla112[[#This Row],[Código_Actividad]],[1]!Tabla2[Código],[1]!Tabla2[Actividades Programables Presupuestables],"",0))</f>
        <v/>
      </c>
      <c r="I1104" s="695" t="str">
        <f>IFERROR(VLOOKUP('Formulario PPGR3 '!$G1104,'[1]Formulario PPGR2'!$H$9:$V$272,15,FALSE),"")</f>
        <v/>
      </c>
      <c r="J1104" s="702"/>
      <c r="K1104" s="696" t="str">
        <f>IF(Tabla112[[#This Row],[Insumos]]="","",_xlfn.XLOOKUP(Tabla112[[#This Row],[Insumos]],[1]!Tabla10[Insumo],[1]!Tabla10[InsumoAbrev],"",0))</f>
        <v/>
      </c>
      <c r="L1104" s="697"/>
      <c r="M1104" s="698" t="str">
        <f>IF(Tabla112[[#This Row],[Descripción]]="","",_xlfn.XLOOKUP(Tabla112[[#This Row],[Descripción]],[1]!Tabla10[Descripción],[1]!Tabla10[Unidad de Medida],"",0))</f>
        <v/>
      </c>
      <c r="N1104" s="699"/>
      <c r="O1104" s="700" t="str">
        <f>IF(Tabla112[[#This Row],[Descripción]]="","",_xlfn.XLOOKUP(Tabla112[[#This Row],[Descripción]],[1]!Tabla10[Descripción],[1]!Tabla10[Precio Unitario],0))</f>
        <v/>
      </c>
      <c r="P1104" s="700" t="str">
        <f>IF(Tabla112[[#This Row],[Cantidad de Insumos]]="","",Tabla112[[#This Row],[Precio Unitario]]*Tabla112[[#This Row],[Cantidad de Insumos]])</f>
        <v/>
      </c>
      <c r="Q1104" s="700" t="str">
        <f>IF(Tabla112[[#This Row],[Descripción]]="","",_xlfn.XLOOKUP(Tabla112[[#This Row],[Descripción]],[1]!Tabla10[Descripción],[1]!Tabla10[CODIGO PRESUPUESTARIO],0))</f>
        <v/>
      </c>
      <c r="R1104" s="696"/>
      <c r="S1104" s="696"/>
    </row>
    <row r="1105" spans="2:19" x14ac:dyDescent="0.3">
      <c r="B1105" s="692" t="str">
        <f>IF('Formulario PPGR3 '!$G1105="","",CONCATENATE('Formulario PPGR3 '!$C1105,".",'Formulario PPGR3 '!$D1105,".",'Formulario PPGR3 '!$E1105,".",'Formulario PPGR3 '!$F1105))</f>
        <v/>
      </c>
      <c r="C1105" s="692" t="str">
        <f>IF('Formulario PPGR3 '!$G1105="","",'[1]Formulario PPGR1'!#REF!)</f>
        <v/>
      </c>
      <c r="D1105" s="692" t="str">
        <f>IF('Formulario PPGR3 '!$G1105="","",'[1]Formulario PPGR1'!#REF!)</f>
        <v/>
      </c>
      <c r="E1105" s="692" t="str">
        <f>IF('Formulario PPGR3 '!$G1105="","",'[1]Formulario PPGR1'!#REF!)</f>
        <v/>
      </c>
      <c r="F1105" s="692" t="str">
        <f>IF('Formulario PPGR3 '!$G1105="","",'[1]Formulario PPGR1'!#REF!)</f>
        <v/>
      </c>
      <c r="G1105" s="693"/>
      <c r="H1105" s="694" t="str">
        <f>IF(Tabla112[[#This Row],[Código_Actividad]]="","",_xlfn.XLOOKUP(Tabla112[[#This Row],[Código_Actividad]],[1]!Tabla2[Código],[1]!Tabla2[Actividades Programables Presupuestables],"",0))</f>
        <v/>
      </c>
      <c r="I1105" s="695" t="str">
        <f>IFERROR(VLOOKUP('Formulario PPGR3 '!$G1105,'[1]Formulario PPGR2'!$H$9:$V$272,15,FALSE),"")</f>
        <v/>
      </c>
      <c r="J1105" s="702"/>
      <c r="K1105" s="696" t="str">
        <f>IF(Tabla112[[#This Row],[Insumos]]="","",_xlfn.XLOOKUP(Tabla112[[#This Row],[Insumos]],[1]!Tabla10[Insumo],[1]!Tabla10[InsumoAbrev],"",0))</f>
        <v/>
      </c>
      <c r="L1105" s="697"/>
      <c r="M1105" s="698" t="str">
        <f>IF(Tabla112[[#This Row],[Descripción]]="","",_xlfn.XLOOKUP(Tabla112[[#This Row],[Descripción]],[1]!Tabla10[Descripción],[1]!Tabla10[Unidad de Medida],"",0))</f>
        <v/>
      </c>
      <c r="N1105" s="699"/>
      <c r="O1105" s="700" t="str">
        <f>IF(Tabla112[[#This Row],[Descripción]]="","",_xlfn.XLOOKUP(Tabla112[[#This Row],[Descripción]],[1]!Tabla10[Descripción],[1]!Tabla10[Precio Unitario],0))</f>
        <v/>
      </c>
      <c r="P1105" s="700" t="str">
        <f>IF(Tabla112[[#This Row],[Cantidad de Insumos]]="","",Tabla112[[#This Row],[Precio Unitario]]*Tabla112[[#This Row],[Cantidad de Insumos]])</f>
        <v/>
      </c>
      <c r="Q1105" s="700" t="str">
        <f>IF(Tabla112[[#This Row],[Descripción]]="","",_xlfn.XLOOKUP(Tabla112[[#This Row],[Descripción]],[1]!Tabla10[Descripción],[1]!Tabla10[CODIGO PRESUPUESTARIO],0))</f>
        <v/>
      </c>
      <c r="R1105" s="696"/>
      <c r="S1105" s="696"/>
    </row>
    <row r="1106" spans="2:19" x14ac:dyDescent="0.3">
      <c r="B1106" s="692" t="str">
        <f>IF('Formulario PPGR3 '!$G1106="","",CONCATENATE('Formulario PPGR3 '!$C1106,".",'Formulario PPGR3 '!$D1106,".",'Formulario PPGR3 '!$E1106,".",'Formulario PPGR3 '!$F1106))</f>
        <v/>
      </c>
      <c r="C1106" s="692" t="str">
        <f>IF('Formulario PPGR3 '!$G1106="","",'[1]Formulario PPGR1'!#REF!)</f>
        <v/>
      </c>
      <c r="D1106" s="692" t="str">
        <f>IF('Formulario PPGR3 '!$G1106="","",'[1]Formulario PPGR1'!#REF!)</f>
        <v/>
      </c>
      <c r="E1106" s="692" t="str">
        <f>IF('Formulario PPGR3 '!$G1106="","",'[1]Formulario PPGR1'!#REF!)</f>
        <v/>
      </c>
      <c r="F1106" s="692" t="str">
        <f>IF('Formulario PPGR3 '!$G1106="","",'[1]Formulario PPGR1'!#REF!)</f>
        <v/>
      </c>
      <c r="G1106" s="693"/>
      <c r="H1106" s="694" t="str">
        <f>IF(Tabla112[[#This Row],[Código_Actividad]]="","",_xlfn.XLOOKUP(Tabla112[[#This Row],[Código_Actividad]],[1]!Tabla2[Código],[1]!Tabla2[Actividades Programables Presupuestables],"",0))</f>
        <v/>
      </c>
      <c r="I1106" s="695" t="str">
        <f>IFERROR(VLOOKUP('Formulario PPGR3 '!$G1106,'[1]Formulario PPGR2'!$H$9:$V$272,15,FALSE),"")</f>
        <v/>
      </c>
      <c r="J1106" s="702"/>
      <c r="K1106" s="696" t="str">
        <f>IF(Tabla112[[#This Row],[Insumos]]="","",_xlfn.XLOOKUP(Tabla112[[#This Row],[Insumos]],[1]!Tabla10[Insumo],[1]!Tabla10[InsumoAbrev],"",0))</f>
        <v/>
      </c>
      <c r="L1106" s="697"/>
      <c r="M1106" s="698" t="str">
        <f>IF(Tabla112[[#This Row],[Descripción]]="","",_xlfn.XLOOKUP(Tabla112[[#This Row],[Descripción]],[1]!Tabla10[Descripción],[1]!Tabla10[Unidad de Medida],"",0))</f>
        <v/>
      </c>
      <c r="N1106" s="699"/>
      <c r="O1106" s="700" t="str">
        <f>IF(Tabla112[[#This Row],[Descripción]]="","",_xlfn.XLOOKUP(Tabla112[[#This Row],[Descripción]],[1]!Tabla10[Descripción],[1]!Tabla10[Precio Unitario],0))</f>
        <v/>
      </c>
      <c r="P1106" s="700" t="str">
        <f>IF(Tabla112[[#This Row],[Cantidad de Insumos]]="","",Tabla112[[#This Row],[Precio Unitario]]*Tabla112[[#This Row],[Cantidad de Insumos]])</f>
        <v/>
      </c>
      <c r="Q1106" s="700" t="str">
        <f>IF(Tabla112[[#This Row],[Descripción]]="","",_xlfn.XLOOKUP(Tabla112[[#This Row],[Descripción]],[1]!Tabla10[Descripción],[1]!Tabla10[CODIGO PRESUPUESTARIO],0))</f>
        <v/>
      </c>
      <c r="R1106" s="696"/>
      <c r="S1106" s="696"/>
    </row>
    <row r="1107" spans="2:19" x14ac:dyDescent="0.3">
      <c r="B1107" s="692" t="str">
        <f>IF('Formulario PPGR3 '!$G1107="","",CONCATENATE('Formulario PPGR3 '!$C1107,".",'Formulario PPGR3 '!$D1107,".",'Formulario PPGR3 '!$E1107,".",'Formulario PPGR3 '!$F1107))</f>
        <v/>
      </c>
      <c r="C1107" s="692" t="str">
        <f>IF('Formulario PPGR3 '!$G1107="","",'[1]Formulario PPGR1'!#REF!)</f>
        <v/>
      </c>
      <c r="D1107" s="692" t="str">
        <f>IF('Formulario PPGR3 '!$G1107="","",'[1]Formulario PPGR1'!#REF!)</f>
        <v/>
      </c>
      <c r="E1107" s="692" t="str">
        <f>IF('Formulario PPGR3 '!$G1107="","",'[1]Formulario PPGR1'!#REF!)</f>
        <v/>
      </c>
      <c r="F1107" s="692" t="str">
        <f>IF('Formulario PPGR3 '!$G1107="","",'[1]Formulario PPGR1'!#REF!)</f>
        <v/>
      </c>
      <c r="G1107" s="693"/>
      <c r="H1107" s="694" t="str">
        <f>IF(Tabla112[[#This Row],[Código_Actividad]]="","",_xlfn.XLOOKUP(Tabla112[[#This Row],[Código_Actividad]],[1]!Tabla2[Código],[1]!Tabla2[Actividades Programables Presupuestables],"",0))</f>
        <v/>
      </c>
      <c r="I1107" s="695" t="str">
        <f>IFERROR(VLOOKUP('Formulario PPGR3 '!$G1107,'[1]Formulario PPGR2'!$H$9:$V$272,15,FALSE),"")</f>
        <v/>
      </c>
      <c r="J1107" s="702"/>
      <c r="K1107" s="696" t="str">
        <f>IF(Tabla112[[#This Row],[Insumos]]="","",_xlfn.XLOOKUP(Tabla112[[#This Row],[Insumos]],[1]!Tabla10[Insumo],[1]!Tabla10[InsumoAbrev],"",0))</f>
        <v/>
      </c>
      <c r="L1107" s="697"/>
      <c r="M1107" s="698" t="str">
        <f>IF(Tabla112[[#This Row],[Descripción]]="","",_xlfn.XLOOKUP(Tabla112[[#This Row],[Descripción]],[1]!Tabla10[Descripción],[1]!Tabla10[Unidad de Medida],"",0))</f>
        <v/>
      </c>
      <c r="N1107" s="699"/>
      <c r="O1107" s="700" t="str">
        <f>IF(Tabla112[[#This Row],[Descripción]]="","",_xlfn.XLOOKUP(Tabla112[[#This Row],[Descripción]],[1]!Tabla10[Descripción],[1]!Tabla10[Precio Unitario],0))</f>
        <v/>
      </c>
      <c r="P1107" s="700" t="str">
        <f>IF(Tabla112[[#This Row],[Cantidad de Insumos]]="","",Tabla112[[#This Row],[Precio Unitario]]*Tabla112[[#This Row],[Cantidad de Insumos]])</f>
        <v/>
      </c>
      <c r="Q1107" s="700" t="str">
        <f>IF(Tabla112[[#This Row],[Descripción]]="","",_xlfn.XLOOKUP(Tabla112[[#This Row],[Descripción]],[1]!Tabla10[Descripción],[1]!Tabla10[CODIGO PRESUPUESTARIO],0))</f>
        <v/>
      </c>
      <c r="R1107" s="696"/>
      <c r="S1107" s="696"/>
    </row>
    <row r="1108" spans="2:19" x14ac:dyDescent="0.3">
      <c r="B1108" s="692" t="str">
        <f>IF('Formulario PPGR3 '!$G1108="","",CONCATENATE('Formulario PPGR3 '!$C1108,".",'Formulario PPGR3 '!$D1108,".",'Formulario PPGR3 '!$E1108,".",'Formulario PPGR3 '!$F1108))</f>
        <v/>
      </c>
      <c r="C1108" s="692" t="str">
        <f>IF('Formulario PPGR3 '!$G1108="","",'[1]Formulario PPGR1'!#REF!)</f>
        <v/>
      </c>
      <c r="D1108" s="692" t="str">
        <f>IF('Formulario PPGR3 '!$G1108="","",'[1]Formulario PPGR1'!#REF!)</f>
        <v/>
      </c>
      <c r="E1108" s="692" t="str">
        <f>IF('Formulario PPGR3 '!$G1108="","",'[1]Formulario PPGR1'!#REF!)</f>
        <v/>
      </c>
      <c r="F1108" s="692" t="str">
        <f>IF('Formulario PPGR3 '!$G1108="","",'[1]Formulario PPGR1'!#REF!)</f>
        <v/>
      </c>
      <c r="G1108" s="693"/>
      <c r="H1108" s="694" t="str">
        <f>IF(Tabla112[[#This Row],[Código_Actividad]]="","",_xlfn.XLOOKUP(Tabla112[[#This Row],[Código_Actividad]],[1]!Tabla2[Código],[1]!Tabla2[Actividades Programables Presupuestables],"",0))</f>
        <v/>
      </c>
      <c r="I1108" s="695" t="str">
        <f>IFERROR(VLOOKUP('Formulario PPGR3 '!$G1108,'[1]Formulario PPGR2'!$H$9:$V$272,15,FALSE),"")</f>
        <v/>
      </c>
      <c r="J1108" s="702"/>
      <c r="K1108" s="696" t="str">
        <f>IF(Tabla112[[#This Row],[Insumos]]="","",_xlfn.XLOOKUP(Tabla112[[#This Row],[Insumos]],[1]!Tabla10[Insumo],[1]!Tabla10[InsumoAbrev],"",0))</f>
        <v/>
      </c>
      <c r="L1108" s="697"/>
      <c r="M1108" s="698" t="str">
        <f>IF(Tabla112[[#This Row],[Descripción]]="","",_xlfn.XLOOKUP(Tabla112[[#This Row],[Descripción]],[1]!Tabla10[Descripción],[1]!Tabla10[Unidad de Medida],"",0))</f>
        <v/>
      </c>
      <c r="N1108" s="699"/>
      <c r="O1108" s="700" t="str">
        <f>IF(Tabla112[[#This Row],[Descripción]]="","",_xlfn.XLOOKUP(Tabla112[[#This Row],[Descripción]],[1]!Tabla10[Descripción],[1]!Tabla10[Precio Unitario],0))</f>
        <v/>
      </c>
      <c r="P1108" s="700" t="str">
        <f>IF(Tabla112[[#This Row],[Cantidad de Insumos]]="","",Tabla112[[#This Row],[Precio Unitario]]*Tabla112[[#This Row],[Cantidad de Insumos]])</f>
        <v/>
      </c>
      <c r="Q1108" s="700" t="str">
        <f>IF(Tabla112[[#This Row],[Descripción]]="","",_xlfn.XLOOKUP(Tabla112[[#This Row],[Descripción]],[1]!Tabla10[Descripción],[1]!Tabla10[CODIGO PRESUPUESTARIO],0))</f>
        <v/>
      </c>
      <c r="R1108" s="696"/>
      <c r="S1108" s="696"/>
    </row>
    <row r="1109" spans="2:19" x14ac:dyDescent="0.3">
      <c r="B1109" s="692" t="str">
        <f>IF('Formulario PPGR3 '!$G1109="","",CONCATENATE('Formulario PPGR3 '!$C1109,".",'Formulario PPGR3 '!$D1109,".",'Formulario PPGR3 '!$E1109,".",'Formulario PPGR3 '!$F1109))</f>
        <v/>
      </c>
      <c r="C1109" s="692" t="str">
        <f>IF('Formulario PPGR3 '!$G1109="","",'[1]Formulario PPGR1'!#REF!)</f>
        <v/>
      </c>
      <c r="D1109" s="692" t="str">
        <f>IF('Formulario PPGR3 '!$G1109="","",'[1]Formulario PPGR1'!#REF!)</f>
        <v/>
      </c>
      <c r="E1109" s="692" t="str">
        <f>IF('Formulario PPGR3 '!$G1109="","",'[1]Formulario PPGR1'!#REF!)</f>
        <v/>
      </c>
      <c r="F1109" s="692" t="str">
        <f>IF('Formulario PPGR3 '!$G1109="","",'[1]Formulario PPGR1'!#REF!)</f>
        <v/>
      </c>
      <c r="G1109" s="693"/>
      <c r="H1109" s="694" t="str">
        <f>IF(Tabla112[[#This Row],[Código_Actividad]]="","",_xlfn.XLOOKUP(Tabla112[[#This Row],[Código_Actividad]],[1]!Tabla2[Código],[1]!Tabla2[Actividades Programables Presupuestables],"",0))</f>
        <v/>
      </c>
      <c r="I1109" s="695" t="str">
        <f>IFERROR(VLOOKUP('Formulario PPGR3 '!$G1109,'[1]Formulario PPGR2'!$H$9:$V$272,15,FALSE),"")</f>
        <v/>
      </c>
      <c r="J1109" s="702"/>
      <c r="K1109" s="696" t="str">
        <f>IF(Tabla112[[#This Row],[Insumos]]="","",_xlfn.XLOOKUP(Tabla112[[#This Row],[Insumos]],[1]!Tabla10[Insumo],[1]!Tabla10[InsumoAbrev],"",0))</f>
        <v/>
      </c>
      <c r="L1109" s="697"/>
      <c r="M1109" s="698" t="str">
        <f>IF(Tabla112[[#This Row],[Descripción]]="","",_xlfn.XLOOKUP(Tabla112[[#This Row],[Descripción]],[1]!Tabla10[Descripción],[1]!Tabla10[Unidad de Medida],"",0))</f>
        <v/>
      </c>
      <c r="N1109" s="699"/>
      <c r="O1109" s="700" t="str">
        <f>IF(Tabla112[[#This Row],[Descripción]]="","",_xlfn.XLOOKUP(Tabla112[[#This Row],[Descripción]],[1]!Tabla10[Descripción],[1]!Tabla10[Precio Unitario],0))</f>
        <v/>
      </c>
      <c r="P1109" s="700" t="str">
        <f>IF(Tabla112[[#This Row],[Cantidad de Insumos]]="","",Tabla112[[#This Row],[Precio Unitario]]*Tabla112[[#This Row],[Cantidad de Insumos]])</f>
        <v/>
      </c>
      <c r="Q1109" s="700" t="str">
        <f>IF(Tabla112[[#This Row],[Descripción]]="","",_xlfn.XLOOKUP(Tabla112[[#This Row],[Descripción]],[1]!Tabla10[Descripción],[1]!Tabla10[CODIGO PRESUPUESTARIO],0))</f>
        <v/>
      </c>
      <c r="R1109" s="696"/>
      <c r="S1109" s="696"/>
    </row>
    <row r="1110" spans="2:19" x14ac:dyDescent="0.3">
      <c r="B1110" s="692" t="str">
        <f>IF('Formulario PPGR3 '!$G1110="","",CONCATENATE('Formulario PPGR3 '!$C1110,".",'Formulario PPGR3 '!$D1110,".",'Formulario PPGR3 '!$E1110,".",'Formulario PPGR3 '!$F1110))</f>
        <v/>
      </c>
      <c r="C1110" s="692" t="str">
        <f>IF('Formulario PPGR3 '!$G1110="","",'[1]Formulario PPGR1'!#REF!)</f>
        <v/>
      </c>
      <c r="D1110" s="692" t="str">
        <f>IF('Formulario PPGR3 '!$G1110="","",'[1]Formulario PPGR1'!#REF!)</f>
        <v/>
      </c>
      <c r="E1110" s="692" t="str">
        <f>IF('Formulario PPGR3 '!$G1110="","",'[1]Formulario PPGR1'!#REF!)</f>
        <v/>
      </c>
      <c r="F1110" s="692" t="str">
        <f>IF('Formulario PPGR3 '!$G1110="","",'[1]Formulario PPGR1'!#REF!)</f>
        <v/>
      </c>
      <c r="G1110" s="693"/>
      <c r="H1110" s="694" t="str">
        <f>IF(Tabla112[[#This Row],[Código_Actividad]]="","",_xlfn.XLOOKUP(Tabla112[[#This Row],[Código_Actividad]],[1]!Tabla2[Código],[1]!Tabla2[Actividades Programables Presupuestables],"",0))</f>
        <v/>
      </c>
      <c r="I1110" s="695" t="str">
        <f>IFERROR(VLOOKUP('Formulario PPGR3 '!$G1110,'[1]Formulario PPGR2'!$H$9:$V$272,15,FALSE),"")</f>
        <v/>
      </c>
      <c r="J1110" s="702"/>
      <c r="K1110" s="696" t="str">
        <f>IF(Tabla112[[#This Row],[Insumos]]="","",_xlfn.XLOOKUP(Tabla112[[#This Row],[Insumos]],[1]!Tabla10[Insumo],[1]!Tabla10[InsumoAbrev],"",0))</f>
        <v/>
      </c>
      <c r="L1110" s="697"/>
      <c r="M1110" s="698" t="str">
        <f>IF(Tabla112[[#This Row],[Descripción]]="","",_xlfn.XLOOKUP(Tabla112[[#This Row],[Descripción]],[1]!Tabla10[Descripción],[1]!Tabla10[Unidad de Medida],"",0))</f>
        <v/>
      </c>
      <c r="N1110" s="699"/>
      <c r="O1110" s="700" t="str">
        <f>IF(Tabla112[[#This Row],[Descripción]]="","",_xlfn.XLOOKUP(Tabla112[[#This Row],[Descripción]],[1]!Tabla10[Descripción],[1]!Tabla10[Precio Unitario],0))</f>
        <v/>
      </c>
      <c r="P1110" s="700" t="str">
        <f>IF(Tabla112[[#This Row],[Cantidad de Insumos]]="","",Tabla112[[#This Row],[Precio Unitario]]*Tabla112[[#This Row],[Cantidad de Insumos]])</f>
        <v/>
      </c>
      <c r="Q1110" s="700" t="str">
        <f>IF(Tabla112[[#This Row],[Descripción]]="","",_xlfn.XLOOKUP(Tabla112[[#This Row],[Descripción]],[1]!Tabla10[Descripción],[1]!Tabla10[CODIGO PRESUPUESTARIO],0))</f>
        <v/>
      </c>
      <c r="R1110" s="696"/>
      <c r="S1110" s="696"/>
    </row>
    <row r="1111" spans="2:19" x14ac:dyDescent="0.3">
      <c r="B1111" s="692" t="str">
        <f>IF('Formulario PPGR3 '!$G1111="","",CONCATENATE('Formulario PPGR3 '!$C1111,".",'Formulario PPGR3 '!$D1111,".",'Formulario PPGR3 '!$E1111,".",'Formulario PPGR3 '!$F1111))</f>
        <v/>
      </c>
      <c r="C1111" s="692" t="str">
        <f>IF('Formulario PPGR3 '!$G1111="","",'[1]Formulario PPGR1'!#REF!)</f>
        <v/>
      </c>
      <c r="D1111" s="692" t="str">
        <f>IF('Formulario PPGR3 '!$G1111="","",'[1]Formulario PPGR1'!#REF!)</f>
        <v/>
      </c>
      <c r="E1111" s="692" t="str">
        <f>IF('Formulario PPGR3 '!$G1111="","",'[1]Formulario PPGR1'!#REF!)</f>
        <v/>
      </c>
      <c r="F1111" s="692" t="str">
        <f>IF('Formulario PPGR3 '!$G1111="","",'[1]Formulario PPGR1'!#REF!)</f>
        <v/>
      </c>
      <c r="G1111" s="693"/>
      <c r="H1111" s="694" t="str">
        <f>IF(Tabla112[[#This Row],[Código_Actividad]]="","",_xlfn.XLOOKUP(Tabla112[[#This Row],[Código_Actividad]],[1]!Tabla2[Código],[1]!Tabla2[Actividades Programables Presupuestables],"",0))</f>
        <v/>
      </c>
      <c r="I1111" s="695" t="str">
        <f>IFERROR(VLOOKUP('Formulario PPGR3 '!$G1111,'[1]Formulario PPGR2'!$H$9:$V$272,15,FALSE),"")</f>
        <v/>
      </c>
      <c r="J1111" s="702"/>
      <c r="K1111" s="696" t="str">
        <f>IF(Tabla112[[#This Row],[Insumos]]="","",_xlfn.XLOOKUP(Tabla112[[#This Row],[Insumos]],[1]!Tabla10[Insumo],[1]!Tabla10[InsumoAbrev],"",0))</f>
        <v/>
      </c>
      <c r="L1111" s="697"/>
      <c r="M1111" s="698" t="str">
        <f>IF(Tabla112[[#This Row],[Descripción]]="","",_xlfn.XLOOKUP(Tabla112[[#This Row],[Descripción]],[1]!Tabla10[Descripción],[1]!Tabla10[Unidad de Medida],"",0))</f>
        <v/>
      </c>
      <c r="N1111" s="699"/>
      <c r="O1111" s="700" t="str">
        <f>IF(Tabla112[[#This Row],[Descripción]]="","",_xlfn.XLOOKUP(Tabla112[[#This Row],[Descripción]],[1]!Tabla10[Descripción],[1]!Tabla10[Precio Unitario],0))</f>
        <v/>
      </c>
      <c r="P1111" s="700" t="str">
        <f>IF(Tabla112[[#This Row],[Cantidad de Insumos]]="","",Tabla112[[#This Row],[Precio Unitario]]*Tabla112[[#This Row],[Cantidad de Insumos]])</f>
        <v/>
      </c>
      <c r="Q1111" s="700" t="str">
        <f>IF(Tabla112[[#This Row],[Descripción]]="","",_xlfn.XLOOKUP(Tabla112[[#This Row],[Descripción]],[1]!Tabla10[Descripción],[1]!Tabla10[CODIGO PRESUPUESTARIO],0))</f>
        <v/>
      </c>
      <c r="R1111" s="696"/>
      <c r="S1111" s="696"/>
    </row>
    <row r="1112" spans="2:19" x14ac:dyDescent="0.3">
      <c r="B1112" s="692" t="str">
        <f>IF('Formulario PPGR3 '!$G1112="","",CONCATENATE('Formulario PPGR3 '!$C1112,".",'Formulario PPGR3 '!$D1112,".",'Formulario PPGR3 '!$E1112,".",'Formulario PPGR3 '!$F1112))</f>
        <v/>
      </c>
      <c r="C1112" s="692" t="str">
        <f>IF('Formulario PPGR3 '!$G1112="","",'[1]Formulario PPGR1'!#REF!)</f>
        <v/>
      </c>
      <c r="D1112" s="692" t="str">
        <f>IF('Formulario PPGR3 '!$G1112="","",'[1]Formulario PPGR1'!#REF!)</f>
        <v/>
      </c>
      <c r="E1112" s="692" t="str">
        <f>IF('Formulario PPGR3 '!$G1112="","",'[1]Formulario PPGR1'!#REF!)</f>
        <v/>
      </c>
      <c r="F1112" s="692" t="str">
        <f>IF('Formulario PPGR3 '!$G1112="","",'[1]Formulario PPGR1'!#REF!)</f>
        <v/>
      </c>
      <c r="G1112" s="693"/>
      <c r="H1112" s="694" t="str">
        <f>IF(Tabla112[[#This Row],[Código_Actividad]]="","",_xlfn.XLOOKUP(Tabla112[[#This Row],[Código_Actividad]],[1]!Tabla2[Código],[1]!Tabla2[Actividades Programables Presupuestables],"",0))</f>
        <v/>
      </c>
      <c r="I1112" s="695" t="str">
        <f>IFERROR(VLOOKUP('Formulario PPGR3 '!$G1112,'[1]Formulario PPGR2'!$H$9:$V$272,15,FALSE),"")</f>
        <v/>
      </c>
      <c r="J1112" s="702"/>
      <c r="K1112" s="696" t="str">
        <f>IF(Tabla112[[#This Row],[Insumos]]="","",_xlfn.XLOOKUP(Tabla112[[#This Row],[Insumos]],[1]!Tabla10[Insumo],[1]!Tabla10[InsumoAbrev],"",0))</f>
        <v/>
      </c>
      <c r="L1112" s="697"/>
      <c r="M1112" s="698" t="str">
        <f>IF(Tabla112[[#This Row],[Descripción]]="","",_xlfn.XLOOKUP(Tabla112[[#This Row],[Descripción]],[1]!Tabla10[Descripción],[1]!Tabla10[Unidad de Medida],"",0))</f>
        <v/>
      </c>
      <c r="N1112" s="699"/>
      <c r="O1112" s="700" t="str">
        <f>IF(Tabla112[[#This Row],[Descripción]]="","",_xlfn.XLOOKUP(Tabla112[[#This Row],[Descripción]],[1]!Tabla10[Descripción],[1]!Tabla10[Precio Unitario],0))</f>
        <v/>
      </c>
      <c r="P1112" s="700" t="str">
        <f>IF(Tabla112[[#This Row],[Cantidad de Insumos]]="","",Tabla112[[#This Row],[Precio Unitario]]*Tabla112[[#This Row],[Cantidad de Insumos]])</f>
        <v/>
      </c>
      <c r="Q1112" s="700" t="str">
        <f>IF(Tabla112[[#This Row],[Descripción]]="","",_xlfn.XLOOKUP(Tabla112[[#This Row],[Descripción]],[1]!Tabla10[Descripción],[1]!Tabla10[CODIGO PRESUPUESTARIO],0))</f>
        <v/>
      </c>
      <c r="R1112" s="696"/>
      <c r="S1112" s="696"/>
    </row>
    <row r="1113" spans="2:19" x14ac:dyDescent="0.3">
      <c r="B1113" s="692" t="str">
        <f>IF('Formulario PPGR3 '!$G1113="","",CONCATENATE('Formulario PPGR3 '!$C1113,".",'Formulario PPGR3 '!$D1113,".",'Formulario PPGR3 '!$E1113,".",'Formulario PPGR3 '!$F1113))</f>
        <v/>
      </c>
      <c r="C1113" s="692" t="str">
        <f>IF('Formulario PPGR3 '!$G1113="","",'[1]Formulario PPGR1'!#REF!)</f>
        <v/>
      </c>
      <c r="D1113" s="692" t="str">
        <f>IF('Formulario PPGR3 '!$G1113="","",'[1]Formulario PPGR1'!#REF!)</f>
        <v/>
      </c>
      <c r="E1113" s="692" t="str">
        <f>IF('Formulario PPGR3 '!$G1113="","",'[1]Formulario PPGR1'!#REF!)</f>
        <v/>
      </c>
      <c r="F1113" s="692" t="str">
        <f>IF('Formulario PPGR3 '!$G1113="","",'[1]Formulario PPGR1'!#REF!)</f>
        <v/>
      </c>
      <c r="G1113" s="693"/>
      <c r="H1113" s="694" t="str">
        <f>IF(Tabla112[[#This Row],[Código_Actividad]]="","",_xlfn.XLOOKUP(Tabla112[[#This Row],[Código_Actividad]],[1]!Tabla2[Código],[1]!Tabla2[Actividades Programables Presupuestables],"",0))</f>
        <v/>
      </c>
      <c r="I1113" s="695" t="str">
        <f>IFERROR(VLOOKUP('Formulario PPGR3 '!$G1113,'[1]Formulario PPGR2'!$H$9:$V$272,15,FALSE),"")</f>
        <v/>
      </c>
      <c r="J1113" s="702"/>
      <c r="K1113" s="696" t="str">
        <f>IF(Tabla112[[#This Row],[Insumos]]="","",_xlfn.XLOOKUP(Tabla112[[#This Row],[Insumos]],[1]!Tabla10[Insumo],[1]!Tabla10[InsumoAbrev],"",0))</f>
        <v/>
      </c>
      <c r="L1113" s="697"/>
      <c r="M1113" s="698" t="str">
        <f>IF(Tabla112[[#This Row],[Descripción]]="","",_xlfn.XLOOKUP(Tabla112[[#This Row],[Descripción]],[1]!Tabla10[Descripción],[1]!Tabla10[Unidad de Medida],"",0))</f>
        <v/>
      </c>
      <c r="N1113" s="699"/>
      <c r="O1113" s="700" t="str">
        <f>IF(Tabla112[[#This Row],[Descripción]]="","",_xlfn.XLOOKUP(Tabla112[[#This Row],[Descripción]],[1]!Tabla10[Descripción],[1]!Tabla10[Precio Unitario],0))</f>
        <v/>
      </c>
      <c r="P1113" s="700" t="str">
        <f>IF(Tabla112[[#This Row],[Cantidad de Insumos]]="","",Tabla112[[#This Row],[Precio Unitario]]*Tabla112[[#This Row],[Cantidad de Insumos]])</f>
        <v/>
      </c>
      <c r="Q1113" s="700" t="str">
        <f>IF(Tabla112[[#This Row],[Descripción]]="","",_xlfn.XLOOKUP(Tabla112[[#This Row],[Descripción]],[1]!Tabla10[Descripción],[1]!Tabla10[CODIGO PRESUPUESTARIO],0))</f>
        <v/>
      </c>
      <c r="R1113" s="696"/>
      <c r="S1113" s="696"/>
    </row>
    <row r="1114" spans="2:19" x14ac:dyDescent="0.3">
      <c r="B1114" s="692" t="str">
        <f>IF('Formulario PPGR3 '!$G1114="","",CONCATENATE('Formulario PPGR3 '!$C1114,".",'Formulario PPGR3 '!$D1114,".",'Formulario PPGR3 '!$E1114,".",'Formulario PPGR3 '!$F1114))</f>
        <v/>
      </c>
      <c r="C1114" s="692" t="str">
        <f>IF('Formulario PPGR3 '!$G1114="","",'[1]Formulario PPGR1'!#REF!)</f>
        <v/>
      </c>
      <c r="D1114" s="692" t="str">
        <f>IF('Formulario PPGR3 '!$G1114="","",'[1]Formulario PPGR1'!#REF!)</f>
        <v/>
      </c>
      <c r="E1114" s="692" t="str">
        <f>IF('Formulario PPGR3 '!$G1114="","",'[1]Formulario PPGR1'!#REF!)</f>
        <v/>
      </c>
      <c r="F1114" s="692" t="str">
        <f>IF('Formulario PPGR3 '!$G1114="","",'[1]Formulario PPGR1'!#REF!)</f>
        <v/>
      </c>
      <c r="G1114" s="693"/>
      <c r="H1114" s="694" t="str">
        <f>IF(Tabla112[[#This Row],[Código_Actividad]]="","",_xlfn.XLOOKUP(Tabla112[[#This Row],[Código_Actividad]],[1]!Tabla2[Código],[1]!Tabla2[Actividades Programables Presupuestables],"",0))</f>
        <v/>
      </c>
      <c r="I1114" s="695" t="str">
        <f>IFERROR(VLOOKUP('Formulario PPGR3 '!$G1114,'[1]Formulario PPGR2'!$H$9:$V$272,15,FALSE),"")</f>
        <v/>
      </c>
      <c r="J1114" s="702"/>
      <c r="K1114" s="696" t="str">
        <f>IF(Tabla112[[#This Row],[Insumos]]="","",_xlfn.XLOOKUP(Tabla112[[#This Row],[Insumos]],[1]!Tabla10[Insumo],[1]!Tabla10[InsumoAbrev],"",0))</f>
        <v/>
      </c>
      <c r="L1114" s="697"/>
      <c r="M1114" s="698" t="str">
        <f>IF(Tabla112[[#This Row],[Descripción]]="","",_xlfn.XLOOKUP(Tabla112[[#This Row],[Descripción]],[1]!Tabla10[Descripción],[1]!Tabla10[Unidad de Medida],"",0))</f>
        <v/>
      </c>
      <c r="N1114" s="699"/>
      <c r="O1114" s="700" t="str">
        <f>IF(Tabla112[[#This Row],[Descripción]]="","",_xlfn.XLOOKUP(Tabla112[[#This Row],[Descripción]],[1]!Tabla10[Descripción],[1]!Tabla10[Precio Unitario],0))</f>
        <v/>
      </c>
      <c r="P1114" s="700" t="str">
        <f>IF(Tabla112[[#This Row],[Cantidad de Insumos]]="","",Tabla112[[#This Row],[Precio Unitario]]*Tabla112[[#This Row],[Cantidad de Insumos]])</f>
        <v/>
      </c>
      <c r="Q1114" s="700" t="str">
        <f>IF(Tabla112[[#This Row],[Descripción]]="","",_xlfn.XLOOKUP(Tabla112[[#This Row],[Descripción]],[1]!Tabla10[Descripción],[1]!Tabla10[CODIGO PRESUPUESTARIO],0))</f>
        <v/>
      </c>
      <c r="R1114" s="696"/>
      <c r="S1114" s="696"/>
    </row>
    <row r="1115" spans="2:19" x14ac:dyDescent="0.3">
      <c r="B1115" s="692" t="str">
        <f>IF('Formulario PPGR3 '!$G1115="","",CONCATENATE('Formulario PPGR3 '!$C1115,".",'Formulario PPGR3 '!$D1115,".",'Formulario PPGR3 '!$E1115,".",'Formulario PPGR3 '!$F1115))</f>
        <v/>
      </c>
      <c r="C1115" s="692" t="str">
        <f>IF('Formulario PPGR3 '!$G1115="","",'[1]Formulario PPGR1'!#REF!)</f>
        <v/>
      </c>
      <c r="D1115" s="692" t="str">
        <f>IF('Formulario PPGR3 '!$G1115="","",'[1]Formulario PPGR1'!#REF!)</f>
        <v/>
      </c>
      <c r="E1115" s="692" t="str">
        <f>IF('Formulario PPGR3 '!$G1115="","",'[1]Formulario PPGR1'!#REF!)</f>
        <v/>
      </c>
      <c r="F1115" s="692" t="str">
        <f>IF('Formulario PPGR3 '!$G1115="","",'[1]Formulario PPGR1'!#REF!)</f>
        <v/>
      </c>
      <c r="G1115" s="693"/>
      <c r="H1115" s="694" t="str">
        <f>IF(Tabla112[[#This Row],[Código_Actividad]]="","",_xlfn.XLOOKUP(Tabla112[[#This Row],[Código_Actividad]],[1]!Tabla2[Código],[1]!Tabla2[Actividades Programables Presupuestables],"",0))</f>
        <v/>
      </c>
      <c r="I1115" s="695" t="str">
        <f>IFERROR(VLOOKUP('Formulario PPGR3 '!$G1115,'[1]Formulario PPGR2'!$H$9:$V$272,15,FALSE),"")</f>
        <v/>
      </c>
      <c r="J1115" s="702"/>
      <c r="K1115" s="696" t="str">
        <f>IF(Tabla112[[#This Row],[Insumos]]="","",_xlfn.XLOOKUP(Tabla112[[#This Row],[Insumos]],[1]!Tabla10[Insumo],[1]!Tabla10[InsumoAbrev],"",0))</f>
        <v/>
      </c>
      <c r="L1115" s="697"/>
      <c r="M1115" s="698" t="str">
        <f>IF(Tabla112[[#This Row],[Descripción]]="","",_xlfn.XLOOKUP(Tabla112[[#This Row],[Descripción]],[1]!Tabla10[Descripción],[1]!Tabla10[Unidad de Medida],"",0))</f>
        <v/>
      </c>
      <c r="N1115" s="699"/>
      <c r="O1115" s="700" t="str">
        <f>IF(Tabla112[[#This Row],[Descripción]]="","",_xlfn.XLOOKUP(Tabla112[[#This Row],[Descripción]],[1]!Tabla10[Descripción],[1]!Tabla10[Precio Unitario],0))</f>
        <v/>
      </c>
      <c r="P1115" s="700" t="str">
        <f>IF(Tabla112[[#This Row],[Cantidad de Insumos]]="","",Tabla112[[#This Row],[Precio Unitario]]*Tabla112[[#This Row],[Cantidad de Insumos]])</f>
        <v/>
      </c>
      <c r="Q1115" s="700" t="str">
        <f>IF(Tabla112[[#This Row],[Descripción]]="","",_xlfn.XLOOKUP(Tabla112[[#This Row],[Descripción]],[1]!Tabla10[Descripción],[1]!Tabla10[CODIGO PRESUPUESTARIO],0))</f>
        <v/>
      </c>
      <c r="R1115" s="696"/>
      <c r="S1115" s="696"/>
    </row>
    <row r="1116" spans="2:19" x14ac:dyDescent="0.3">
      <c r="B1116" s="692" t="str">
        <f>IF('Formulario PPGR3 '!$G1116="","",CONCATENATE('Formulario PPGR3 '!$C1116,".",'Formulario PPGR3 '!$D1116,".",'Formulario PPGR3 '!$E1116,".",'Formulario PPGR3 '!$F1116))</f>
        <v/>
      </c>
      <c r="C1116" s="692" t="str">
        <f>IF('Formulario PPGR3 '!$G1116="","",'[1]Formulario PPGR1'!#REF!)</f>
        <v/>
      </c>
      <c r="D1116" s="692" t="str">
        <f>IF('Formulario PPGR3 '!$G1116="","",'[1]Formulario PPGR1'!#REF!)</f>
        <v/>
      </c>
      <c r="E1116" s="692" t="str">
        <f>IF('Formulario PPGR3 '!$G1116="","",'[1]Formulario PPGR1'!#REF!)</f>
        <v/>
      </c>
      <c r="F1116" s="692" t="str">
        <f>IF('Formulario PPGR3 '!$G1116="","",'[1]Formulario PPGR1'!#REF!)</f>
        <v/>
      </c>
      <c r="G1116" s="693"/>
      <c r="H1116" s="694" t="str">
        <f>IF(Tabla112[[#This Row],[Código_Actividad]]="","",_xlfn.XLOOKUP(Tabla112[[#This Row],[Código_Actividad]],[1]!Tabla2[Código],[1]!Tabla2[Actividades Programables Presupuestables],"",0))</f>
        <v/>
      </c>
      <c r="I1116" s="695" t="str">
        <f>IFERROR(VLOOKUP('Formulario PPGR3 '!$G1116,'[1]Formulario PPGR2'!$H$9:$V$272,15,FALSE),"")</f>
        <v/>
      </c>
      <c r="J1116" s="702"/>
      <c r="K1116" s="696" t="str">
        <f>IF(Tabla112[[#This Row],[Insumos]]="","",_xlfn.XLOOKUP(Tabla112[[#This Row],[Insumos]],[1]!Tabla10[Insumo],[1]!Tabla10[InsumoAbrev],"",0))</f>
        <v/>
      </c>
      <c r="L1116" s="697"/>
      <c r="M1116" s="698" t="str">
        <f>IF(Tabla112[[#This Row],[Descripción]]="","",_xlfn.XLOOKUP(Tabla112[[#This Row],[Descripción]],[1]!Tabla10[Descripción],[1]!Tabla10[Unidad de Medida],"",0))</f>
        <v/>
      </c>
      <c r="N1116" s="699"/>
      <c r="O1116" s="700" t="str">
        <f>IF(Tabla112[[#This Row],[Descripción]]="","",_xlfn.XLOOKUP(Tabla112[[#This Row],[Descripción]],[1]!Tabla10[Descripción],[1]!Tabla10[Precio Unitario],0))</f>
        <v/>
      </c>
      <c r="P1116" s="700" t="str">
        <f>IF(Tabla112[[#This Row],[Cantidad de Insumos]]="","",Tabla112[[#This Row],[Precio Unitario]]*Tabla112[[#This Row],[Cantidad de Insumos]])</f>
        <v/>
      </c>
      <c r="Q1116" s="700" t="str">
        <f>IF(Tabla112[[#This Row],[Descripción]]="","",_xlfn.XLOOKUP(Tabla112[[#This Row],[Descripción]],[1]!Tabla10[Descripción],[1]!Tabla10[CODIGO PRESUPUESTARIO],0))</f>
        <v/>
      </c>
      <c r="R1116" s="696"/>
      <c r="S1116" s="696"/>
    </row>
    <row r="1117" spans="2:19" x14ac:dyDescent="0.3">
      <c r="B1117" s="692" t="str">
        <f>IF('Formulario PPGR3 '!$G1117="","",CONCATENATE('Formulario PPGR3 '!$C1117,".",'Formulario PPGR3 '!$D1117,".",'Formulario PPGR3 '!$E1117,".",'Formulario PPGR3 '!$F1117))</f>
        <v/>
      </c>
      <c r="C1117" s="692" t="str">
        <f>IF('Formulario PPGR3 '!$G1117="","",'[1]Formulario PPGR1'!#REF!)</f>
        <v/>
      </c>
      <c r="D1117" s="692" t="str">
        <f>IF('Formulario PPGR3 '!$G1117="","",'[1]Formulario PPGR1'!#REF!)</f>
        <v/>
      </c>
      <c r="E1117" s="692" t="str">
        <f>IF('Formulario PPGR3 '!$G1117="","",'[1]Formulario PPGR1'!#REF!)</f>
        <v/>
      </c>
      <c r="F1117" s="692" t="str">
        <f>IF('Formulario PPGR3 '!$G1117="","",'[1]Formulario PPGR1'!#REF!)</f>
        <v/>
      </c>
      <c r="G1117" s="693"/>
      <c r="H1117" s="694" t="str">
        <f>IF(Tabla112[[#This Row],[Código_Actividad]]="","",_xlfn.XLOOKUP(Tabla112[[#This Row],[Código_Actividad]],[1]!Tabla2[Código],[1]!Tabla2[Actividades Programables Presupuestables],"",0))</f>
        <v/>
      </c>
      <c r="I1117" s="695" t="str">
        <f>IFERROR(VLOOKUP('Formulario PPGR3 '!$G1117,'[1]Formulario PPGR2'!$H$9:$V$272,15,FALSE),"")</f>
        <v/>
      </c>
      <c r="J1117" s="702"/>
      <c r="K1117" s="696" t="str">
        <f>IF(Tabla112[[#This Row],[Insumos]]="","",_xlfn.XLOOKUP(Tabla112[[#This Row],[Insumos]],[1]!Tabla10[Insumo],[1]!Tabla10[InsumoAbrev],"",0))</f>
        <v/>
      </c>
      <c r="L1117" s="697"/>
      <c r="M1117" s="698" t="str">
        <f>IF(Tabla112[[#This Row],[Descripción]]="","",_xlfn.XLOOKUP(Tabla112[[#This Row],[Descripción]],[1]!Tabla10[Descripción],[1]!Tabla10[Unidad de Medida],"",0))</f>
        <v/>
      </c>
      <c r="N1117" s="699"/>
      <c r="O1117" s="700" t="str">
        <f>IF(Tabla112[[#This Row],[Descripción]]="","",_xlfn.XLOOKUP(Tabla112[[#This Row],[Descripción]],[1]!Tabla10[Descripción],[1]!Tabla10[Precio Unitario],0))</f>
        <v/>
      </c>
      <c r="P1117" s="700" t="str">
        <f>IF(Tabla112[[#This Row],[Cantidad de Insumos]]="","",Tabla112[[#This Row],[Precio Unitario]]*Tabla112[[#This Row],[Cantidad de Insumos]])</f>
        <v/>
      </c>
      <c r="Q1117" s="700" t="str">
        <f>IF(Tabla112[[#This Row],[Descripción]]="","",_xlfn.XLOOKUP(Tabla112[[#This Row],[Descripción]],[1]!Tabla10[Descripción],[1]!Tabla10[CODIGO PRESUPUESTARIO],0))</f>
        <v/>
      </c>
      <c r="R1117" s="696"/>
      <c r="S1117" s="696"/>
    </row>
    <row r="1118" spans="2:19" x14ac:dyDescent="0.3">
      <c r="B1118" s="692" t="str">
        <f>IF('Formulario PPGR3 '!$G1118="","",CONCATENATE('Formulario PPGR3 '!$C1118,".",'Formulario PPGR3 '!$D1118,".",'Formulario PPGR3 '!$E1118,".",'Formulario PPGR3 '!$F1118))</f>
        <v/>
      </c>
      <c r="C1118" s="692" t="str">
        <f>IF('Formulario PPGR3 '!$G1118="","",'[1]Formulario PPGR1'!#REF!)</f>
        <v/>
      </c>
      <c r="D1118" s="692" t="str">
        <f>IF('Formulario PPGR3 '!$G1118="","",'[1]Formulario PPGR1'!#REF!)</f>
        <v/>
      </c>
      <c r="E1118" s="692" t="str">
        <f>IF('Formulario PPGR3 '!$G1118="","",'[1]Formulario PPGR1'!#REF!)</f>
        <v/>
      </c>
      <c r="F1118" s="692" t="str">
        <f>IF('Formulario PPGR3 '!$G1118="","",'[1]Formulario PPGR1'!#REF!)</f>
        <v/>
      </c>
      <c r="G1118" s="693"/>
      <c r="H1118" s="694" t="str">
        <f>IF(Tabla112[[#This Row],[Código_Actividad]]="","",_xlfn.XLOOKUP(Tabla112[[#This Row],[Código_Actividad]],[1]!Tabla2[Código],[1]!Tabla2[Actividades Programables Presupuestables],"",0))</f>
        <v/>
      </c>
      <c r="I1118" s="695" t="str">
        <f>IFERROR(VLOOKUP('Formulario PPGR3 '!$G1118,'[1]Formulario PPGR2'!$H$9:$V$272,15,FALSE),"")</f>
        <v/>
      </c>
      <c r="J1118" s="702"/>
      <c r="K1118" s="696" t="str">
        <f>IF(Tabla112[[#This Row],[Insumos]]="","",_xlfn.XLOOKUP(Tabla112[[#This Row],[Insumos]],[1]!Tabla10[Insumo],[1]!Tabla10[InsumoAbrev],"",0))</f>
        <v/>
      </c>
      <c r="L1118" s="697"/>
      <c r="M1118" s="698" t="str">
        <f>IF(Tabla112[[#This Row],[Descripción]]="","",_xlfn.XLOOKUP(Tabla112[[#This Row],[Descripción]],[1]!Tabla10[Descripción],[1]!Tabla10[Unidad de Medida],"",0))</f>
        <v/>
      </c>
      <c r="N1118" s="699"/>
      <c r="O1118" s="700" t="str">
        <f>IF(Tabla112[[#This Row],[Descripción]]="","",_xlfn.XLOOKUP(Tabla112[[#This Row],[Descripción]],[1]!Tabla10[Descripción],[1]!Tabla10[Precio Unitario],0))</f>
        <v/>
      </c>
      <c r="P1118" s="700" t="str">
        <f>IF(Tabla112[[#This Row],[Cantidad de Insumos]]="","",Tabla112[[#This Row],[Precio Unitario]]*Tabla112[[#This Row],[Cantidad de Insumos]])</f>
        <v/>
      </c>
      <c r="Q1118" s="700" t="str">
        <f>IF(Tabla112[[#This Row],[Descripción]]="","",_xlfn.XLOOKUP(Tabla112[[#This Row],[Descripción]],[1]!Tabla10[Descripción],[1]!Tabla10[CODIGO PRESUPUESTARIO],0))</f>
        <v/>
      </c>
      <c r="R1118" s="696"/>
      <c r="S1118" s="696"/>
    </row>
    <row r="1119" spans="2:19" x14ac:dyDescent="0.3">
      <c r="B1119" s="692" t="str">
        <f>IF('Formulario PPGR3 '!$G1119="","",CONCATENATE('Formulario PPGR3 '!$C1119,".",'Formulario PPGR3 '!$D1119,".",'Formulario PPGR3 '!$E1119,".",'Formulario PPGR3 '!$F1119))</f>
        <v/>
      </c>
      <c r="C1119" s="692" t="str">
        <f>IF('Formulario PPGR3 '!$G1119="","",'[1]Formulario PPGR1'!#REF!)</f>
        <v/>
      </c>
      <c r="D1119" s="692" t="str">
        <f>IF('Formulario PPGR3 '!$G1119="","",'[1]Formulario PPGR1'!#REF!)</f>
        <v/>
      </c>
      <c r="E1119" s="692" t="str">
        <f>IF('Formulario PPGR3 '!$G1119="","",'[1]Formulario PPGR1'!#REF!)</f>
        <v/>
      </c>
      <c r="F1119" s="692" t="str">
        <f>IF('Formulario PPGR3 '!$G1119="","",'[1]Formulario PPGR1'!#REF!)</f>
        <v/>
      </c>
      <c r="G1119" s="693"/>
      <c r="H1119" s="694" t="str">
        <f>IF(Tabla112[[#This Row],[Código_Actividad]]="","",_xlfn.XLOOKUP(Tabla112[[#This Row],[Código_Actividad]],[1]!Tabla2[Código],[1]!Tabla2[Actividades Programables Presupuestables],"",0))</f>
        <v/>
      </c>
      <c r="I1119" s="695" t="str">
        <f>IFERROR(VLOOKUP('Formulario PPGR3 '!$G1119,'[1]Formulario PPGR2'!$H$9:$V$272,15,FALSE),"")</f>
        <v/>
      </c>
      <c r="J1119" s="702"/>
      <c r="K1119" s="696" t="str">
        <f>IF(Tabla112[[#This Row],[Insumos]]="","",_xlfn.XLOOKUP(Tabla112[[#This Row],[Insumos]],[1]!Tabla10[Insumo],[1]!Tabla10[InsumoAbrev],"",0))</f>
        <v/>
      </c>
      <c r="L1119" s="697"/>
      <c r="M1119" s="698" t="str">
        <f>IF(Tabla112[[#This Row],[Descripción]]="","",_xlfn.XLOOKUP(Tabla112[[#This Row],[Descripción]],[1]!Tabla10[Descripción],[1]!Tabla10[Unidad de Medida],"",0))</f>
        <v/>
      </c>
      <c r="N1119" s="699"/>
      <c r="O1119" s="700" t="str">
        <f>IF(Tabla112[[#This Row],[Descripción]]="","",_xlfn.XLOOKUP(Tabla112[[#This Row],[Descripción]],[1]!Tabla10[Descripción],[1]!Tabla10[Precio Unitario],0))</f>
        <v/>
      </c>
      <c r="P1119" s="700" t="str">
        <f>IF(Tabla112[[#This Row],[Cantidad de Insumos]]="","",Tabla112[[#This Row],[Precio Unitario]]*Tabla112[[#This Row],[Cantidad de Insumos]])</f>
        <v/>
      </c>
      <c r="Q1119" s="700" t="str">
        <f>IF(Tabla112[[#This Row],[Descripción]]="","",_xlfn.XLOOKUP(Tabla112[[#This Row],[Descripción]],[1]!Tabla10[Descripción],[1]!Tabla10[CODIGO PRESUPUESTARIO],0))</f>
        <v/>
      </c>
      <c r="R1119" s="696"/>
      <c r="S1119" s="696"/>
    </row>
    <row r="1120" spans="2:19" x14ac:dyDescent="0.3">
      <c r="B1120" s="692" t="str">
        <f>IF('Formulario PPGR3 '!$G1120="","",CONCATENATE('Formulario PPGR3 '!$C1120,".",'Formulario PPGR3 '!$D1120,".",'Formulario PPGR3 '!$E1120,".",'Formulario PPGR3 '!$F1120))</f>
        <v/>
      </c>
      <c r="C1120" s="692" t="str">
        <f>IF('Formulario PPGR3 '!$G1120="","",'[1]Formulario PPGR1'!#REF!)</f>
        <v/>
      </c>
      <c r="D1120" s="692" t="str">
        <f>IF('Formulario PPGR3 '!$G1120="","",'[1]Formulario PPGR1'!#REF!)</f>
        <v/>
      </c>
      <c r="E1120" s="692" t="str">
        <f>IF('Formulario PPGR3 '!$G1120="","",'[1]Formulario PPGR1'!#REF!)</f>
        <v/>
      </c>
      <c r="F1120" s="692" t="str">
        <f>IF('Formulario PPGR3 '!$G1120="","",'[1]Formulario PPGR1'!#REF!)</f>
        <v/>
      </c>
      <c r="G1120" s="693"/>
      <c r="H1120" s="694" t="str">
        <f>IF(Tabla112[[#This Row],[Código_Actividad]]="","",_xlfn.XLOOKUP(Tabla112[[#This Row],[Código_Actividad]],[1]!Tabla2[Código],[1]!Tabla2[Actividades Programables Presupuestables],"",0))</f>
        <v/>
      </c>
      <c r="I1120" s="695" t="str">
        <f>IFERROR(VLOOKUP('Formulario PPGR3 '!$G1120,'[1]Formulario PPGR2'!$H$9:$V$272,15,FALSE),"")</f>
        <v/>
      </c>
      <c r="J1120" s="702"/>
      <c r="K1120" s="696" t="str">
        <f>IF(Tabla112[[#This Row],[Insumos]]="","",_xlfn.XLOOKUP(Tabla112[[#This Row],[Insumos]],[1]!Tabla10[Insumo],[1]!Tabla10[InsumoAbrev],"",0))</f>
        <v/>
      </c>
      <c r="L1120" s="697"/>
      <c r="M1120" s="698" t="str">
        <f>IF(Tabla112[[#This Row],[Descripción]]="","",_xlfn.XLOOKUP(Tabla112[[#This Row],[Descripción]],[1]!Tabla10[Descripción],[1]!Tabla10[Unidad de Medida],"",0))</f>
        <v/>
      </c>
      <c r="N1120" s="699"/>
      <c r="O1120" s="700" t="str">
        <f>IF(Tabla112[[#This Row],[Descripción]]="","",_xlfn.XLOOKUP(Tabla112[[#This Row],[Descripción]],[1]!Tabla10[Descripción],[1]!Tabla10[Precio Unitario],0))</f>
        <v/>
      </c>
      <c r="P1120" s="700" t="str">
        <f>IF(Tabla112[[#This Row],[Cantidad de Insumos]]="","",Tabla112[[#This Row],[Precio Unitario]]*Tabla112[[#This Row],[Cantidad de Insumos]])</f>
        <v/>
      </c>
      <c r="Q1120" s="700" t="str">
        <f>IF(Tabla112[[#This Row],[Descripción]]="","",_xlfn.XLOOKUP(Tabla112[[#This Row],[Descripción]],[1]!Tabla10[Descripción],[1]!Tabla10[CODIGO PRESUPUESTARIO],0))</f>
        <v/>
      </c>
      <c r="R1120" s="696"/>
      <c r="S1120" s="696"/>
    </row>
    <row r="1121" spans="2:19" x14ac:dyDescent="0.3">
      <c r="B1121" s="692" t="str">
        <f>IF('Formulario PPGR3 '!$G1121="","",CONCATENATE('Formulario PPGR3 '!$C1121,".",'Formulario PPGR3 '!$D1121,".",'Formulario PPGR3 '!$E1121,".",'Formulario PPGR3 '!$F1121))</f>
        <v/>
      </c>
      <c r="C1121" s="692" t="str">
        <f>IF('Formulario PPGR3 '!$G1121="","",'[1]Formulario PPGR1'!#REF!)</f>
        <v/>
      </c>
      <c r="D1121" s="692" t="str">
        <f>IF('Formulario PPGR3 '!$G1121="","",'[1]Formulario PPGR1'!#REF!)</f>
        <v/>
      </c>
      <c r="E1121" s="692" t="str">
        <f>IF('Formulario PPGR3 '!$G1121="","",'[1]Formulario PPGR1'!#REF!)</f>
        <v/>
      </c>
      <c r="F1121" s="692" t="str">
        <f>IF('Formulario PPGR3 '!$G1121="","",'[1]Formulario PPGR1'!#REF!)</f>
        <v/>
      </c>
      <c r="G1121" s="693"/>
      <c r="H1121" s="694" t="str">
        <f>IF(Tabla112[[#This Row],[Código_Actividad]]="","",_xlfn.XLOOKUP(Tabla112[[#This Row],[Código_Actividad]],[1]!Tabla2[Código],[1]!Tabla2[Actividades Programables Presupuestables],"",0))</f>
        <v/>
      </c>
      <c r="I1121" s="695" t="str">
        <f>IFERROR(VLOOKUP('Formulario PPGR3 '!$G1121,'[1]Formulario PPGR2'!$H$9:$V$272,15,FALSE),"")</f>
        <v/>
      </c>
      <c r="J1121" s="702"/>
      <c r="K1121" s="696" t="str">
        <f>IF(Tabla112[[#This Row],[Insumos]]="","",_xlfn.XLOOKUP(Tabla112[[#This Row],[Insumos]],[1]!Tabla10[Insumo],[1]!Tabla10[InsumoAbrev],"",0))</f>
        <v/>
      </c>
      <c r="L1121" s="697"/>
      <c r="M1121" s="698" t="str">
        <f>IF(Tabla112[[#This Row],[Descripción]]="","",_xlfn.XLOOKUP(Tabla112[[#This Row],[Descripción]],[1]!Tabla10[Descripción],[1]!Tabla10[Unidad de Medida],"",0))</f>
        <v/>
      </c>
      <c r="N1121" s="699"/>
      <c r="O1121" s="700" t="str">
        <f>IF(Tabla112[[#This Row],[Descripción]]="","",_xlfn.XLOOKUP(Tabla112[[#This Row],[Descripción]],[1]!Tabla10[Descripción],[1]!Tabla10[Precio Unitario],0))</f>
        <v/>
      </c>
      <c r="P1121" s="700" t="str">
        <f>IF(Tabla112[[#This Row],[Cantidad de Insumos]]="","",Tabla112[[#This Row],[Precio Unitario]]*Tabla112[[#This Row],[Cantidad de Insumos]])</f>
        <v/>
      </c>
      <c r="Q1121" s="700" t="str">
        <f>IF(Tabla112[[#This Row],[Descripción]]="","",_xlfn.XLOOKUP(Tabla112[[#This Row],[Descripción]],[1]!Tabla10[Descripción],[1]!Tabla10[CODIGO PRESUPUESTARIO],0))</f>
        <v/>
      </c>
      <c r="R1121" s="696"/>
      <c r="S1121" s="696"/>
    </row>
    <row r="1122" spans="2:19" x14ac:dyDescent="0.3">
      <c r="B1122" s="692" t="str">
        <f>IF('Formulario PPGR3 '!$G1122="","",CONCATENATE('Formulario PPGR3 '!$C1122,".",'Formulario PPGR3 '!$D1122,".",'Formulario PPGR3 '!$E1122,".",'Formulario PPGR3 '!$F1122))</f>
        <v/>
      </c>
      <c r="C1122" s="692" t="str">
        <f>IF('Formulario PPGR3 '!$G1122="","",'[1]Formulario PPGR1'!#REF!)</f>
        <v/>
      </c>
      <c r="D1122" s="692" t="str">
        <f>IF('Formulario PPGR3 '!$G1122="","",'[1]Formulario PPGR1'!#REF!)</f>
        <v/>
      </c>
      <c r="E1122" s="692" t="str">
        <f>IF('Formulario PPGR3 '!$G1122="","",'[1]Formulario PPGR1'!#REF!)</f>
        <v/>
      </c>
      <c r="F1122" s="692" t="str">
        <f>IF('Formulario PPGR3 '!$G1122="","",'[1]Formulario PPGR1'!#REF!)</f>
        <v/>
      </c>
      <c r="G1122" s="693"/>
      <c r="H1122" s="694" t="str">
        <f>IF(Tabla112[[#This Row],[Código_Actividad]]="","",_xlfn.XLOOKUP(Tabla112[[#This Row],[Código_Actividad]],[1]!Tabla2[Código],[1]!Tabla2[Actividades Programables Presupuestables],"",0))</f>
        <v/>
      </c>
      <c r="I1122" s="695" t="str">
        <f>IFERROR(VLOOKUP('Formulario PPGR3 '!$G1122,'[1]Formulario PPGR2'!$H$9:$V$272,15,FALSE),"")</f>
        <v/>
      </c>
      <c r="J1122" s="702"/>
      <c r="K1122" s="696" t="str">
        <f>IF(Tabla112[[#This Row],[Insumos]]="","",_xlfn.XLOOKUP(Tabla112[[#This Row],[Insumos]],[1]!Tabla10[Insumo],[1]!Tabla10[InsumoAbrev],"",0))</f>
        <v/>
      </c>
      <c r="L1122" s="697"/>
      <c r="M1122" s="698" t="str">
        <f>IF(Tabla112[[#This Row],[Descripción]]="","",_xlfn.XLOOKUP(Tabla112[[#This Row],[Descripción]],[1]!Tabla10[Descripción],[1]!Tabla10[Unidad de Medida],"",0))</f>
        <v/>
      </c>
      <c r="N1122" s="699"/>
      <c r="O1122" s="700" t="str">
        <f>IF(Tabla112[[#This Row],[Descripción]]="","",_xlfn.XLOOKUP(Tabla112[[#This Row],[Descripción]],[1]!Tabla10[Descripción],[1]!Tabla10[Precio Unitario],0))</f>
        <v/>
      </c>
      <c r="P1122" s="700" t="str">
        <f>IF(Tabla112[[#This Row],[Cantidad de Insumos]]="","",Tabla112[[#This Row],[Precio Unitario]]*Tabla112[[#This Row],[Cantidad de Insumos]])</f>
        <v/>
      </c>
      <c r="Q1122" s="700" t="str">
        <f>IF(Tabla112[[#This Row],[Descripción]]="","",_xlfn.XLOOKUP(Tabla112[[#This Row],[Descripción]],[1]!Tabla10[Descripción],[1]!Tabla10[CODIGO PRESUPUESTARIO],0))</f>
        <v/>
      </c>
      <c r="R1122" s="696"/>
      <c r="S1122" s="696"/>
    </row>
    <row r="1123" spans="2:19" x14ac:dyDescent="0.3">
      <c r="B1123" s="692" t="str">
        <f>IF('Formulario PPGR3 '!$G1123="","",CONCATENATE('Formulario PPGR3 '!$C1123,".",'Formulario PPGR3 '!$D1123,".",'Formulario PPGR3 '!$E1123,".",'Formulario PPGR3 '!$F1123))</f>
        <v/>
      </c>
      <c r="C1123" s="692" t="str">
        <f>IF('Formulario PPGR3 '!$G1123="","",'[1]Formulario PPGR1'!#REF!)</f>
        <v/>
      </c>
      <c r="D1123" s="692" t="str">
        <f>IF('Formulario PPGR3 '!$G1123="","",'[1]Formulario PPGR1'!#REF!)</f>
        <v/>
      </c>
      <c r="E1123" s="692" t="str">
        <f>IF('Formulario PPGR3 '!$G1123="","",'[1]Formulario PPGR1'!#REF!)</f>
        <v/>
      </c>
      <c r="F1123" s="692" t="str">
        <f>IF('Formulario PPGR3 '!$G1123="","",'[1]Formulario PPGR1'!#REF!)</f>
        <v/>
      </c>
      <c r="G1123" s="693"/>
      <c r="H1123" s="694" t="str">
        <f>IF(Tabla112[[#This Row],[Código_Actividad]]="","",_xlfn.XLOOKUP(Tabla112[[#This Row],[Código_Actividad]],[1]!Tabla2[Código],[1]!Tabla2[Actividades Programables Presupuestables],"",0))</f>
        <v/>
      </c>
      <c r="I1123" s="695" t="str">
        <f>IFERROR(VLOOKUP('Formulario PPGR3 '!$G1123,'[1]Formulario PPGR2'!$H$9:$V$272,15,FALSE),"")</f>
        <v/>
      </c>
      <c r="J1123" s="702"/>
      <c r="K1123" s="696" t="str">
        <f>IF(Tabla112[[#This Row],[Insumos]]="","",_xlfn.XLOOKUP(Tabla112[[#This Row],[Insumos]],[1]!Tabla10[Insumo],[1]!Tabla10[InsumoAbrev],"",0))</f>
        <v/>
      </c>
      <c r="L1123" s="697"/>
      <c r="M1123" s="698" t="str">
        <f>IF(Tabla112[[#This Row],[Descripción]]="","",_xlfn.XLOOKUP(Tabla112[[#This Row],[Descripción]],[1]!Tabla10[Descripción],[1]!Tabla10[Unidad de Medida],"",0))</f>
        <v/>
      </c>
      <c r="N1123" s="699"/>
      <c r="O1123" s="700" t="str">
        <f>IF(Tabla112[[#This Row],[Descripción]]="","",_xlfn.XLOOKUP(Tabla112[[#This Row],[Descripción]],[1]!Tabla10[Descripción],[1]!Tabla10[Precio Unitario],0))</f>
        <v/>
      </c>
      <c r="P1123" s="700" t="str">
        <f>IF(Tabla112[[#This Row],[Cantidad de Insumos]]="","",Tabla112[[#This Row],[Precio Unitario]]*Tabla112[[#This Row],[Cantidad de Insumos]])</f>
        <v/>
      </c>
      <c r="Q1123" s="700" t="str">
        <f>IF(Tabla112[[#This Row],[Descripción]]="","",_xlfn.XLOOKUP(Tabla112[[#This Row],[Descripción]],[1]!Tabla10[Descripción],[1]!Tabla10[CODIGO PRESUPUESTARIO],0))</f>
        <v/>
      </c>
      <c r="R1123" s="696"/>
      <c r="S1123" s="696"/>
    </row>
    <row r="1124" spans="2:19" x14ac:dyDescent="0.3">
      <c r="B1124" s="692" t="str">
        <f>IF('Formulario PPGR3 '!$G1124="","",CONCATENATE('Formulario PPGR3 '!$C1124,".",'Formulario PPGR3 '!$D1124,".",'Formulario PPGR3 '!$E1124,".",'Formulario PPGR3 '!$F1124))</f>
        <v/>
      </c>
      <c r="C1124" s="692" t="str">
        <f>IF('Formulario PPGR3 '!$G1124="","",'[1]Formulario PPGR1'!#REF!)</f>
        <v/>
      </c>
      <c r="D1124" s="692" t="str">
        <f>IF('Formulario PPGR3 '!$G1124="","",'[1]Formulario PPGR1'!#REF!)</f>
        <v/>
      </c>
      <c r="E1124" s="692" t="str">
        <f>IF('Formulario PPGR3 '!$G1124="","",'[1]Formulario PPGR1'!#REF!)</f>
        <v/>
      </c>
      <c r="F1124" s="692" t="str">
        <f>IF('Formulario PPGR3 '!$G1124="","",'[1]Formulario PPGR1'!#REF!)</f>
        <v/>
      </c>
      <c r="G1124" s="693"/>
      <c r="H1124" s="694" t="str">
        <f>IF(Tabla112[[#This Row],[Código_Actividad]]="","",_xlfn.XLOOKUP(Tabla112[[#This Row],[Código_Actividad]],[1]!Tabla2[Código],[1]!Tabla2[Actividades Programables Presupuestables],"",0))</f>
        <v/>
      </c>
      <c r="I1124" s="695" t="str">
        <f>IFERROR(VLOOKUP('Formulario PPGR3 '!$G1124,'[1]Formulario PPGR2'!$H$9:$V$272,15,FALSE),"")</f>
        <v/>
      </c>
      <c r="J1124" s="702"/>
      <c r="K1124" s="696" t="str">
        <f>IF(Tabla112[[#This Row],[Insumos]]="","",_xlfn.XLOOKUP(Tabla112[[#This Row],[Insumos]],[1]!Tabla10[Insumo],[1]!Tabla10[InsumoAbrev],"",0))</f>
        <v/>
      </c>
      <c r="L1124" s="697"/>
      <c r="M1124" s="698" t="str">
        <f>IF(Tabla112[[#This Row],[Descripción]]="","",_xlfn.XLOOKUP(Tabla112[[#This Row],[Descripción]],[1]!Tabla10[Descripción],[1]!Tabla10[Unidad de Medida],"",0))</f>
        <v/>
      </c>
      <c r="N1124" s="699"/>
      <c r="O1124" s="700" t="str">
        <f>IF(Tabla112[[#This Row],[Descripción]]="","",_xlfn.XLOOKUP(Tabla112[[#This Row],[Descripción]],[1]!Tabla10[Descripción],[1]!Tabla10[Precio Unitario],0))</f>
        <v/>
      </c>
      <c r="P1124" s="700" t="str">
        <f>IF(Tabla112[[#This Row],[Cantidad de Insumos]]="","",Tabla112[[#This Row],[Precio Unitario]]*Tabla112[[#This Row],[Cantidad de Insumos]])</f>
        <v/>
      </c>
      <c r="Q1124" s="700" t="str">
        <f>IF(Tabla112[[#This Row],[Descripción]]="","",_xlfn.XLOOKUP(Tabla112[[#This Row],[Descripción]],[1]!Tabla10[Descripción],[1]!Tabla10[CODIGO PRESUPUESTARIO],0))</f>
        <v/>
      </c>
      <c r="R1124" s="696"/>
      <c r="S1124" s="696"/>
    </row>
    <row r="1125" spans="2:19" x14ac:dyDescent="0.3">
      <c r="B1125" s="692" t="str">
        <f>IF('Formulario PPGR3 '!$G1125="","",CONCATENATE('Formulario PPGR3 '!$C1125,".",'Formulario PPGR3 '!$D1125,".",'Formulario PPGR3 '!$E1125,".",'Formulario PPGR3 '!$F1125))</f>
        <v/>
      </c>
      <c r="C1125" s="692" t="str">
        <f>IF('Formulario PPGR3 '!$G1125="","",'[1]Formulario PPGR1'!#REF!)</f>
        <v/>
      </c>
      <c r="D1125" s="692" t="str">
        <f>IF('Formulario PPGR3 '!$G1125="","",'[1]Formulario PPGR1'!#REF!)</f>
        <v/>
      </c>
      <c r="E1125" s="692" t="str">
        <f>IF('Formulario PPGR3 '!$G1125="","",'[1]Formulario PPGR1'!#REF!)</f>
        <v/>
      </c>
      <c r="F1125" s="692" t="str">
        <f>IF('Formulario PPGR3 '!$G1125="","",'[1]Formulario PPGR1'!#REF!)</f>
        <v/>
      </c>
      <c r="G1125" s="693"/>
      <c r="H1125" s="694" t="str">
        <f>IF(Tabla112[[#This Row],[Código_Actividad]]="","",_xlfn.XLOOKUP(Tabla112[[#This Row],[Código_Actividad]],[1]!Tabla2[Código],[1]!Tabla2[Actividades Programables Presupuestables],"",0))</f>
        <v/>
      </c>
      <c r="I1125" s="695" t="str">
        <f>IFERROR(VLOOKUP('Formulario PPGR3 '!$G1125,'[1]Formulario PPGR2'!$H$9:$V$272,15,FALSE),"")</f>
        <v/>
      </c>
      <c r="J1125" s="702"/>
      <c r="K1125" s="696" t="str">
        <f>IF(Tabla112[[#This Row],[Insumos]]="","",_xlfn.XLOOKUP(Tabla112[[#This Row],[Insumos]],[1]!Tabla10[Insumo],[1]!Tabla10[InsumoAbrev],"",0))</f>
        <v/>
      </c>
      <c r="L1125" s="697"/>
      <c r="M1125" s="698" t="str">
        <f>IF(Tabla112[[#This Row],[Descripción]]="","",_xlfn.XLOOKUP(Tabla112[[#This Row],[Descripción]],[1]!Tabla10[Descripción],[1]!Tabla10[Unidad de Medida],"",0))</f>
        <v/>
      </c>
      <c r="N1125" s="699"/>
      <c r="O1125" s="700" t="str">
        <f>IF(Tabla112[[#This Row],[Descripción]]="","",_xlfn.XLOOKUP(Tabla112[[#This Row],[Descripción]],[1]!Tabla10[Descripción],[1]!Tabla10[Precio Unitario],0))</f>
        <v/>
      </c>
      <c r="P1125" s="700" t="str">
        <f>IF(Tabla112[[#This Row],[Cantidad de Insumos]]="","",Tabla112[[#This Row],[Precio Unitario]]*Tabla112[[#This Row],[Cantidad de Insumos]])</f>
        <v/>
      </c>
      <c r="Q1125" s="700" t="str">
        <f>IF(Tabla112[[#This Row],[Descripción]]="","",_xlfn.XLOOKUP(Tabla112[[#This Row],[Descripción]],[1]!Tabla10[Descripción],[1]!Tabla10[CODIGO PRESUPUESTARIO],0))</f>
        <v/>
      </c>
      <c r="R1125" s="696"/>
      <c r="S1125" s="696"/>
    </row>
    <row r="1126" spans="2:19" x14ac:dyDescent="0.3">
      <c r="B1126" s="692" t="str">
        <f>IF('Formulario PPGR3 '!$G1126="","",CONCATENATE('Formulario PPGR3 '!$C1126,".",'Formulario PPGR3 '!$D1126,".",'Formulario PPGR3 '!$E1126,".",'Formulario PPGR3 '!$F1126))</f>
        <v/>
      </c>
      <c r="C1126" s="692" t="str">
        <f>IF('Formulario PPGR3 '!$G1126="","",'[1]Formulario PPGR1'!#REF!)</f>
        <v/>
      </c>
      <c r="D1126" s="692" t="str">
        <f>IF('Formulario PPGR3 '!$G1126="","",'[1]Formulario PPGR1'!#REF!)</f>
        <v/>
      </c>
      <c r="E1126" s="692" t="str">
        <f>IF('Formulario PPGR3 '!$G1126="","",'[1]Formulario PPGR1'!#REF!)</f>
        <v/>
      </c>
      <c r="F1126" s="692" t="str">
        <f>IF('Formulario PPGR3 '!$G1126="","",'[1]Formulario PPGR1'!#REF!)</f>
        <v/>
      </c>
      <c r="G1126" s="693"/>
      <c r="H1126" s="694" t="str">
        <f>IF(Tabla112[[#This Row],[Código_Actividad]]="","",_xlfn.XLOOKUP(Tabla112[[#This Row],[Código_Actividad]],[1]!Tabla2[Código],[1]!Tabla2[Actividades Programables Presupuestables],"",0))</f>
        <v/>
      </c>
      <c r="I1126" s="695" t="str">
        <f>IFERROR(VLOOKUP('Formulario PPGR3 '!$G1126,'[1]Formulario PPGR2'!$H$9:$V$272,15,FALSE),"")</f>
        <v/>
      </c>
      <c r="J1126" s="702"/>
      <c r="K1126" s="696" t="str">
        <f>IF(Tabla112[[#This Row],[Insumos]]="","",_xlfn.XLOOKUP(Tabla112[[#This Row],[Insumos]],[1]!Tabla10[Insumo],[1]!Tabla10[InsumoAbrev],"",0))</f>
        <v/>
      </c>
      <c r="L1126" s="697"/>
      <c r="M1126" s="698" t="str">
        <f>IF(Tabla112[[#This Row],[Descripción]]="","",_xlfn.XLOOKUP(Tabla112[[#This Row],[Descripción]],[1]!Tabla10[Descripción],[1]!Tabla10[Unidad de Medida],"",0))</f>
        <v/>
      </c>
      <c r="N1126" s="699"/>
      <c r="O1126" s="700" t="str">
        <f>IF(Tabla112[[#This Row],[Descripción]]="","",_xlfn.XLOOKUP(Tabla112[[#This Row],[Descripción]],[1]!Tabla10[Descripción],[1]!Tabla10[Precio Unitario],0))</f>
        <v/>
      </c>
      <c r="P1126" s="700" t="str">
        <f>IF(Tabla112[[#This Row],[Cantidad de Insumos]]="","",Tabla112[[#This Row],[Precio Unitario]]*Tabla112[[#This Row],[Cantidad de Insumos]])</f>
        <v/>
      </c>
      <c r="Q1126" s="700" t="str">
        <f>IF(Tabla112[[#This Row],[Descripción]]="","",_xlfn.XLOOKUP(Tabla112[[#This Row],[Descripción]],[1]!Tabla10[Descripción],[1]!Tabla10[CODIGO PRESUPUESTARIO],0))</f>
        <v/>
      </c>
      <c r="R1126" s="696"/>
      <c r="S1126" s="696"/>
    </row>
    <row r="1127" spans="2:19" x14ac:dyDescent="0.3">
      <c r="B1127" s="692" t="str">
        <f>IF('Formulario PPGR3 '!$G1127="","",CONCATENATE('Formulario PPGR3 '!$C1127,".",'Formulario PPGR3 '!$D1127,".",'Formulario PPGR3 '!$E1127,".",'Formulario PPGR3 '!$F1127))</f>
        <v/>
      </c>
      <c r="C1127" s="692" t="str">
        <f>IF('Formulario PPGR3 '!$G1127="","",'[1]Formulario PPGR1'!#REF!)</f>
        <v/>
      </c>
      <c r="D1127" s="692" t="str">
        <f>IF('Formulario PPGR3 '!$G1127="","",'[1]Formulario PPGR1'!#REF!)</f>
        <v/>
      </c>
      <c r="E1127" s="692" t="str">
        <f>IF('Formulario PPGR3 '!$G1127="","",'[1]Formulario PPGR1'!#REF!)</f>
        <v/>
      </c>
      <c r="F1127" s="692" t="str">
        <f>IF('Formulario PPGR3 '!$G1127="","",'[1]Formulario PPGR1'!#REF!)</f>
        <v/>
      </c>
      <c r="G1127" s="693"/>
      <c r="H1127" s="694" t="str">
        <f>IF(Tabla112[[#This Row],[Código_Actividad]]="","",_xlfn.XLOOKUP(Tabla112[[#This Row],[Código_Actividad]],[1]!Tabla2[Código],[1]!Tabla2[Actividades Programables Presupuestables],"",0))</f>
        <v/>
      </c>
      <c r="I1127" s="695" t="str">
        <f>IFERROR(VLOOKUP('Formulario PPGR3 '!$G1127,'[1]Formulario PPGR2'!$H$9:$V$272,15,FALSE),"")</f>
        <v/>
      </c>
      <c r="J1127" s="702"/>
      <c r="K1127" s="696" t="str">
        <f>IF(Tabla112[[#This Row],[Insumos]]="","",_xlfn.XLOOKUP(Tabla112[[#This Row],[Insumos]],[1]!Tabla10[Insumo],[1]!Tabla10[InsumoAbrev],"",0))</f>
        <v/>
      </c>
      <c r="L1127" s="697"/>
      <c r="M1127" s="698" t="str">
        <f>IF(Tabla112[[#This Row],[Descripción]]="","",_xlfn.XLOOKUP(Tabla112[[#This Row],[Descripción]],[1]!Tabla10[Descripción],[1]!Tabla10[Unidad de Medida],"",0))</f>
        <v/>
      </c>
      <c r="N1127" s="699"/>
      <c r="O1127" s="700" t="str">
        <f>IF(Tabla112[[#This Row],[Descripción]]="","",_xlfn.XLOOKUP(Tabla112[[#This Row],[Descripción]],[1]!Tabla10[Descripción],[1]!Tabla10[Precio Unitario],0))</f>
        <v/>
      </c>
      <c r="P1127" s="700" t="str">
        <f>IF(Tabla112[[#This Row],[Cantidad de Insumos]]="","",Tabla112[[#This Row],[Precio Unitario]]*Tabla112[[#This Row],[Cantidad de Insumos]])</f>
        <v/>
      </c>
      <c r="Q1127" s="700" t="str">
        <f>IF(Tabla112[[#This Row],[Descripción]]="","",_xlfn.XLOOKUP(Tabla112[[#This Row],[Descripción]],[1]!Tabla10[Descripción],[1]!Tabla10[CODIGO PRESUPUESTARIO],0))</f>
        <v/>
      </c>
      <c r="R1127" s="696"/>
      <c r="S1127" s="696"/>
    </row>
    <row r="1128" spans="2:19" x14ac:dyDescent="0.3">
      <c r="B1128" s="692" t="str">
        <f>IF('Formulario PPGR3 '!$G1128="","",CONCATENATE('Formulario PPGR3 '!$C1128,".",'Formulario PPGR3 '!$D1128,".",'Formulario PPGR3 '!$E1128,".",'Formulario PPGR3 '!$F1128))</f>
        <v/>
      </c>
      <c r="C1128" s="692" t="str">
        <f>IF('Formulario PPGR3 '!$G1128="","",'[1]Formulario PPGR1'!#REF!)</f>
        <v/>
      </c>
      <c r="D1128" s="692" t="str">
        <f>IF('Formulario PPGR3 '!$G1128="","",'[1]Formulario PPGR1'!#REF!)</f>
        <v/>
      </c>
      <c r="E1128" s="692" t="str">
        <f>IF('Formulario PPGR3 '!$G1128="","",'[1]Formulario PPGR1'!#REF!)</f>
        <v/>
      </c>
      <c r="F1128" s="692" t="str">
        <f>IF('Formulario PPGR3 '!$G1128="","",'[1]Formulario PPGR1'!#REF!)</f>
        <v/>
      </c>
      <c r="G1128" s="693"/>
      <c r="H1128" s="694" t="str">
        <f>IF(Tabla112[[#This Row],[Código_Actividad]]="","",_xlfn.XLOOKUP(Tabla112[[#This Row],[Código_Actividad]],[1]!Tabla2[Código],[1]!Tabla2[Actividades Programables Presupuestables],"",0))</f>
        <v/>
      </c>
      <c r="I1128" s="695" t="str">
        <f>IFERROR(VLOOKUP('Formulario PPGR3 '!$G1128,'[1]Formulario PPGR2'!$H$9:$V$272,15,FALSE),"")</f>
        <v/>
      </c>
      <c r="J1128" s="702"/>
      <c r="K1128" s="696" t="str">
        <f>IF(Tabla112[[#This Row],[Insumos]]="","",_xlfn.XLOOKUP(Tabla112[[#This Row],[Insumos]],[1]!Tabla10[Insumo],[1]!Tabla10[InsumoAbrev],"",0))</f>
        <v/>
      </c>
      <c r="L1128" s="697"/>
      <c r="M1128" s="698" t="str">
        <f>IF(Tabla112[[#This Row],[Descripción]]="","",_xlfn.XLOOKUP(Tabla112[[#This Row],[Descripción]],[1]!Tabla10[Descripción],[1]!Tabla10[Unidad de Medida],"",0))</f>
        <v/>
      </c>
      <c r="N1128" s="699"/>
      <c r="O1128" s="700" t="str">
        <f>IF(Tabla112[[#This Row],[Descripción]]="","",_xlfn.XLOOKUP(Tabla112[[#This Row],[Descripción]],[1]!Tabla10[Descripción],[1]!Tabla10[Precio Unitario],0))</f>
        <v/>
      </c>
      <c r="P1128" s="700" t="str">
        <f>IF(Tabla112[[#This Row],[Cantidad de Insumos]]="","",Tabla112[[#This Row],[Precio Unitario]]*Tabla112[[#This Row],[Cantidad de Insumos]])</f>
        <v/>
      </c>
      <c r="Q1128" s="700" t="str">
        <f>IF(Tabla112[[#This Row],[Descripción]]="","",_xlfn.XLOOKUP(Tabla112[[#This Row],[Descripción]],[1]!Tabla10[Descripción],[1]!Tabla10[CODIGO PRESUPUESTARIO],0))</f>
        <v/>
      </c>
      <c r="R1128" s="696"/>
      <c r="S1128" s="696"/>
    </row>
    <row r="1129" spans="2:19" x14ac:dyDescent="0.3">
      <c r="B1129" s="692" t="str">
        <f>IF('Formulario PPGR3 '!$G1129="","",CONCATENATE('Formulario PPGR3 '!$C1129,".",'Formulario PPGR3 '!$D1129,".",'Formulario PPGR3 '!$E1129,".",'Formulario PPGR3 '!$F1129))</f>
        <v/>
      </c>
      <c r="C1129" s="692" t="str">
        <f>IF('Formulario PPGR3 '!$G1129="","",'[1]Formulario PPGR1'!#REF!)</f>
        <v/>
      </c>
      <c r="D1129" s="692" t="str">
        <f>IF('Formulario PPGR3 '!$G1129="","",'[1]Formulario PPGR1'!#REF!)</f>
        <v/>
      </c>
      <c r="E1129" s="692" t="str">
        <f>IF('Formulario PPGR3 '!$G1129="","",'[1]Formulario PPGR1'!#REF!)</f>
        <v/>
      </c>
      <c r="F1129" s="692" t="str">
        <f>IF('Formulario PPGR3 '!$G1129="","",'[1]Formulario PPGR1'!#REF!)</f>
        <v/>
      </c>
      <c r="G1129" s="693"/>
      <c r="H1129" s="694" t="str">
        <f>IF(Tabla112[[#This Row],[Código_Actividad]]="","",_xlfn.XLOOKUP(Tabla112[[#This Row],[Código_Actividad]],[1]!Tabla2[Código],[1]!Tabla2[Actividades Programables Presupuestables],"",0))</f>
        <v/>
      </c>
      <c r="I1129" s="695" t="str">
        <f>IFERROR(VLOOKUP('Formulario PPGR3 '!$G1129,'[1]Formulario PPGR2'!$H$9:$V$272,15,FALSE),"")</f>
        <v/>
      </c>
      <c r="J1129" s="702"/>
      <c r="K1129" s="696" t="str">
        <f>IF(Tabla112[[#This Row],[Insumos]]="","",_xlfn.XLOOKUP(Tabla112[[#This Row],[Insumos]],[1]!Tabla10[Insumo],[1]!Tabla10[InsumoAbrev],"",0))</f>
        <v/>
      </c>
      <c r="L1129" s="697"/>
      <c r="M1129" s="698" t="str">
        <f>IF(Tabla112[[#This Row],[Descripción]]="","",_xlfn.XLOOKUP(Tabla112[[#This Row],[Descripción]],[1]!Tabla10[Descripción],[1]!Tabla10[Unidad de Medida],"",0))</f>
        <v/>
      </c>
      <c r="N1129" s="699"/>
      <c r="O1129" s="700" t="str">
        <f>IF(Tabla112[[#This Row],[Descripción]]="","",_xlfn.XLOOKUP(Tabla112[[#This Row],[Descripción]],[1]!Tabla10[Descripción],[1]!Tabla10[Precio Unitario],0))</f>
        <v/>
      </c>
      <c r="P1129" s="700" t="str">
        <f>IF(Tabla112[[#This Row],[Cantidad de Insumos]]="","",Tabla112[[#This Row],[Precio Unitario]]*Tabla112[[#This Row],[Cantidad de Insumos]])</f>
        <v/>
      </c>
      <c r="Q1129" s="700" t="str">
        <f>IF(Tabla112[[#This Row],[Descripción]]="","",_xlfn.XLOOKUP(Tabla112[[#This Row],[Descripción]],[1]!Tabla10[Descripción],[1]!Tabla10[CODIGO PRESUPUESTARIO],0))</f>
        <v/>
      </c>
      <c r="R1129" s="696"/>
      <c r="S1129" s="696"/>
    </row>
    <row r="1130" spans="2:19" x14ac:dyDescent="0.3">
      <c r="B1130" s="692" t="str">
        <f>IF('Formulario PPGR3 '!$G1130="","",CONCATENATE('Formulario PPGR3 '!$C1130,".",'Formulario PPGR3 '!$D1130,".",'Formulario PPGR3 '!$E1130,".",'Formulario PPGR3 '!$F1130))</f>
        <v/>
      </c>
      <c r="C1130" s="692" t="str">
        <f>IF('Formulario PPGR3 '!$G1130="","",'[1]Formulario PPGR1'!#REF!)</f>
        <v/>
      </c>
      <c r="D1130" s="692" t="str">
        <f>IF('Formulario PPGR3 '!$G1130="","",'[1]Formulario PPGR1'!#REF!)</f>
        <v/>
      </c>
      <c r="E1130" s="692" t="str">
        <f>IF('Formulario PPGR3 '!$G1130="","",'[1]Formulario PPGR1'!#REF!)</f>
        <v/>
      </c>
      <c r="F1130" s="692" t="str">
        <f>IF('Formulario PPGR3 '!$G1130="","",'[1]Formulario PPGR1'!#REF!)</f>
        <v/>
      </c>
      <c r="G1130" s="693"/>
      <c r="H1130" s="694" t="str">
        <f>IF(Tabla112[[#This Row],[Código_Actividad]]="","",_xlfn.XLOOKUP(Tabla112[[#This Row],[Código_Actividad]],[1]!Tabla2[Código],[1]!Tabla2[Actividades Programables Presupuestables],"",0))</f>
        <v/>
      </c>
      <c r="I1130" s="695" t="str">
        <f>IFERROR(VLOOKUP('Formulario PPGR3 '!$G1130,'[1]Formulario PPGR2'!$H$9:$V$272,15,FALSE),"")</f>
        <v/>
      </c>
      <c r="J1130" s="702"/>
      <c r="K1130" s="696" t="str">
        <f>IF(Tabla112[[#This Row],[Insumos]]="","",_xlfn.XLOOKUP(Tabla112[[#This Row],[Insumos]],[1]!Tabla10[Insumo],[1]!Tabla10[InsumoAbrev],"",0))</f>
        <v/>
      </c>
      <c r="L1130" s="697"/>
      <c r="M1130" s="698" t="str">
        <f>IF(Tabla112[[#This Row],[Descripción]]="","",_xlfn.XLOOKUP(Tabla112[[#This Row],[Descripción]],[1]!Tabla10[Descripción],[1]!Tabla10[Unidad de Medida],"",0))</f>
        <v/>
      </c>
      <c r="N1130" s="699"/>
      <c r="O1130" s="700" t="str">
        <f>IF(Tabla112[[#This Row],[Descripción]]="","",_xlfn.XLOOKUP(Tabla112[[#This Row],[Descripción]],[1]!Tabla10[Descripción],[1]!Tabla10[Precio Unitario],0))</f>
        <v/>
      </c>
      <c r="P1130" s="700" t="str">
        <f>IF(Tabla112[[#This Row],[Cantidad de Insumos]]="","",Tabla112[[#This Row],[Precio Unitario]]*Tabla112[[#This Row],[Cantidad de Insumos]])</f>
        <v/>
      </c>
      <c r="Q1130" s="700" t="str">
        <f>IF(Tabla112[[#This Row],[Descripción]]="","",_xlfn.XLOOKUP(Tabla112[[#This Row],[Descripción]],[1]!Tabla10[Descripción],[1]!Tabla10[CODIGO PRESUPUESTARIO],0))</f>
        <v/>
      </c>
      <c r="R1130" s="696"/>
      <c r="S1130" s="696"/>
    </row>
    <row r="1131" spans="2:19" x14ac:dyDescent="0.3">
      <c r="B1131" s="692" t="str">
        <f>IF('Formulario PPGR3 '!$G1131="","",CONCATENATE('Formulario PPGR3 '!$C1131,".",'Formulario PPGR3 '!$D1131,".",'Formulario PPGR3 '!$E1131,".",'Formulario PPGR3 '!$F1131))</f>
        <v/>
      </c>
      <c r="C1131" s="692" t="str">
        <f>IF('Formulario PPGR3 '!$G1131="","",'[1]Formulario PPGR1'!#REF!)</f>
        <v/>
      </c>
      <c r="D1131" s="692" t="str">
        <f>IF('Formulario PPGR3 '!$G1131="","",'[1]Formulario PPGR1'!#REF!)</f>
        <v/>
      </c>
      <c r="E1131" s="692" t="str">
        <f>IF('Formulario PPGR3 '!$G1131="","",'[1]Formulario PPGR1'!#REF!)</f>
        <v/>
      </c>
      <c r="F1131" s="692" t="str">
        <f>IF('Formulario PPGR3 '!$G1131="","",'[1]Formulario PPGR1'!#REF!)</f>
        <v/>
      </c>
      <c r="G1131" s="693"/>
      <c r="H1131" s="694" t="str">
        <f>IF(Tabla112[[#This Row],[Código_Actividad]]="","",_xlfn.XLOOKUP(Tabla112[[#This Row],[Código_Actividad]],[1]!Tabla2[Código],[1]!Tabla2[Actividades Programables Presupuestables],"",0))</f>
        <v/>
      </c>
      <c r="I1131" s="695" t="str">
        <f>IFERROR(VLOOKUP('Formulario PPGR3 '!$G1131,'[1]Formulario PPGR2'!$H$9:$V$272,15,FALSE),"")</f>
        <v/>
      </c>
      <c r="J1131" s="702"/>
      <c r="K1131" s="696" t="str">
        <f>IF(Tabla112[[#This Row],[Insumos]]="","",_xlfn.XLOOKUP(Tabla112[[#This Row],[Insumos]],[1]!Tabla10[Insumo],[1]!Tabla10[InsumoAbrev],"",0))</f>
        <v/>
      </c>
      <c r="L1131" s="697"/>
      <c r="M1131" s="698" t="str">
        <f>IF(Tabla112[[#This Row],[Descripción]]="","",_xlfn.XLOOKUP(Tabla112[[#This Row],[Descripción]],[1]!Tabla10[Descripción],[1]!Tabla10[Unidad de Medida],"",0))</f>
        <v/>
      </c>
      <c r="N1131" s="699"/>
      <c r="O1131" s="700" t="str">
        <f>IF(Tabla112[[#This Row],[Descripción]]="","",_xlfn.XLOOKUP(Tabla112[[#This Row],[Descripción]],[1]!Tabla10[Descripción],[1]!Tabla10[Precio Unitario],0))</f>
        <v/>
      </c>
      <c r="P1131" s="700" t="str">
        <f>IF(Tabla112[[#This Row],[Cantidad de Insumos]]="","",Tabla112[[#This Row],[Precio Unitario]]*Tabla112[[#This Row],[Cantidad de Insumos]])</f>
        <v/>
      </c>
      <c r="Q1131" s="700" t="str">
        <f>IF(Tabla112[[#This Row],[Descripción]]="","",_xlfn.XLOOKUP(Tabla112[[#This Row],[Descripción]],[1]!Tabla10[Descripción],[1]!Tabla10[CODIGO PRESUPUESTARIO],0))</f>
        <v/>
      </c>
      <c r="R1131" s="696"/>
      <c r="S1131" s="696"/>
    </row>
    <row r="1132" spans="2:19" x14ac:dyDescent="0.3">
      <c r="B1132" s="692" t="str">
        <f>IF('Formulario PPGR3 '!$G1132="","",CONCATENATE('Formulario PPGR3 '!$C1132,".",'Formulario PPGR3 '!$D1132,".",'Formulario PPGR3 '!$E1132,".",'Formulario PPGR3 '!$F1132))</f>
        <v/>
      </c>
      <c r="C1132" s="692" t="str">
        <f>IF('Formulario PPGR3 '!$G1132="","",'[1]Formulario PPGR1'!#REF!)</f>
        <v/>
      </c>
      <c r="D1132" s="692" t="str">
        <f>IF('Formulario PPGR3 '!$G1132="","",'[1]Formulario PPGR1'!#REF!)</f>
        <v/>
      </c>
      <c r="E1132" s="692" t="str">
        <f>IF('Formulario PPGR3 '!$G1132="","",'[1]Formulario PPGR1'!#REF!)</f>
        <v/>
      </c>
      <c r="F1132" s="692" t="str">
        <f>IF('Formulario PPGR3 '!$G1132="","",'[1]Formulario PPGR1'!#REF!)</f>
        <v/>
      </c>
      <c r="G1132" s="693"/>
      <c r="H1132" s="694" t="str">
        <f>IF(Tabla112[[#This Row],[Código_Actividad]]="","",_xlfn.XLOOKUP(Tabla112[[#This Row],[Código_Actividad]],[1]!Tabla2[Código],[1]!Tabla2[Actividades Programables Presupuestables],"",0))</f>
        <v/>
      </c>
      <c r="I1132" s="695" t="str">
        <f>IFERROR(VLOOKUP('Formulario PPGR3 '!$G1132,'[1]Formulario PPGR2'!$H$9:$V$272,15,FALSE),"")</f>
        <v/>
      </c>
      <c r="J1132" s="702"/>
      <c r="K1132" s="696" t="str">
        <f>IF(Tabla112[[#This Row],[Insumos]]="","",_xlfn.XLOOKUP(Tabla112[[#This Row],[Insumos]],[1]!Tabla10[Insumo],[1]!Tabla10[InsumoAbrev],"",0))</f>
        <v/>
      </c>
      <c r="L1132" s="697"/>
      <c r="M1132" s="698" t="str">
        <f>IF(Tabla112[[#This Row],[Descripción]]="","",_xlfn.XLOOKUP(Tabla112[[#This Row],[Descripción]],[1]!Tabla10[Descripción],[1]!Tabla10[Unidad de Medida],"",0))</f>
        <v/>
      </c>
      <c r="N1132" s="699"/>
      <c r="O1132" s="700" t="str">
        <f>IF(Tabla112[[#This Row],[Descripción]]="","",_xlfn.XLOOKUP(Tabla112[[#This Row],[Descripción]],[1]!Tabla10[Descripción],[1]!Tabla10[Precio Unitario],0))</f>
        <v/>
      </c>
      <c r="P1132" s="700" t="str">
        <f>IF(Tabla112[[#This Row],[Cantidad de Insumos]]="","",Tabla112[[#This Row],[Precio Unitario]]*Tabla112[[#This Row],[Cantidad de Insumos]])</f>
        <v/>
      </c>
      <c r="Q1132" s="700" t="str">
        <f>IF(Tabla112[[#This Row],[Descripción]]="","",_xlfn.XLOOKUP(Tabla112[[#This Row],[Descripción]],[1]!Tabla10[Descripción],[1]!Tabla10[CODIGO PRESUPUESTARIO],0))</f>
        <v/>
      </c>
      <c r="R1132" s="696"/>
      <c r="S1132" s="696"/>
    </row>
    <row r="1133" spans="2:19" x14ac:dyDescent="0.3">
      <c r="B1133" s="692" t="str">
        <f>IF('Formulario PPGR3 '!$G1133="","",CONCATENATE('Formulario PPGR3 '!$C1133,".",'Formulario PPGR3 '!$D1133,".",'Formulario PPGR3 '!$E1133,".",'Formulario PPGR3 '!$F1133))</f>
        <v/>
      </c>
      <c r="C1133" s="692" t="str">
        <f>IF('Formulario PPGR3 '!$G1133="","",'[1]Formulario PPGR1'!#REF!)</f>
        <v/>
      </c>
      <c r="D1133" s="692" t="str">
        <f>IF('Formulario PPGR3 '!$G1133="","",'[1]Formulario PPGR1'!#REF!)</f>
        <v/>
      </c>
      <c r="E1133" s="692" t="str">
        <f>IF('Formulario PPGR3 '!$G1133="","",'[1]Formulario PPGR1'!#REF!)</f>
        <v/>
      </c>
      <c r="F1133" s="692" t="str">
        <f>IF('Formulario PPGR3 '!$G1133="","",'[1]Formulario PPGR1'!#REF!)</f>
        <v/>
      </c>
      <c r="G1133" s="693"/>
      <c r="H1133" s="694" t="str">
        <f>IF(Tabla112[[#This Row],[Código_Actividad]]="","",_xlfn.XLOOKUP(Tabla112[[#This Row],[Código_Actividad]],[1]!Tabla2[Código],[1]!Tabla2[Actividades Programables Presupuestables],"",0))</f>
        <v/>
      </c>
      <c r="I1133" s="695" t="str">
        <f>IFERROR(VLOOKUP('Formulario PPGR3 '!$G1133,'[1]Formulario PPGR2'!$H$9:$V$272,15,FALSE),"")</f>
        <v/>
      </c>
      <c r="J1133" s="702"/>
      <c r="K1133" s="696" t="str">
        <f>IF(Tabla112[[#This Row],[Insumos]]="","",_xlfn.XLOOKUP(Tabla112[[#This Row],[Insumos]],[1]!Tabla10[Insumo],[1]!Tabla10[InsumoAbrev],"",0))</f>
        <v/>
      </c>
      <c r="L1133" s="697"/>
      <c r="M1133" s="698" t="str">
        <f>IF(Tabla112[[#This Row],[Descripción]]="","",_xlfn.XLOOKUP(Tabla112[[#This Row],[Descripción]],[1]!Tabla10[Descripción],[1]!Tabla10[Unidad de Medida],"",0))</f>
        <v/>
      </c>
      <c r="N1133" s="699"/>
      <c r="O1133" s="700" t="str">
        <f>IF(Tabla112[[#This Row],[Descripción]]="","",_xlfn.XLOOKUP(Tabla112[[#This Row],[Descripción]],[1]!Tabla10[Descripción],[1]!Tabla10[Precio Unitario],0))</f>
        <v/>
      </c>
      <c r="P1133" s="700" t="str">
        <f>IF(Tabla112[[#This Row],[Cantidad de Insumos]]="","",Tabla112[[#This Row],[Precio Unitario]]*Tabla112[[#This Row],[Cantidad de Insumos]])</f>
        <v/>
      </c>
      <c r="Q1133" s="700" t="str">
        <f>IF(Tabla112[[#This Row],[Descripción]]="","",_xlfn.XLOOKUP(Tabla112[[#This Row],[Descripción]],[1]!Tabla10[Descripción],[1]!Tabla10[CODIGO PRESUPUESTARIO],0))</f>
        <v/>
      </c>
      <c r="R1133" s="696"/>
      <c r="S1133" s="696"/>
    </row>
    <row r="1134" spans="2:19" x14ac:dyDescent="0.3">
      <c r="B1134" s="692" t="str">
        <f>IF('Formulario PPGR3 '!$G1134="","",CONCATENATE('Formulario PPGR3 '!$C1134,".",'Formulario PPGR3 '!$D1134,".",'Formulario PPGR3 '!$E1134,".",'Formulario PPGR3 '!$F1134))</f>
        <v/>
      </c>
      <c r="C1134" s="692" t="str">
        <f>IF('Formulario PPGR3 '!$G1134="","",'[1]Formulario PPGR1'!#REF!)</f>
        <v/>
      </c>
      <c r="D1134" s="692" t="str">
        <f>IF('Formulario PPGR3 '!$G1134="","",'[1]Formulario PPGR1'!#REF!)</f>
        <v/>
      </c>
      <c r="E1134" s="692" t="str">
        <f>IF('Formulario PPGR3 '!$G1134="","",'[1]Formulario PPGR1'!#REF!)</f>
        <v/>
      </c>
      <c r="F1134" s="692" t="str">
        <f>IF('Formulario PPGR3 '!$G1134="","",'[1]Formulario PPGR1'!#REF!)</f>
        <v/>
      </c>
      <c r="G1134" s="693"/>
      <c r="H1134" s="694" t="str">
        <f>IF(Tabla112[[#This Row],[Código_Actividad]]="","",_xlfn.XLOOKUP(Tabla112[[#This Row],[Código_Actividad]],[1]!Tabla2[Código],[1]!Tabla2[Actividades Programables Presupuestables],"",0))</f>
        <v/>
      </c>
      <c r="I1134" s="695" t="str">
        <f>IFERROR(VLOOKUP('Formulario PPGR3 '!$G1134,'[1]Formulario PPGR2'!$H$9:$V$272,15,FALSE),"")</f>
        <v/>
      </c>
      <c r="J1134" s="702"/>
      <c r="K1134" s="696" t="str">
        <f>IF(Tabla112[[#This Row],[Insumos]]="","",_xlfn.XLOOKUP(Tabla112[[#This Row],[Insumos]],[1]!Tabla10[Insumo],[1]!Tabla10[InsumoAbrev],"",0))</f>
        <v/>
      </c>
      <c r="L1134" s="697"/>
      <c r="M1134" s="698" t="str">
        <f>IF(Tabla112[[#This Row],[Descripción]]="","",_xlfn.XLOOKUP(Tabla112[[#This Row],[Descripción]],[1]!Tabla10[Descripción],[1]!Tabla10[Unidad de Medida],"",0))</f>
        <v/>
      </c>
      <c r="N1134" s="699"/>
      <c r="O1134" s="700" t="str">
        <f>IF(Tabla112[[#This Row],[Descripción]]="","",_xlfn.XLOOKUP(Tabla112[[#This Row],[Descripción]],[1]!Tabla10[Descripción],[1]!Tabla10[Precio Unitario],0))</f>
        <v/>
      </c>
      <c r="P1134" s="700" t="str">
        <f>IF(Tabla112[[#This Row],[Cantidad de Insumos]]="","",Tabla112[[#This Row],[Precio Unitario]]*Tabla112[[#This Row],[Cantidad de Insumos]])</f>
        <v/>
      </c>
      <c r="Q1134" s="700" t="str">
        <f>IF(Tabla112[[#This Row],[Descripción]]="","",_xlfn.XLOOKUP(Tabla112[[#This Row],[Descripción]],[1]!Tabla10[Descripción],[1]!Tabla10[CODIGO PRESUPUESTARIO],0))</f>
        <v/>
      </c>
      <c r="R1134" s="696"/>
      <c r="S1134" s="696"/>
    </row>
    <row r="1135" spans="2:19" x14ac:dyDescent="0.3">
      <c r="B1135" s="692" t="str">
        <f>IF('Formulario PPGR3 '!$G1135="","",CONCATENATE('Formulario PPGR3 '!$C1135,".",'Formulario PPGR3 '!$D1135,".",'Formulario PPGR3 '!$E1135,".",'Formulario PPGR3 '!$F1135))</f>
        <v/>
      </c>
      <c r="C1135" s="692" t="str">
        <f>IF('Formulario PPGR3 '!$G1135="","",'[1]Formulario PPGR1'!#REF!)</f>
        <v/>
      </c>
      <c r="D1135" s="692" t="str">
        <f>IF('Formulario PPGR3 '!$G1135="","",'[1]Formulario PPGR1'!#REF!)</f>
        <v/>
      </c>
      <c r="E1135" s="692" t="str">
        <f>IF('Formulario PPGR3 '!$G1135="","",'[1]Formulario PPGR1'!#REF!)</f>
        <v/>
      </c>
      <c r="F1135" s="692" t="str">
        <f>IF('Formulario PPGR3 '!$G1135="","",'[1]Formulario PPGR1'!#REF!)</f>
        <v/>
      </c>
      <c r="G1135" s="693"/>
      <c r="H1135" s="694" t="str">
        <f>IF(Tabla112[[#This Row],[Código_Actividad]]="","",_xlfn.XLOOKUP(Tabla112[[#This Row],[Código_Actividad]],[1]!Tabla2[Código],[1]!Tabla2[Actividades Programables Presupuestables],"",0))</f>
        <v/>
      </c>
      <c r="I1135" s="695" t="str">
        <f>IFERROR(VLOOKUP('Formulario PPGR3 '!$G1135,'[1]Formulario PPGR2'!$H$9:$V$272,15,FALSE),"")</f>
        <v/>
      </c>
      <c r="J1135" s="702"/>
      <c r="K1135" s="696" t="str">
        <f>IF(Tabla112[[#This Row],[Insumos]]="","",_xlfn.XLOOKUP(Tabla112[[#This Row],[Insumos]],[1]!Tabla10[Insumo],[1]!Tabla10[InsumoAbrev],"",0))</f>
        <v/>
      </c>
      <c r="L1135" s="697"/>
      <c r="M1135" s="698" t="str">
        <f>IF(Tabla112[[#This Row],[Descripción]]="","",_xlfn.XLOOKUP(Tabla112[[#This Row],[Descripción]],[1]!Tabla10[Descripción],[1]!Tabla10[Unidad de Medida],"",0))</f>
        <v/>
      </c>
      <c r="N1135" s="699"/>
      <c r="O1135" s="700" t="str">
        <f>IF(Tabla112[[#This Row],[Descripción]]="","",_xlfn.XLOOKUP(Tabla112[[#This Row],[Descripción]],[1]!Tabla10[Descripción],[1]!Tabla10[Precio Unitario],0))</f>
        <v/>
      </c>
      <c r="P1135" s="700" t="str">
        <f>IF(Tabla112[[#This Row],[Cantidad de Insumos]]="","",Tabla112[[#This Row],[Precio Unitario]]*Tabla112[[#This Row],[Cantidad de Insumos]])</f>
        <v/>
      </c>
      <c r="Q1135" s="700" t="str">
        <f>IF(Tabla112[[#This Row],[Descripción]]="","",_xlfn.XLOOKUP(Tabla112[[#This Row],[Descripción]],[1]!Tabla10[Descripción],[1]!Tabla10[CODIGO PRESUPUESTARIO],0))</f>
        <v/>
      </c>
      <c r="R1135" s="696"/>
      <c r="S1135" s="696"/>
    </row>
    <row r="1136" spans="2:19" x14ac:dyDescent="0.3">
      <c r="B1136" s="692" t="str">
        <f>IF('Formulario PPGR3 '!$G1136="","",CONCATENATE('Formulario PPGR3 '!$C1136,".",'Formulario PPGR3 '!$D1136,".",'Formulario PPGR3 '!$E1136,".",'Formulario PPGR3 '!$F1136))</f>
        <v/>
      </c>
      <c r="C1136" s="692" t="str">
        <f>IF('Formulario PPGR3 '!$G1136="","",'[1]Formulario PPGR1'!#REF!)</f>
        <v/>
      </c>
      <c r="D1136" s="692" t="str">
        <f>IF('Formulario PPGR3 '!$G1136="","",'[1]Formulario PPGR1'!#REF!)</f>
        <v/>
      </c>
      <c r="E1136" s="692" t="str">
        <f>IF('Formulario PPGR3 '!$G1136="","",'[1]Formulario PPGR1'!#REF!)</f>
        <v/>
      </c>
      <c r="F1136" s="692" t="str">
        <f>IF('Formulario PPGR3 '!$G1136="","",'[1]Formulario PPGR1'!#REF!)</f>
        <v/>
      </c>
      <c r="G1136" s="693"/>
      <c r="H1136" s="694" t="str">
        <f>IF(Tabla112[[#This Row],[Código_Actividad]]="","",_xlfn.XLOOKUP(Tabla112[[#This Row],[Código_Actividad]],[1]!Tabla2[Código],[1]!Tabla2[Actividades Programables Presupuestables],"",0))</f>
        <v/>
      </c>
      <c r="I1136" s="695" t="str">
        <f>IFERROR(VLOOKUP('Formulario PPGR3 '!$G1136,'[1]Formulario PPGR2'!$H$9:$V$272,15,FALSE),"")</f>
        <v/>
      </c>
      <c r="J1136" s="702"/>
      <c r="K1136" s="696" t="str">
        <f>IF(Tabla112[[#This Row],[Insumos]]="","",_xlfn.XLOOKUP(Tabla112[[#This Row],[Insumos]],[1]!Tabla10[Insumo],[1]!Tabla10[InsumoAbrev],"",0))</f>
        <v/>
      </c>
      <c r="L1136" s="697"/>
      <c r="M1136" s="698" t="str">
        <f>IF(Tabla112[[#This Row],[Descripción]]="","",_xlfn.XLOOKUP(Tabla112[[#This Row],[Descripción]],[1]!Tabla10[Descripción],[1]!Tabla10[Unidad de Medida],"",0))</f>
        <v/>
      </c>
      <c r="N1136" s="699"/>
      <c r="O1136" s="700" t="str">
        <f>IF(Tabla112[[#This Row],[Descripción]]="","",_xlfn.XLOOKUP(Tabla112[[#This Row],[Descripción]],[1]!Tabla10[Descripción],[1]!Tabla10[Precio Unitario],0))</f>
        <v/>
      </c>
      <c r="P1136" s="700" t="str">
        <f>IF(Tabla112[[#This Row],[Cantidad de Insumos]]="","",Tabla112[[#This Row],[Precio Unitario]]*Tabla112[[#This Row],[Cantidad de Insumos]])</f>
        <v/>
      </c>
      <c r="Q1136" s="700" t="str">
        <f>IF(Tabla112[[#This Row],[Descripción]]="","",_xlfn.XLOOKUP(Tabla112[[#This Row],[Descripción]],[1]!Tabla10[Descripción],[1]!Tabla10[CODIGO PRESUPUESTARIO],0))</f>
        <v/>
      </c>
      <c r="R1136" s="696"/>
      <c r="S1136" s="696"/>
    </row>
    <row r="1137" spans="2:19" x14ac:dyDescent="0.3">
      <c r="B1137" s="692" t="str">
        <f>IF('Formulario PPGR3 '!$G1137="","",CONCATENATE('Formulario PPGR3 '!$C1137,".",'Formulario PPGR3 '!$D1137,".",'Formulario PPGR3 '!$E1137,".",'Formulario PPGR3 '!$F1137))</f>
        <v/>
      </c>
      <c r="C1137" s="692" t="str">
        <f>IF('Formulario PPGR3 '!$G1137="","",'[1]Formulario PPGR1'!#REF!)</f>
        <v/>
      </c>
      <c r="D1137" s="692" t="str">
        <f>IF('Formulario PPGR3 '!$G1137="","",'[1]Formulario PPGR1'!#REF!)</f>
        <v/>
      </c>
      <c r="E1137" s="692" t="str">
        <f>IF('Formulario PPGR3 '!$G1137="","",'[1]Formulario PPGR1'!#REF!)</f>
        <v/>
      </c>
      <c r="F1137" s="692" t="str">
        <f>IF('Formulario PPGR3 '!$G1137="","",'[1]Formulario PPGR1'!#REF!)</f>
        <v/>
      </c>
      <c r="G1137" s="693"/>
      <c r="H1137" s="694" t="str">
        <f>IF(Tabla112[[#This Row],[Código_Actividad]]="","",_xlfn.XLOOKUP(Tabla112[[#This Row],[Código_Actividad]],[1]!Tabla2[Código],[1]!Tabla2[Actividades Programables Presupuestables],"",0))</f>
        <v/>
      </c>
      <c r="I1137" s="695" t="str">
        <f>IFERROR(VLOOKUP('Formulario PPGR3 '!$G1137,'[1]Formulario PPGR2'!$H$9:$V$272,15,FALSE),"")</f>
        <v/>
      </c>
      <c r="J1137" s="702"/>
      <c r="K1137" s="696" t="str">
        <f>IF(Tabla112[[#This Row],[Insumos]]="","",_xlfn.XLOOKUP(Tabla112[[#This Row],[Insumos]],[1]!Tabla10[Insumo],[1]!Tabla10[InsumoAbrev],"",0))</f>
        <v/>
      </c>
      <c r="L1137" s="697"/>
      <c r="M1137" s="698" t="str">
        <f>IF(Tabla112[[#This Row],[Descripción]]="","",_xlfn.XLOOKUP(Tabla112[[#This Row],[Descripción]],[1]!Tabla10[Descripción],[1]!Tabla10[Unidad de Medida],"",0))</f>
        <v/>
      </c>
      <c r="N1137" s="699"/>
      <c r="O1137" s="700" t="str">
        <f>IF(Tabla112[[#This Row],[Descripción]]="","",_xlfn.XLOOKUP(Tabla112[[#This Row],[Descripción]],[1]!Tabla10[Descripción],[1]!Tabla10[Precio Unitario],0))</f>
        <v/>
      </c>
      <c r="P1137" s="700" t="str">
        <f>IF(Tabla112[[#This Row],[Cantidad de Insumos]]="","",Tabla112[[#This Row],[Precio Unitario]]*Tabla112[[#This Row],[Cantidad de Insumos]])</f>
        <v/>
      </c>
      <c r="Q1137" s="700" t="str">
        <f>IF(Tabla112[[#This Row],[Descripción]]="","",_xlfn.XLOOKUP(Tabla112[[#This Row],[Descripción]],[1]!Tabla10[Descripción],[1]!Tabla10[CODIGO PRESUPUESTARIO],0))</f>
        <v/>
      </c>
      <c r="R1137" s="696"/>
      <c r="S1137" s="696"/>
    </row>
    <row r="1138" spans="2:19" x14ac:dyDescent="0.3">
      <c r="B1138" s="692" t="str">
        <f>IF('Formulario PPGR3 '!$G1138="","",CONCATENATE('Formulario PPGR3 '!$C1138,".",'Formulario PPGR3 '!$D1138,".",'Formulario PPGR3 '!$E1138,".",'Formulario PPGR3 '!$F1138))</f>
        <v/>
      </c>
      <c r="C1138" s="692" t="str">
        <f>IF('Formulario PPGR3 '!$G1138="","",'[1]Formulario PPGR1'!#REF!)</f>
        <v/>
      </c>
      <c r="D1138" s="692" t="str">
        <f>IF('Formulario PPGR3 '!$G1138="","",'[1]Formulario PPGR1'!#REF!)</f>
        <v/>
      </c>
      <c r="E1138" s="692" t="str">
        <f>IF('Formulario PPGR3 '!$G1138="","",'[1]Formulario PPGR1'!#REF!)</f>
        <v/>
      </c>
      <c r="F1138" s="692" t="str">
        <f>IF('Formulario PPGR3 '!$G1138="","",'[1]Formulario PPGR1'!#REF!)</f>
        <v/>
      </c>
      <c r="G1138" s="693"/>
      <c r="H1138" s="694" t="str">
        <f>IF(Tabla112[[#This Row],[Código_Actividad]]="","",_xlfn.XLOOKUP(Tabla112[[#This Row],[Código_Actividad]],[1]!Tabla2[Código],[1]!Tabla2[Actividades Programables Presupuestables],"",0))</f>
        <v/>
      </c>
      <c r="I1138" s="695" t="str">
        <f>IFERROR(VLOOKUP('Formulario PPGR3 '!$G1138,'[1]Formulario PPGR2'!$H$9:$V$272,15,FALSE),"")</f>
        <v/>
      </c>
      <c r="J1138" s="702"/>
      <c r="K1138" s="696" t="str">
        <f>IF(Tabla112[[#This Row],[Insumos]]="","",_xlfn.XLOOKUP(Tabla112[[#This Row],[Insumos]],[1]!Tabla10[Insumo],[1]!Tabla10[InsumoAbrev],"",0))</f>
        <v/>
      </c>
      <c r="L1138" s="697"/>
      <c r="M1138" s="698" t="str">
        <f>IF(Tabla112[[#This Row],[Descripción]]="","",_xlfn.XLOOKUP(Tabla112[[#This Row],[Descripción]],[1]!Tabla10[Descripción],[1]!Tabla10[Unidad de Medida],"",0))</f>
        <v/>
      </c>
      <c r="N1138" s="699"/>
      <c r="O1138" s="700" t="str">
        <f>IF(Tabla112[[#This Row],[Descripción]]="","",_xlfn.XLOOKUP(Tabla112[[#This Row],[Descripción]],[1]!Tabla10[Descripción],[1]!Tabla10[Precio Unitario],0))</f>
        <v/>
      </c>
      <c r="P1138" s="700" t="str">
        <f>IF(Tabla112[[#This Row],[Cantidad de Insumos]]="","",Tabla112[[#This Row],[Precio Unitario]]*Tabla112[[#This Row],[Cantidad de Insumos]])</f>
        <v/>
      </c>
      <c r="Q1138" s="700" t="str">
        <f>IF(Tabla112[[#This Row],[Descripción]]="","",_xlfn.XLOOKUP(Tabla112[[#This Row],[Descripción]],[1]!Tabla10[Descripción],[1]!Tabla10[CODIGO PRESUPUESTARIO],0))</f>
        <v/>
      </c>
      <c r="R1138" s="696"/>
      <c r="S1138" s="696"/>
    </row>
    <row r="1139" spans="2:19" x14ac:dyDescent="0.3">
      <c r="B1139" s="692" t="str">
        <f>IF('Formulario PPGR3 '!$G1139="","",CONCATENATE('Formulario PPGR3 '!$C1139,".",'Formulario PPGR3 '!$D1139,".",'Formulario PPGR3 '!$E1139,".",'Formulario PPGR3 '!$F1139))</f>
        <v/>
      </c>
      <c r="C1139" s="692" t="str">
        <f>IF('Formulario PPGR3 '!$G1139="","",'[1]Formulario PPGR1'!#REF!)</f>
        <v/>
      </c>
      <c r="D1139" s="692" t="str">
        <f>IF('Formulario PPGR3 '!$G1139="","",'[1]Formulario PPGR1'!#REF!)</f>
        <v/>
      </c>
      <c r="E1139" s="692" t="str">
        <f>IF('Formulario PPGR3 '!$G1139="","",'[1]Formulario PPGR1'!#REF!)</f>
        <v/>
      </c>
      <c r="F1139" s="692" t="str">
        <f>IF('Formulario PPGR3 '!$G1139="","",'[1]Formulario PPGR1'!#REF!)</f>
        <v/>
      </c>
      <c r="G1139" s="693"/>
      <c r="H1139" s="694" t="str">
        <f>IF(Tabla112[[#This Row],[Código_Actividad]]="","",_xlfn.XLOOKUP(Tabla112[[#This Row],[Código_Actividad]],[1]!Tabla2[Código],[1]!Tabla2[Actividades Programables Presupuestables],"",0))</f>
        <v/>
      </c>
      <c r="I1139" s="695" t="str">
        <f>IFERROR(VLOOKUP('Formulario PPGR3 '!$G1139,'[1]Formulario PPGR2'!$H$9:$V$272,15,FALSE),"")</f>
        <v/>
      </c>
      <c r="J1139" s="702"/>
      <c r="K1139" s="696" t="str">
        <f>IF(Tabla112[[#This Row],[Insumos]]="","",_xlfn.XLOOKUP(Tabla112[[#This Row],[Insumos]],[1]!Tabla10[Insumo],[1]!Tabla10[InsumoAbrev],"",0))</f>
        <v/>
      </c>
      <c r="L1139" s="697"/>
      <c r="M1139" s="698" t="str">
        <f>IF(Tabla112[[#This Row],[Descripción]]="","",_xlfn.XLOOKUP(Tabla112[[#This Row],[Descripción]],[1]!Tabla10[Descripción],[1]!Tabla10[Unidad de Medida],"",0))</f>
        <v/>
      </c>
      <c r="N1139" s="699"/>
      <c r="O1139" s="700" t="str">
        <f>IF(Tabla112[[#This Row],[Descripción]]="","",_xlfn.XLOOKUP(Tabla112[[#This Row],[Descripción]],[1]!Tabla10[Descripción],[1]!Tabla10[Precio Unitario],0))</f>
        <v/>
      </c>
      <c r="P1139" s="700" t="str">
        <f>IF(Tabla112[[#This Row],[Cantidad de Insumos]]="","",Tabla112[[#This Row],[Precio Unitario]]*Tabla112[[#This Row],[Cantidad de Insumos]])</f>
        <v/>
      </c>
      <c r="Q1139" s="700" t="str">
        <f>IF(Tabla112[[#This Row],[Descripción]]="","",_xlfn.XLOOKUP(Tabla112[[#This Row],[Descripción]],[1]!Tabla10[Descripción],[1]!Tabla10[CODIGO PRESUPUESTARIO],0))</f>
        <v/>
      </c>
      <c r="R1139" s="696"/>
      <c r="S1139" s="696"/>
    </row>
    <row r="1140" spans="2:19" x14ac:dyDescent="0.3">
      <c r="B1140" s="692" t="str">
        <f>IF('Formulario PPGR3 '!$G1140="","",CONCATENATE('Formulario PPGR3 '!$C1140,".",'Formulario PPGR3 '!$D1140,".",'Formulario PPGR3 '!$E1140,".",'Formulario PPGR3 '!$F1140))</f>
        <v/>
      </c>
      <c r="C1140" s="692" t="str">
        <f>IF('Formulario PPGR3 '!$G1140="","",'[1]Formulario PPGR1'!#REF!)</f>
        <v/>
      </c>
      <c r="D1140" s="692" t="str">
        <f>IF('Formulario PPGR3 '!$G1140="","",'[1]Formulario PPGR1'!#REF!)</f>
        <v/>
      </c>
      <c r="E1140" s="692" t="str">
        <f>IF('Formulario PPGR3 '!$G1140="","",'[1]Formulario PPGR1'!#REF!)</f>
        <v/>
      </c>
      <c r="F1140" s="692" t="str">
        <f>IF('Formulario PPGR3 '!$G1140="","",'[1]Formulario PPGR1'!#REF!)</f>
        <v/>
      </c>
      <c r="G1140" s="693"/>
      <c r="H1140" s="694" t="str">
        <f>IF(Tabla112[[#This Row],[Código_Actividad]]="","",_xlfn.XLOOKUP(Tabla112[[#This Row],[Código_Actividad]],[1]!Tabla2[Código],[1]!Tabla2[Actividades Programables Presupuestables],"",0))</f>
        <v/>
      </c>
      <c r="I1140" s="695" t="str">
        <f>IFERROR(VLOOKUP('Formulario PPGR3 '!$G1140,'[1]Formulario PPGR2'!$H$9:$V$272,15,FALSE),"")</f>
        <v/>
      </c>
      <c r="J1140" s="702"/>
      <c r="K1140" s="696" t="str">
        <f>IF(Tabla112[[#This Row],[Insumos]]="","",_xlfn.XLOOKUP(Tabla112[[#This Row],[Insumos]],[1]!Tabla10[Insumo],[1]!Tabla10[InsumoAbrev],"",0))</f>
        <v/>
      </c>
      <c r="L1140" s="697"/>
      <c r="M1140" s="698" t="str">
        <f>IF(Tabla112[[#This Row],[Descripción]]="","",_xlfn.XLOOKUP(Tabla112[[#This Row],[Descripción]],[1]!Tabla10[Descripción],[1]!Tabla10[Unidad de Medida],"",0))</f>
        <v/>
      </c>
      <c r="N1140" s="699"/>
      <c r="O1140" s="700" t="str">
        <f>IF(Tabla112[[#This Row],[Descripción]]="","",_xlfn.XLOOKUP(Tabla112[[#This Row],[Descripción]],[1]!Tabla10[Descripción],[1]!Tabla10[Precio Unitario],0))</f>
        <v/>
      </c>
      <c r="P1140" s="700" t="str">
        <f>IF(Tabla112[[#This Row],[Cantidad de Insumos]]="","",Tabla112[[#This Row],[Precio Unitario]]*Tabla112[[#This Row],[Cantidad de Insumos]])</f>
        <v/>
      </c>
      <c r="Q1140" s="700" t="str">
        <f>IF(Tabla112[[#This Row],[Descripción]]="","",_xlfn.XLOOKUP(Tabla112[[#This Row],[Descripción]],[1]!Tabla10[Descripción],[1]!Tabla10[CODIGO PRESUPUESTARIO],0))</f>
        <v/>
      </c>
      <c r="R1140" s="696"/>
      <c r="S1140" s="696"/>
    </row>
    <row r="1141" spans="2:19" x14ac:dyDescent="0.3">
      <c r="B1141" s="692" t="str">
        <f>IF('Formulario PPGR3 '!$G1141="","",CONCATENATE('Formulario PPGR3 '!$C1141,".",'Formulario PPGR3 '!$D1141,".",'Formulario PPGR3 '!$E1141,".",'Formulario PPGR3 '!$F1141))</f>
        <v/>
      </c>
      <c r="C1141" s="692" t="str">
        <f>IF('Formulario PPGR3 '!$G1141="","",'[1]Formulario PPGR1'!#REF!)</f>
        <v/>
      </c>
      <c r="D1141" s="692" t="str">
        <f>IF('Formulario PPGR3 '!$G1141="","",'[1]Formulario PPGR1'!#REF!)</f>
        <v/>
      </c>
      <c r="E1141" s="692" t="str">
        <f>IF('Formulario PPGR3 '!$G1141="","",'[1]Formulario PPGR1'!#REF!)</f>
        <v/>
      </c>
      <c r="F1141" s="692" t="str">
        <f>IF('Formulario PPGR3 '!$G1141="","",'[1]Formulario PPGR1'!#REF!)</f>
        <v/>
      </c>
      <c r="G1141" s="693"/>
      <c r="H1141" s="694" t="str">
        <f>IF(Tabla112[[#This Row],[Código_Actividad]]="","",_xlfn.XLOOKUP(Tabla112[[#This Row],[Código_Actividad]],[1]!Tabla2[Código],[1]!Tabla2[Actividades Programables Presupuestables],"",0))</f>
        <v/>
      </c>
      <c r="I1141" s="695" t="str">
        <f>IFERROR(VLOOKUP('Formulario PPGR3 '!$G1141,'[1]Formulario PPGR2'!$H$9:$V$272,15,FALSE),"")</f>
        <v/>
      </c>
      <c r="J1141" s="702"/>
      <c r="K1141" s="696" t="str">
        <f>IF(Tabla112[[#This Row],[Insumos]]="","",_xlfn.XLOOKUP(Tabla112[[#This Row],[Insumos]],[1]!Tabla10[Insumo],[1]!Tabla10[InsumoAbrev],"",0))</f>
        <v/>
      </c>
      <c r="L1141" s="697"/>
      <c r="M1141" s="698" t="str">
        <f>IF(Tabla112[[#This Row],[Descripción]]="","",_xlfn.XLOOKUP(Tabla112[[#This Row],[Descripción]],[1]!Tabla10[Descripción],[1]!Tabla10[Unidad de Medida],"",0))</f>
        <v/>
      </c>
      <c r="N1141" s="699"/>
      <c r="O1141" s="700" t="str">
        <f>IF(Tabla112[[#This Row],[Descripción]]="","",_xlfn.XLOOKUP(Tabla112[[#This Row],[Descripción]],[1]!Tabla10[Descripción],[1]!Tabla10[Precio Unitario],0))</f>
        <v/>
      </c>
      <c r="P1141" s="700" t="str">
        <f>IF(Tabla112[[#This Row],[Cantidad de Insumos]]="","",Tabla112[[#This Row],[Precio Unitario]]*Tabla112[[#This Row],[Cantidad de Insumos]])</f>
        <v/>
      </c>
      <c r="Q1141" s="700" t="str">
        <f>IF(Tabla112[[#This Row],[Descripción]]="","",_xlfn.XLOOKUP(Tabla112[[#This Row],[Descripción]],[1]!Tabla10[Descripción],[1]!Tabla10[CODIGO PRESUPUESTARIO],0))</f>
        <v/>
      </c>
      <c r="R1141" s="696"/>
      <c r="S1141" s="696"/>
    </row>
    <row r="1142" spans="2:19" x14ac:dyDescent="0.3">
      <c r="B1142" s="692" t="str">
        <f>IF('Formulario PPGR3 '!$G1142="","",CONCATENATE('Formulario PPGR3 '!$C1142,".",'Formulario PPGR3 '!$D1142,".",'Formulario PPGR3 '!$E1142,".",'Formulario PPGR3 '!$F1142))</f>
        <v/>
      </c>
      <c r="C1142" s="692" t="str">
        <f>IF('Formulario PPGR3 '!$G1142="","",'[1]Formulario PPGR1'!#REF!)</f>
        <v/>
      </c>
      <c r="D1142" s="692" t="str">
        <f>IF('Formulario PPGR3 '!$G1142="","",'[1]Formulario PPGR1'!#REF!)</f>
        <v/>
      </c>
      <c r="E1142" s="692" t="str">
        <f>IF('Formulario PPGR3 '!$G1142="","",'[1]Formulario PPGR1'!#REF!)</f>
        <v/>
      </c>
      <c r="F1142" s="692" t="str">
        <f>IF('Formulario PPGR3 '!$G1142="","",'[1]Formulario PPGR1'!#REF!)</f>
        <v/>
      </c>
      <c r="G1142" s="693"/>
      <c r="H1142" s="694" t="str">
        <f>IF(Tabla112[[#This Row],[Código_Actividad]]="","",_xlfn.XLOOKUP(Tabla112[[#This Row],[Código_Actividad]],[1]!Tabla2[Código],[1]!Tabla2[Actividades Programables Presupuestables],"",0))</f>
        <v/>
      </c>
      <c r="I1142" s="695" t="str">
        <f>IFERROR(VLOOKUP('Formulario PPGR3 '!$G1142,'[1]Formulario PPGR2'!$H$9:$V$272,15,FALSE),"")</f>
        <v/>
      </c>
      <c r="J1142" s="702"/>
      <c r="K1142" s="696" t="str">
        <f>IF(Tabla112[[#This Row],[Insumos]]="","",_xlfn.XLOOKUP(Tabla112[[#This Row],[Insumos]],[1]!Tabla10[Insumo],[1]!Tabla10[InsumoAbrev],"",0))</f>
        <v/>
      </c>
      <c r="L1142" s="697"/>
      <c r="M1142" s="698" t="str">
        <f>IF(Tabla112[[#This Row],[Descripción]]="","",_xlfn.XLOOKUP(Tabla112[[#This Row],[Descripción]],[1]!Tabla10[Descripción],[1]!Tabla10[Unidad de Medida],"",0))</f>
        <v/>
      </c>
      <c r="N1142" s="699"/>
      <c r="O1142" s="700" t="str">
        <f>IF(Tabla112[[#This Row],[Descripción]]="","",_xlfn.XLOOKUP(Tabla112[[#This Row],[Descripción]],[1]!Tabla10[Descripción],[1]!Tabla10[Precio Unitario],0))</f>
        <v/>
      </c>
      <c r="P1142" s="700" t="str">
        <f>IF(Tabla112[[#This Row],[Cantidad de Insumos]]="","",Tabla112[[#This Row],[Precio Unitario]]*Tabla112[[#This Row],[Cantidad de Insumos]])</f>
        <v/>
      </c>
      <c r="Q1142" s="700" t="str">
        <f>IF(Tabla112[[#This Row],[Descripción]]="","",_xlfn.XLOOKUP(Tabla112[[#This Row],[Descripción]],[1]!Tabla10[Descripción],[1]!Tabla10[CODIGO PRESUPUESTARIO],0))</f>
        <v/>
      </c>
      <c r="R1142" s="696"/>
      <c r="S1142" s="696"/>
    </row>
    <row r="1143" spans="2:19" x14ac:dyDescent="0.3">
      <c r="B1143" s="692" t="str">
        <f>IF('Formulario PPGR3 '!$G1143="","",CONCATENATE('Formulario PPGR3 '!$C1143,".",'Formulario PPGR3 '!$D1143,".",'Formulario PPGR3 '!$E1143,".",'Formulario PPGR3 '!$F1143))</f>
        <v/>
      </c>
      <c r="C1143" s="692" t="str">
        <f>IF('Formulario PPGR3 '!$G1143="","",'[1]Formulario PPGR1'!#REF!)</f>
        <v/>
      </c>
      <c r="D1143" s="692" t="str">
        <f>IF('Formulario PPGR3 '!$G1143="","",'[1]Formulario PPGR1'!#REF!)</f>
        <v/>
      </c>
      <c r="E1143" s="692" t="str">
        <f>IF('Formulario PPGR3 '!$G1143="","",'[1]Formulario PPGR1'!#REF!)</f>
        <v/>
      </c>
      <c r="F1143" s="692" t="str">
        <f>IF('Formulario PPGR3 '!$G1143="","",'[1]Formulario PPGR1'!#REF!)</f>
        <v/>
      </c>
      <c r="G1143" s="693"/>
      <c r="H1143" s="694" t="str">
        <f>IF(Tabla112[[#This Row],[Código_Actividad]]="","",_xlfn.XLOOKUP(Tabla112[[#This Row],[Código_Actividad]],[1]!Tabla2[Código],[1]!Tabla2[Actividades Programables Presupuestables],"",0))</f>
        <v/>
      </c>
      <c r="I1143" s="695" t="str">
        <f>IFERROR(VLOOKUP('Formulario PPGR3 '!$G1143,'[1]Formulario PPGR2'!$H$9:$V$272,15,FALSE),"")</f>
        <v/>
      </c>
      <c r="J1143" s="702"/>
      <c r="K1143" s="696" t="str">
        <f>IF(Tabla112[[#This Row],[Insumos]]="","",_xlfn.XLOOKUP(Tabla112[[#This Row],[Insumos]],[1]!Tabla10[Insumo],[1]!Tabla10[InsumoAbrev],"",0))</f>
        <v/>
      </c>
      <c r="L1143" s="697"/>
      <c r="M1143" s="698" t="str">
        <f>IF(Tabla112[[#This Row],[Descripción]]="","",_xlfn.XLOOKUP(Tabla112[[#This Row],[Descripción]],[1]!Tabla10[Descripción],[1]!Tabla10[Unidad de Medida],"",0))</f>
        <v/>
      </c>
      <c r="N1143" s="699"/>
      <c r="O1143" s="700" t="str">
        <f>IF(Tabla112[[#This Row],[Descripción]]="","",_xlfn.XLOOKUP(Tabla112[[#This Row],[Descripción]],[1]!Tabla10[Descripción],[1]!Tabla10[Precio Unitario],0))</f>
        <v/>
      </c>
      <c r="P1143" s="700" t="str">
        <f>IF(Tabla112[[#This Row],[Cantidad de Insumos]]="","",Tabla112[[#This Row],[Precio Unitario]]*Tabla112[[#This Row],[Cantidad de Insumos]])</f>
        <v/>
      </c>
      <c r="Q1143" s="700" t="str">
        <f>IF(Tabla112[[#This Row],[Descripción]]="","",_xlfn.XLOOKUP(Tabla112[[#This Row],[Descripción]],[1]!Tabla10[Descripción],[1]!Tabla10[CODIGO PRESUPUESTARIO],0))</f>
        <v/>
      </c>
      <c r="R1143" s="696"/>
      <c r="S1143" s="696"/>
    </row>
    <row r="1144" spans="2:19" x14ac:dyDescent="0.3">
      <c r="B1144" s="692" t="str">
        <f>IF('Formulario PPGR3 '!$G1144="","",CONCATENATE('Formulario PPGR3 '!$C1144,".",'Formulario PPGR3 '!$D1144,".",'Formulario PPGR3 '!$E1144,".",'Formulario PPGR3 '!$F1144))</f>
        <v/>
      </c>
      <c r="C1144" s="692" t="str">
        <f>IF('Formulario PPGR3 '!$G1144="","",'[1]Formulario PPGR1'!#REF!)</f>
        <v/>
      </c>
      <c r="D1144" s="692" t="str">
        <f>IF('Formulario PPGR3 '!$G1144="","",'[1]Formulario PPGR1'!#REF!)</f>
        <v/>
      </c>
      <c r="E1144" s="692" t="str">
        <f>IF('Formulario PPGR3 '!$G1144="","",'[1]Formulario PPGR1'!#REF!)</f>
        <v/>
      </c>
      <c r="F1144" s="692" t="str">
        <f>IF('Formulario PPGR3 '!$G1144="","",'[1]Formulario PPGR1'!#REF!)</f>
        <v/>
      </c>
      <c r="G1144" s="693"/>
      <c r="H1144" s="694" t="str">
        <f>IF(Tabla112[[#This Row],[Código_Actividad]]="","",_xlfn.XLOOKUP(Tabla112[[#This Row],[Código_Actividad]],[1]!Tabla2[Código],[1]!Tabla2[Actividades Programables Presupuestables],"",0))</f>
        <v/>
      </c>
      <c r="I1144" s="695" t="str">
        <f>IFERROR(VLOOKUP('Formulario PPGR3 '!$G1144,'[1]Formulario PPGR2'!$H$9:$V$272,15,FALSE),"")</f>
        <v/>
      </c>
      <c r="J1144" s="702"/>
      <c r="K1144" s="696" t="str">
        <f>IF(Tabla112[[#This Row],[Insumos]]="","",_xlfn.XLOOKUP(Tabla112[[#This Row],[Insumos]],[1]!Tabla10[Insumo],[1]!Tabla10[InsumoAbrev],"",0))</f>
        <v/>
      </c>
      <c r="L1144" s="697"/>
      <c r="M1144" s="698" t="str">
        <f>IF(Tabla112[[#This Row],[Descripción]]="","",_xlfn.XLOOKUP(Tabla112[[#This Row],[Descripción]],[1]!Tabla10[Descripción],[1]!Tabla10[Unidad de Medida],"",0))</f>
        <v/>
      </c>
      <c r="N1144" s="699"/>
      <c r="O1144" s="700" t="str">
        <f>IF(Tabla112[[#This Row],[Descripción]]="","",_xlfn.XLOOKUP(Tabla112[[#This Row],[Descripción]],[1]!Tabla10[Descripción],[1]!Tabla10[Precio Unitario],0))</f>
        <v/>
      </c>
      <c r="P1144" s="700" t="str">
        <f>IF(Tabla112[[#This Row],[Cantidad de Insumos]]="","",Tabla112[[#This Row],[Precio Unitario]]*Tabla112[[#This Row],[Cantidad de Insumos]])</f>
        <v/>
      </c>
      <c r="Q1144" s="700" t="str">
        <f>IF(Tabla112[[#This Row],[Descripción]]="","",_xlfn.XLOOKUP(Tabla112[[#This Row],[Descripción]],[1]!Tabla10[Descripción],[1]!Tabla10[CODIGO PRESUPUESTARIO],0))</f>
        <v/>
      </c>
      <c r="R1144" s="696"/>
      <c r="S1144" s="696"/>
    </row>
    <row r="1145" spans="2:19" x14ac:dyDescent="0.3">
      <c r="B1145" s="692" t="str">
        <f>IF('Formulario PPGR3 '!$G1145="","",CONCATENATE('Formulario PPGR3 '!$C1145,".",'Formulario PPGR3 '!$D1145,".",'Formulario PPGR3 '!$E1145,".",'Formulario PPGR3 '!$F1145))</f>
        <v/>
      </c>
      <c r="C1145" s="692" t="str">
        <f>IF('Formulario PPGR3 '!$G1145="","",'[1]Formulario PPGR1'!#REF!)</f>
        <v/>
      </c>
      <c r="D1145" s="692" t="str">
        <f>IF('Formulario PPGR3 '!$G1145="","",'[1]Formulario PPGR1'!#REF!)</f>
        <v/>
      </c>
      <c r="E1145" s="692" t="str">
        <f>IF('Formulario PPGR3 '!$G1145="","",'[1]Formulario PPGR1'!#REF!)</f>
        <v/>
      </c>
      <c r="F1145" s="692" t="str">
        <f>IF('Formulario PPGR3 '!$G1145="","",'[1]Formulario PPGR1'!#REF!)</f>
        <v/>
      </c>
      <c r="G1145" s="693"/>
      <c r="H1145" s="694" t="str">
        <f>IF(Tabla112[[#This Row],[Código_Actividad]]="","",_xlfn.XLOOKUP(Tabla112[[#This Row],[Código_Actividad]],[1]!Tabla2[Código],[1]!Tabla2[Actividades Programables Presupuestables],"",0))</f>
        <v/>
      </c>
      <c r="I1145" s="695" t="str">
        <f>IFERROR(VLOOKUP('Formulario PPGR3 '!$G1145,'[1]Formulario PPGR2'!$H$9:$V$272,15,FALSE),"")</f>
        <v/>
      </c>
      <c r="J1145" s="702"/>
      <c r="K1145" s="696" t="str">
        <f>IF(Tabla112[[#This Row],[Insumos]]="","",_xlfn.XLOOKUP(Tabla112[[#This Row],[Insumos]],[1]!Tabla10[Insumo],[1]!Tabla10[InsumoAbrev],"",0))</f>
        <v/>
      </c>
      <c r="L1145" s="697"/>
      <c r="M1145" s="698" t="str">
        <f>IF(Tabla112[[#This Row],[Descripción]]="","",_xlfn.XLOOKUP(Tabla112[[#This Row],[Descripción]],[1]!Tabla10[Descripción],[1]!Tabla10[Unidad de Medida],"",0))</f>
        <v/>
      </c>
      <c r="N1145" s="699"/>
      <c r="O1145" s="700" t="str">
        <f>IF(Tabla112[[#This Row],[Descripción]]="","",_xlfn.XLOOKUP(Tabla112[[#This Row],[Descripción]],[1]!Tabla10[Descripción],[1]!Tabla10[Precio Unitario],0))</f>
        <v/>
      </c>
      <c r="P1145" s="700" t="str">
        <f>IF(Tabla112[[#This Row],[Cantidad de Insumos]]="","",Tabla112[[#This Row],[Precio Unitario]]*Tabla112[[#This Row],[Cantidad de Insumos]])</f>
        <v/>
      </c>
      <c r="Q1145" s="700" t="str">
        <f>IF(Tabla112[[#This Row],[Descripción]]="","",_xlfn.XLOOKUP(Tabla112[[#This Row],[Descripción]],[1]!Tabla10[Descripción],[1]!Tabla10[CODIGO PRESUPUESTARIO],0))</f>
        <v/>
      </c>
      <c r="R1145" s="696"/>
      <c r="S1145" s="696"/>
    </row>
    <row r="1146" spans="2:19" x14ac:dyDescent="0.3">
      <c r="B1146" s="692" t="str">
        <f>IF('Formulario PPGR3 '!$G1146="","",CONCATENATE('Formulario PPGR3 '!$C1146,".",'Formulario PPGR3 '!$D1146,".",'Formulario PPGR3 '!$E1146,".",'Formulario PPGR3 '!$F1146))</f>
        <v/>
      </c>
      <c r="C1146" s="692" t="str">
        <f>IF('Formulario PPGR3 '!$G1146="","",'[1]Formulario PPGR1'!#REF!)</f>
        <v/>
      </c>
      <c r="D1146" s="692" t="str">
        <f>IF('Formulario PPGR3 '!$G1146="","",'[1]Formulario PPGR1'!#REF!)</f>
        <v/>
      </c>
      <c r="E1146" s="692" t="str">
        <f>IF('Formulario PPGR3 '!$G1146="","",'[1]Formulario PPGR1'!#REF!)</f>
        <v/>
      </c>
      <c r="F1146" s="692" t="str">
        <f>IF('Formulario PPGR3 '!$G1146="","",'[1]Formulario PPGR1'!#REF!)</f>
        <v/>
      </c>
      <c r="G1146" s="693"/>
      <c r="H1146" s="694" t="str">
        <f>IF(Tabla112[[#This Row],[Código_Actividad]]="","",_xlfn.XLOOKUP(Tabla112[[#This Row],[Código_Actividad]],[1]!Tabla2[Código],[1]!Tabla2[Actividades Programables Presupuestables],"",0))</f>
        <v/>
      </c>
      <c r="I1146" s="695" t="str">
        <f>IFERROR(VLOOKUP('Formulario PPGR3 '!$G1146,'[1]Formulario PPGR2'!$H$9:$V$272,15,FALSE),"")</f>
        <v/>
      </c>
      <c r="J1146" s="702"/>
      <c r="K1146" s="696" t="str">
        <f>IF(Tabla112[[#This Row],[Insumos]]="","",_xlfn.XLOOKUP(Tabla112[[#This Row],[Insumos]],[1]!Tabla10[Insumo],[1]!Tabla10[InsumoAbrev],"",0))</f>
        <v/>
      </c>
      <c r="L1146" s="697"/>
      <c r="M1146" s="698" t="str">
        <f>IF(Tabla112[[#This Row],[Descripción]]="","",_xlfn.XLOOKUP(Tabla112[[#This Row],[Descripción]],[1]!Tabla10[Descripción],[1]!Tabla10[Unidad de Medida],"",0))</f>
        <v/>
      </c>
      <c r="N1146" s="699"/>
      <c r="O1146" s="700" t="str">
        <f>IF(Tabla112[[#This Row],[Descripción]]="","",_xlfn.XLOOKUP(Tabla112[[#This Row],[Descripción]],[1]!Tabla10[Descripción],[1]!Tabla10[Precio Unitario],0))</f>
        <v/>
      </c>
      <c r="P1146" s="700" t="str">
        <f>IF(Tabla112[[#This Row],[Cantidad de Insumos]]="","",Tabla112[[#This Row],[Precio Unitario]]*Tabla112[[#This Row],[Cantidad de Insumos]])</f>
        <v/>
      </c>
      <c r="Q1146" s="700" t="str">
        <f>IF(Tabla112[[#This Row],[Descripción]]="","",_xlfn.XLOOKUP(Tabla112[[#This Row],[Descripción]],[1]!Tabla10[Descripción],[1]!Tabla10[CODIGO PRESUPUESTARIO],0))</f>
        <v/>
      </c>
      <c r="R1146" s="696"/>
      <c r="S1146" s="696"/>
    </row>
    <row r="1147" spans="2:19" x14ac:dyDescent="0.3">
      <c r="B1147" s="692" t="str">
        <f>IF('Formulario PPGR3 '!$G1147="","",CONCATENATE('Formulario PPGR3 '!$C1147,".",'Formulario PPGR3 '!$D1147,".",'Formulario PPGR3 '!$E1147,".",'Formulario PPGR3 '!$F1147))</f>
        <v/>
      </c>
      <c r="C1147" s="692" t="str">
        <f>IF('Formulario PPGR3 '!$G1147="","",'[1]Formulario PPGR1'!#REF!)</f>
        <v/>
      </c>
      <c r="D1147" s="692" t="str">
        <f>IF('Formulario PPGR3 '!$G1147="","",'[1]Formulario PPGR1'!#REF!)</f>
        <v/>
      </c>
      <c r="E1147" s="692" t="str">
        <f>IF('Formulario PPGR3 '!$G1147="","",'[1]Formulario PPGR1'!#REF!)</f>
        <v/>
      </c>
      <c r="F1147" s="692" t="str">
        <f>IF('Formulario PPGR3 '!$G1147="","",'[1]Formulario PPGR1'!#REF!)</f>
        <v/>
      </c>
      <c r="G1147" s="693"/>
      <c r="H1147" s="694" t="str">
        <f>IF(Tabla112[[#This Row],[Código_Actividad]]="","",_xlfn.XLOOKUP(Tabla112[[#This Row],[Código_Actividad]],[1]!Tabla2[Código],[1]!Tabla2[Actividades Programables Presupuestables],"",0))</f>
        <v/>
      </c>
      <c r="I1147" s="695" t="str">
        <f>IFERROR(VLOOKUP('Formulario PPGR3 '!$G1147,'[1]Formulario PPGR2'!$H$9:$V$272,15,FALSE),"")</f>
        <v/>
      </c>
      <c r="J1147" s="702"/>
      <c r="K1147" s="696" t="str">
        <f>IF(Tabla112[[#This Row],[Insumos]]="","",_xlfn.XLOOKUP(Tabla112[[#This Row],[Insumos]],[1]!Tabla10[Insumo],[1]!Tabla10[InsumoAbrev],"",0))</f>
        <v/>
      </c>
      <c r="L1147" s="697"/>
      <c r="M1147" s="698" t="str">
        <f>IF(Tabla112[[#This Row],[Descripción]]="","",_xlfn.XLOOKUP(Tabla112[[#This Row],[Descripción]],[1]!Tabla10[Descripción],[1]!Tabla10[Unidad de Medida],"",0))</f>
        <v/>
      </c>
      <c r="N1147" s="699"/>
      <c r="O1147" s="700" t="str">
        <f>IF(Tabla112[[#This Row],[Descripción]]="","",_xlfn.XLOOKUP(Tabla112[[#This Row],[Descripción]],[1]!Tabla10[Descripción],[1]!Tabla10[Precio Unitario],0))</f>
        <v/>
      </c>
      <c r="P1147" s="700" t="str">
        <f>IF(Tabla112[[#This Row],[Cantidad de Insumos]]="","",Tabla112[[#This Row],[Precio Unitario]]*Tabla112[[#This Row],[Cantidad de Insumos]])</f>
        <v/>
      </c>
      <c r="Q1147" s="700" t="str">
        <f>IF(Tabla112[[#This Row],[Descripción]]="","",_xlfn.XLOOKUP(Tabla112[[#This Row],[Descripción]],[1]!Tabla10[Descripción],[1]!Tabla10[CODIGO PRESUPUESTARIO],0))</f>
        <v/>
      </c>
      <c r="R1147" s="696"/>
      <c r="S1147" s="696"/>
    </row>
    <row r="1148" spans="2:19" x14ac:dyDescent="0.3">
      <c r="B1148" s="692" t="str">
        <f>IF('Formulario PPGR3 '!$G1148="","",CONCATENATE('Formulario PPGR3 '!$C1148,".",'Formulario PPGR3 '!$D1148,".",'Formulario PPGR3 '!$E1148,".",'Formulario PPGR3 '!$F1148))</f>
        <v/>
      </c>
      <c r="C1148" s="692" t="str">
        <f>IF('Formulario PPGR3 '!$G1148="","",'[1]Formulario PPGR1'!#REF!)</f>
        <v/>
      </c>
      <c r="D1148" s="692" t="str">
        <f>IF('Formulario PPGR3 '!$G1148="","",'[1]Formulario PPGR1'!#REF!)</f>
        <v/>
      </c>
      <c r="E1148" s="692" t="str">
        <f>IF('Formulario PPGR3 '!$G1148="","",'[1]Formulario PPGR1'!#REF!)</f>
        <v/>
      </c>
      <c r="F1148" s="692" t="str">
        <f>IF('Formulario PPGR3 '!$G1148="","",'[1]Formulario PPGR1'!#REF!)</f>
        <v/>
      </c>
      <c r="G1148" s="693"/>
      <c r="H1148" s="694" t="str">
        <f>IF(Tabla112[[#This Row],[Código_Actividad]]="","",_xlfn.XLOOKUP(Tabla112[[#This Row],[Código_Actividad]],[1]!Tabla2[Código],[1]!Tabla2[Actividades Programables Presupuestables],"",0))</f>
        <v/>
      </c>
      <c r="I1148" s="695" t="str">
        <f>IFERROR(VLOOKUP('Formulario PPGR3 '!$G1148,'[1]Formulario PPGR2'!$H$9:$V$272,15,FALSE),"")</f>
        <v/>
      </c>
      <c r="J1148" s="702"/>
      <c r="K1148" s="696" t="str">
        <f>IF(Tabla112[[#This Row],[Insumos]]="","",_xlfn.XLOOKUP(Tabla112[[#This Row],[Insumos]],[1]!Tabla10[Insumo],[1]!Tabla10[InsumoAbrev],"",0))</f>
        <v/>
      </c>
      <c r="L1148" s="697"/>
      <c r="M1148" s="698" t="str">
        <f>IF(Tabla112[[#This Row],[Descripción]]="","",_xlfn.XLOOKUP(Tabla112[[#This Row],[Descripción]],[1]!Tabla10[Descripción],[1]!Tabla10[Unidad de Medida],"",0))</f>
        <v/>
      </c>
      <c r="N1148" s="699"/>
      <c r="O1148" s="700" t="str">
        <f>IF(Tabla112[[#This Row],[Descripción]]="","",_xlfn.XLOOKUP(Tabla112[[#This Row],[Descripción]],[1]!Tabla10[Descripción],[1]!Tabla10[Precio Unitario],0))</f>
        <v/>
      </c>
      <c r="P1148" s="700" t="str">
        <f>IF(Tabla112[[#This Row],[Cantidad de Insumos]]="","",Tabla112[[#This Row],[Precio Unitario]]*Tabla112[[#This Row],[Cantidad de Insumos]])</f>
        <v/>
      </c>
      <c r="Q1148" s="700" t="str">
        <f>IF(Tabla112[[#This Row],[Descripción]]="","",_xlfn.XLOOKUP(Tabla112[[#This Row],[Descripción]],[1]!Tabla10[Descripción],[1]!Tabla10[CODIGO PRESUPUESTARIO],0))</f>
        <v/>
      </c>
      <c r="R1148" s="696"/>
      <c r="S1148" s="696"/>
    </row>
    <row r="1149" spans="2:19" x14ac:dyDescent="0.3">
      <c r="B1149" s="692" t="str">
        <f>IF('Formulario PPGR3 '!$G1149="","",CONCATENATE('Formulario PPGR3 '!$C1149,".",'Formulario PPGR3 '!$D1149,".",'Formulario PPGR3 '!$E1149,".",'Formulario PPGR3 '!$F1149))</f>
        <v/>
      </c>
      <c r="C1149" s="692" t="str">
        <f>IF('Formulario PPGR3 '!$G1149="","",'[1]Formulario PPGR1'!#REF!)</f>
        <v/>
      </c>
      <c r="D1149" s="692" t="str">
        <f>IF('Formulario PPGR3 '!$G1149="","",'[1]Formulario PPGR1'!#REF!)</f>
        <v/>
      </c>
      <c r="E1149" s="692" t="str">
        <f>IF('Formulario PPGR3 '!$G1149="","",'[1]Formulario PPGR1'!#REF!)</f>
        <v/>
      </c>
      <c r="F1149" s="692" t="str">
        <f>IF('Formulario PPGR3 '!$G1149="","",'[1]Formulario PPGR1'!#REF!)</f>
        <v/>
      </c>
      <c r="G1149" s="693"/>
      <c r="H1149" s="694" t="str">
        <f>IF(Tabla112[[#This Row],[Código_Actividad]]="","",_xlfn.XLOOKUP(Tabla112[[#This Row],[Código_Actividad]],[1]!Tabla2[Código],[1]!Tabla2[Actividades Programables Presupuestables],"",0))</f>
        <v/>
      </c>
      <c r="I1149" s="695" t="str">
        <f>IFERROR(VLOOKUP('Formulario PPGR3 '!$G1149,'[1]Formulario PPGR2'!$H$9:$V$272,15,FALSE),"")</f>
        <v/>
      </c>
      <c r="J1149" s="702"/>
      <c r="K1149" s="696" t="str">
        <f>IF(Tabla112[[#This Row],[Insumos]]="","",_xlfn.XLOOKUP(Tabla112[[#This Row],[Insumos]],[1]!Tabla10[Insumo],[1]!Tabla10[InsumoAbrev],"",0))</f>
        <v/>
      </c>
      <c r="L1149" s="697"/>
      <c r="M1149" s="698" t="str">
        <f>IF(Tabla112[[#This Row],[Descripción]]="","",_xlfn.XLOOKUP(Tabla112[[#This Row],[Descripción]],[1]!Tabla10[Descripción],[1]!Tabla10[Unidad de Medida],"",0))</f>
        <v/>
      </c>
      <c r="N1149" s="699"/>
      <c r="O1149" s="700" t="str">
        <f>IF(Tabla112[[#This Row],[Descripción]]="","",_xlfn.XLOOKUP(Tabla112[[#This Row],[Descripción]],[1]!Tabla10[Descripción],[1]!Tabla10[Precio Unitario],0))</f>
        <v/>
      </c>
      <c r="P1149" s="700" t="str">
        <f>IF(Tabla112[[#This Row],[Cantidad de Insumos]]="","",Tabla112[[#This Row],[Precio Unitario]]*Tabla112[[#This Row],[Cantidad de Insumos]])</f>
        <v/>
      </c>
      <c r="Q1149" s="700" t="str">
        <f>IF(Tabla112[[#This Row],[Descripción]]="","",_xlfn.XLOOKUP(Tabla112[[#This Row],[Descripción]],[1]!Tabla10[Descripción],[1]!Tabla10[CODIGO PRESUPUESTARIO],0))</f>
        <v/>
      </c>
      <c r="R1149" s="696"/>
      <c r="S1149" s="696"/>
    </row>
    <row r="1150" spans="2:19" x14ac:dyDescent="0.3">
      <c r="B1150" s="692" t="str">
        <f>IF('Formulario PPGR3 '!$G1150="","",CONCATENATE('Formulario PPGR3 '!$C1150,".",'Formulario PPGR3 '!$D1150,".",'Formulario PPGR3 '!$E1150,".",'Formulario PPGR3 '!$F1150))</f>
        <v/>
      </c>
      <c r="C1150" s="692" t="str">
        <f>IF('Formulario PPGR3 '!$G1150="","",'[1]Formulario PPGR1'!#REF!)</f>
        <v/>
      </c>
      <c r="D1150" s="692" t="str">
        <f>IF('Formulario PPGR3 '!$G1150="","",'[1]Formulario PPGR1'!#REF!)</f>
        <v/>
      </c>
      <c r="E1150" s="692" t="str">
        <f>IF('Formulario PPGR3 '!$G1150="","",'[1]Formulario PPGR1'!#REF!)</f>
        <v/>
      </c>
      <c r="F1150" s="692" t="str">
        <f>IF('Formulario PPGR3 '!$G1150="","",'[1]Formulario PPGR1'!#REF!)</f>
        <v/>
      </c>
      <c r="G1150" s="693"/>
      <c r="H1150" s="694" t="str">
        <f>IF(Tabla112[[#This Row],[Código_Actividad]]="","",_xlfn.XLOOKUP(Tabla112[[#This Row],[Código_Actividad]],[1]!Tabla2[Código],[1]!Tabla2[Actividades Programables Presupuestables],"",0))</f>
        <v/>
      </c>
      <c r="I1150" s="695" t="str">
        <f>IFERROR(VLOOKUP('Formulario PPGR3 '!$G1150,'[1]Formulario PPGR2'!$H$9:$V$272,15,FALSE),"")</f>
        <v/>
      </c>
      <c r="J1150" s="702"/>
      <c r="K1150" s="696" t="str">
        <f>IF(Tabla112[[#This Row],[Insumos]]="","",_xlfn.XLOOKUP(Tabla112[[#This Row],[Insumos]],[1]!Tabla10[Insumo],[1]!Tabla10[InsumoAbrev],"",0))</f>
        <v/>
      </c>
      <c r="L1150" s="697"/>
      <c r="M1150" s="698" t="str">
        <f>IF(Tabla112[[#This Row],[Descripción]]="","",_xlfn.XLOOKUP(Tabla112[[#This Row],[Descripción]],[1]!Tabla10[Descripción],[1]!Tabla10[Unidad de Medida],"",0))</f>
        <v/>
      </c>
      <c r="N1150" s="699"/>
      <c r="O1150" s="700" t="str">
        <f>IF(Tabla112[[#This Row],[Descripción]]="","",_xlfn.XLOOKUP(Tabla112[[#This Row],[Descripción]],[1]!Tabla10[Descripción],[1]!Tabla10[Precio Unitario],0))</f>
        <v/>
      </c>
      <c r="P1150" s="700" t="str">
        <f>IF(Tabla112[[#This Row],[Cantidad de Insumos]]="","",Tabla112[[#This Row],[Precio Unitario]]*Tabla112[[#This Row],[Cantidad de Insumos]])</f>
        <v/>
      </c>
      <c r="Q1150" s="700" t="str">
        <f>IF(Tabla112[[#This Row],[Descripción]]="","",_xlfn.XLOOKUP(Tabla112[[#This Row],[Descripción]],[1]!Tabla10[Descripción],[1]!Tabla10[CODIGO PRESUPUESTARIO],0))</f>
        <v/>
      </c>
      <c r="R1150" s="696"/>
      <c r="S1150" s="696"/>
    </row>
    <row r="1151" spans="2:19" x14ac:dyDescent="0.3">
      <c r="B1151" s="692" t="str">
        <f>IF('Formulario PPGR3 '!$G1151="","",CONCATENATE('Formulario PPGR3 '!$C1151,".",'Formulario PPGR3 '!$D1151,".",'Formulario PPGR3 '!$E1151,".",'Formulario PPGR3 '!$F1151))</f>
        <v/>
      </c>
      <c r="C1151" s="692" t="str">
        <f>IF('Formulario PPGR3 '!$G1151="","",'[1]Formulario PPGR1'!#REF!)</f>
        <v/>
      </c>
      <c r="D1151" s="692" t="str">
        <f>IF('Formulario PPGR3 '!$G1151="","",'[1]Formulario PPGR1'!#REF!)</f>
        <v/>
      </c>
      <c r="E1151" s="692" t="str">
        <f>IF('Formulario PPGR3 '!$G1151="","",'[1]Formulario PPGR1'!#REF!)</f>
        <v/>
      </c>
      <c r="F1151" s="692" t="str">
        <f>IF('Formulario PPGR3 '!$G1151="","",'[1]Formulario PPGR1'!#REF!)</f>
        <v/>
      </c>
      <c r="G1151" s="693"/>
      <c r="H1151" s="694" t="str">
        <f>IF(Tabla112[[#This Row],[Código_Actividad]]="","",_xlfn.XLOOKUP(Tabla112[[#This Row],[Código_Actividad]],[1]!Tabla2[Código],[1]!Tabla2[Actividades Programables Presupuestables],"",0))</f>
        <v/>
      </c>
      <c r="I1151" s="695" t="str">
        <f>IFERROR(VLOOKUP('Formulario PPGR3 '!$G1151,'[1]Formulario PPGR2'!$H$9:$V$272,15,FALSE),"")</f>
        <v/>
      </c>
      <c r="J1151" s="702"/>
      <c r="K1151" s="696" t="str">
        <f>IF(Tabla112[[#This Row],[Insumos]]="","",_xlfn.XLOOKUP(Tabla112[[#This Row],[Insumos]],[1]!Tabla10[Insumo],[1]!Tabla10[InsumoAbrev],"",0))</f>
        <v/>
      </c>
      <c r="L1151" s="697"/>
      <c r="M1151" s="698" t="str">
        <f>IF(Tabla112[[#This Row],[Descripción]]="","",_xlfn.XLOOKUP(Tabla112[[#This Row],[Descripción]],[1]!Tabla10[Descripción],[1]!Tabla10[Unidad de Medida],"",0))</f>
        <v/>
      </c>
      <c r="N1151" s="699"/>
      <c r="O1151" s="700" t="str">
        <f>IF(Tabla112[[#This Row],[Descripción]]="","",_xlfn.XLOOKUP(Tabla112[[#This Row],[Descripción]],[1]!Tabla10[Descripción],[1]!Tabla10[Precio Unitario],0))</f>
        <v/>
      </c>
      <c r="P1151" s="700" t="str">
        <f>IF(Tabla112[[#This Row],[Cantidad de Insumos]]="","",Tabla112[[#This Row],[Precio Unitario]]*Tabla112[[#This Row],[Cantidad de Insumos]])</f>
        <v/>
      </c>
      <c r="Q1151" s="700" t="str">
        <f>IF(Tabla112[[#This Row],[Descripción]]="","",_xlfn.XLOOKUP(Tabla112[[#This Row],[Descripción]],[1]!Tabla10[Descripción],[1]!Tabla10[CODIGO PRESUPUESTARIO],0))</f>
        <v/>
      </c>
      <c r="R1151" s="696"/>
      <c r="S1151" s="696"/>
    </row>
    <row r="1152" spans="2:19" x14ac:dyDescent="0.3">
      <c r="B1152" s="692" t="str">
        <f>IF('Formulario PPGR3 '!$G1152="","",CONCATENATE('Formulario PPGR3 '!$C1152,".",'Formulario PPGR3 '!$D1152,".",'Formulario PPGR3 '!$E1152,".",'Formulario PPGR3 '!$F1152))</f>
        <v/>
      </c>
      <c r="C1152" s="692" t="str">
        <f>IF('Formulario PPGR3 '!$G1152="","",'[1]Formulario PPGR1'!#REF!)</f>
        <v/>
      </c>
      <c r="D1152" s="692" t="str">
        <f>IF('Formulario PPGR3 '!$G1152="","",'[1]Formulario PPGR1'!#REF!)</f>
        <v/>
      </c>
      <c r="E1152" s="692" t="str">
        <f>IF('Formulario PPGR3 '!$G1152="","",'[1]Formulario PPGR1'!#REF!)</f>
        <v/>
      </c>
      <c r="F1152" s="692" t="str">
        <f>IF('Formulario PPGR3 '!$G1152="","",'[1]Formulario PPGR1'!#REF!)</f>
        <v/>
      </c>
      <c r="G1152" s="693"/>
      <c r="H1152" s="694" t="str">
        <f>IF(Tabla112[[#This Row],[Código_Actividad]]="","",_xlfn.XLOOKUP(Tabla112[[#This Row],[Código_Actividad]],[1]!Tabla2[Código],[1]!Tabla2[Actividades Programables Presupuestables],"",0))</f>
        <v/>
      </c>
      <c r="I1152" s="695" t="str">
        <f>IFERROR(VLOOKUP('Formulario PPGR3 '!$G1152,'[1]Formulario PPGR2'!$H$9:$V$272,15,FALSE),"")</f>
        <v/>
      </c>
      <c r="J1152" s="702"/>
      <c r="K1152" s="696" t="str">
        <f>IF(Tabla112[[#This Row],[Insumos]]="","",_xlfn.XLOOKUP(Tabla112[[#This Row],[Insumos]],[1]!Tabla10[Insumo],[1]!Tabla10[InsumoAbrev],"",0))</f>
        <v/>
      </c>
      <c r="L1152" s="697"/>
      <c r="M1152" s="698" t="str">
        <f>IF(Tabla112[[#This Row],[Descripción]]="","",_xlfn.XLOOKUP(Tabla112[[#This Row],[Descripción]],[1]!Tabla10[Descripción],[1]!Tabla10[Unidad de Medida],"",0))</f>
        <v/>
      </c>
      <c r="N1152" s="699"/>
      <c r="O1152" s="700" t="str">
        <f>IF(Tabla112[[#This Row],[Descripción]]="","",_xlfn.XLOOKUP(Tabla112[[#This Row],[Descripción]],[1]!Tabla10[Descripción],[1]!Tabla10[Precio Unitario],0))</f>
        <v/>
      </c>
      <c r="P1152" s="700" t="str">
        <f>IF(Tabla112[[#This Row],[Cantidad de Insumos]]="","",Tabla112[[#This Row],[Precio Unitario]]*Tabla112[[#This Row],[Cantidad de Insumos]])</f>
        <v/>
      </c>
      <c r="Q1152" s="700" t="str">
        <f>IF(Tabla112[[#This Row],[Descripción]]="","",_xlfn.XLOOKUP(Tabla112[[#This Row],[Descripción]],[1]!Tabla10[Descripción],[1]!Tabla10[CODIGO PRESUPUESTARIO],0))</f>
        <v/>
      </c>
      <c r="R1152" s="696"/>
      <c r="S1152" s="696"/>
    </row>
    <row r="1153" spans="2:19" x14ac:dyDescent="0.3">
      <c r="B1153" s="692" t="str">
        <f>IF('Formulario PPGR3 '!$G1153="","",CONCATENATE('Formulario PPGR3 '!$C1153,".",'Formulario PPGR3 '!$D1153,".",'Formulario PPGR3 '!$E1153,".",'Formulario PPGR3 '!$F1153))</f>
        <v/>
      </c>
      <c r="C1153" s="692" t="str">
        <f>IF('Formulario PPGR3 '!$G1153="","",'[1]Formulario PPGR1'!#REF!)</f>
        <v/>
      </c>
      <c r="D1153" s="692" t="str">
        <f>IF('Formulario PPGR3 '!$G1153="","",'[1]Formulario PPGR1'!#REF!)</f>
        <v/>
      </c>
      <c r="E1153" s="692" t="str">
        <f>IF('Formulario PPGR3 '!$G1153="","",'[1]Formulario PPGR1'!#REF!)</f>
        <v/>
      </c>
      <c r="F1153" s="692" t="str">
        <f>IF('Formulario PPGR3 '!$G1153="","",'[1]Formulario PPGR1'!#REF!)</f>
        <v/>
      </c>
      <c r="G1153" s="693"/>
      <c r="H1153" s="694" t="str">
        <f>IF(Tabla112[[#This Row],[Código_Actividad]]="","",_xlfn.XLOOKUP(Tabla112[[#This Row],[Código_Actividad]],[1]!Tabla2[Código],[1]!Tabla2[Actividades Programables Presupuestables],"",0))</f>
        <v/>
      </c>
      <c r="I1153" s="695" t="str">
        <f>IFERROR(VLOOKUP('Formulario PPGR3 '!$G1153,'[1]Formulario PPGR2'!$H$9:$V$272,15,FALSE),"")</f>
        <v/>
      </c>
      <c r="J1153" s="702"/>
      <c r="K1153" s="696" t="str">
        <f>IF(Tabla112[[#This Row],[Insumos]]="","",_xlfn.XLOOKUP(Tabla112[[#This Row],[Insumos]],[1]!Tabla10[Insumo],[1]!Tabla10[InsumoAbrev],"",0))</f>
        <v/>
      </c>
      <c r="L1153" s="697"/>
      <c r="M1153" s="698" t="str">
        <f>IF(Tabla112[[#This Row],[Descripción]]="","",_xlfn.XLOOKUP(Tabla112[[#This Row],[Descripción]],[1]!Tabla10[Descripción],[1]!Tabla10[Unidad de Medida],"",0))</f>
        <v/>
      </c>
      <c r="N1153" s="699"/>
      <c r="O1153" s="700" t="str">
        <f>IF(Tabla112[[#This Row],[Descripción]]="","",_xlfn.XLOOKUP(Tabla112[[#This Row],[Descripción]],[1]!Tabla10[Descripción],[1]!Tabla10[Precio Unitario],0))</f>
        <v/>
      </c>
      <c r="P1153" s="700" t="str">
        <f>IF(Tabla112[[#This Row],[Cantidad de Insumos]]="","",Tabla112[[#This Row],[Precio Unitario]]*Tabla112[[#This Row],[Cantidad de Insumos]])</f>
        <v/>
      </c>
      <c r="Q1153" s="700" t="str">
        <f>IF(Tabla112[[#This Row],[Descripción]]="","",_xlfn.XLOOKUP(Tabla112[[#This Row],[Descripción]],[1]!Tabla10[Descripción],[1]!Tabla10[CODIGO PRESUPUESTARIO],0))</f>
        <v/>
      </c>
      <c r="R1153" s="696"/>
      <c r="S1153" s="696"/>
    </row>
    <row r="1154" spans="2:19" x14ac:dyDescent="0.3">
      <c r="B1154" s="692" t="str">
        <f>IF('Formulario PPGR3 '!$G1154="","",CONCATENATE('Formulario PPGR3 '!$C1154,".",'Formulario PPGR3 '!$D1154,".",'Formulario PPGR3 '!$E1154,".",'Formulario PPGR3 '!$F1154))</f>
        <v/>
      </c>
      <c r="C1154" s="692" t="str">
        <f>IF('Formulario PPGR3 '!$G1154="","",'[1]Formulario PPGR1'!#REF!)</f>
        <v/>
      </c>
      <c r="D1154" s="692" t="str">
        <f>IF('Formulario PPGR3 '!$G1154="","",'[1]Formulario PPGR1'!#REF!)</f>
        <v/>
      </c>
      <c r="E1154" s="692" t="str">
        <f>IF('Formulario PPGR3 '!$G1154="","",'[1]Formulario PPGR1'!#REF!)</f>
        <v/>
      </c>
      <c r="F1154" s="692" t="str">
        <f>IF('Formulario PPGR3 '!$G1154="","",'[1]Formulario PPGR1'!#REF!)</f>
        <v/>
      </c>
      <c r="G1154" s="693"/>
      <c r="H1154" s="694" t="str">
        <f>IF(Tabla112[[#This Row],[Código_Actividad]]="","",_xlfn.XLOOKUP(Tabla112[[#This Row],[Código_Actividad]],[1]!Tabla2[Código],[1]!Tabla2[Actividades Programables Presupuestables],"",0))</f>
        <v/>
      </c>
      <c r="I1154" s="695" t="str">
        <f>IFERROR(VLOOKUP('Formulario PPGR3 '!$G1154,'[1]Formulario PPGR2'!$H$9:$V$272,15,FALSE),"")</f>
        <v/>
      </c>
      <c r="J1154" s="702"/>
      <c r="K1154" s="696" t="str">
        <f>IF(Tabla112[[#This Row],[Insumos]]="","",_xlfn.XLOOKUP(Tabla112[[#This Row],[Insumos]],[1]!Tabla10[Insumo],[1]!Tabla10[InsumoAbrev],"",0))</f>
        <v/>
      </c>
      <c r="L1154" s="697"/>
      <c r="M1154" s="698" t="str">
        <f>IF(Tabla112[[#This Row],[Descripción]]="","",_xlfn.XLOOKUP(Tabla112[[#This Row],[Descripción]],[1]!Tabla10[Descripción],[1]!Tabla10[Unidad de Medida],"",0))</f>
        <v/>
      </c>
      <c r="N1154" s="699"/>
      <c r="O1154" s="700" t="str">
        <f>IF(Tabla112[[#This Row],[Descripción]]="","",_xlfn.XLOOKUP(Tabla112[[#This Row],[Descripción]],[1]!Tabla10[Descripción],[1]!Tabla10[Precio Unitario],0))</f>
        <v/>
      </c>
      <c r="P1154" s="700" t="str">
        <f>IF(Tabla112[[#This Row],[Cantidad de Insumos]]="","",Tabla112[[#This Row],[Precio Unitario]]*Tabla112[[#This Row],[Cantidad de Insumos]])</f>
        <v/>
      </c>
      <c r="Q1154" s="700" t="str">
        <f>IF(Tabla112[[#This Row],[Descripción]]="","",_xlfn.XLOOKUP(Tabla112[[#This Row],[Descripción]],[1]!Tabla10[Descripción],[1]!Tabla10[CODIGO PRESUPUESTARIO],0))</f>
        <v/>
      </c>
      <c r="R1154" s="696"/>
      <c r="S1154" s="696"/>
    </row>
    <row r="1155" spans="2:19" x14ac:dyDescent="0.3">
      <c r="B1155" s="692" t="str">
        <f>IF('Formulario PPGR3 '!$G1155="","",CONCATENATE('Formulario PPGR3 '!$C1155,".",'Formulario PPGR3 '!$D1155,".",'Formulario PPGR3 '!$E1155,".",'Formulario PPGR3 '!$F1155))</f>
        <v/>
      </c>
      <c r="C1155" s="692" t="str">
        <f>IF('Formulario PPGR3 '!$G1155="","",'[1]Formulario PPGR1'!#REF!)</f>
        <v/>
      </c>
      <c r="D1155" s="692" t="str">
        <f>IF('Formulario PPGR3 '!$G1155="","",'[1]Formulario PPGR1'!#REF!)</f>
        <v/>
      </c>
      <c r="E1155" s="692" t="str">
        <f>IF('Formulario PPGR3 '!$G1155="","",'[1]Formulario PPGR1'!#REF!)</f>
        <v/>
      </c>
      <c r="F1155" s="692" t="str">
        <f>IF('Formulario PPGR3 '!$G1155="","",'[1]Formulario PPGR1'!#REF!)</f>
        <v/>
      </c>
      <c r="G1155" s="693"/>
      <c r="H1155" s="694" t="str">
        <f>IF(Tabla112[[#This Row],[Código_Actividad]]="","",_xlfn.XLOOKUP(Tabla112[[#This Row],[Código_Actividad]],[1]!Tabla2[Código],[1]!Tabla2[Actividades Programables Presupuestables],"",0))</f>
        <v/>
      </c>
      <c r="I1155" s="695" t="str">
        <f>IFERROR(VLOOKUP('Formulario PPGR3 '!$G1155,'[1]Formulario PPGR2'!$H$9:$V$272,15,FALSE),"")</f>
        <v/>
      </c>
      <c r="J1155" s="702"/>
      <c r="K1155" s="696" t="str">
        <f>IF(Tabla112[[#This Row],[Insumos]]="","",_xlfn.XLOOKUP(Tabla112[[#This Row],[Insumos]],[1]!Tabla10[Insumo],[1]!Tabla10[InsumoAbrev],"",0))</f>
        <v/>
      </c>
      <c r="L1155" s="697"/>
      <c r="M1155" s="698" t="str">
        <f>IF(Tabla112[[#This Row],[Descripción]]="","",_xlfn.XLOOKUP(Tabla112[[#This Row],[Descripción]],[1]!Tabla10[Descripción],[1]!Tabla10[Unidad de Medida],"",0))</f>
        <v/>
      </c>
      <c r="N1155" s="699"/>
      <c r="O1155" s="700" t="str">
        <f>IF(Tabla112[[#This Row],[Descripción]]="","",_xlfn.XLOOKUP(Tabla112[[#This Row],[Descripción]],[1]!Tabla10[Descripción],[1]!Tabla10[Precio Unitario],0))</f>
        <v/>
      </c>
      <c r="P1155" s="700" t="str">
        <f>IF(Tabla112[[#This Row],[Cantidad de Insumos]]="","",Tabla112[[#This Row],[Precio Unitario]]*Tabla112[[#This Row],[Cantidad de Insumos]])</f>
        <v/>
      </c>
      <c r="Q1155" s="700" t="str">
        <f>IF(Tabla112[[#This Row],[Descripción]]="","",_xlfn.XLOOKUP(Tabla112[[#This Row],[Descripción]],[1]!Tabla10[Descripción],[1]!Tabla10[CODIGO PRESUPUESTARIO],0))</f>
        <v/>
      </c>
      <c r="R1155" s="696"/>
      <c r="S1155" s="696"/>
    </row>
    <row r="1156" spans="2:19" x14ac:dyDescent="0.3">
      <c r="B1156" s="692" t="str">
        <f>IF('Formulario PPGR3 '!$G1156="","",CONCATENATE('Formulario PPGR3 '!$C1156,".",'Formulario PPGR3 '!$D1156,".",'Formulario PPGR3 '!$E1156,".",'Formulario PPGR3 '!$F1156))</f>
        <v/>
      </c>
      <c r="C1156" s="692" t="str">
        <f>IF('Formulario PPGR3 '!$G1156="","",'[1]Formulario PPGR1'!#REF!)</f>
        <v/>
      </c>
      <c r="D1156" s="692" t="str">
        <f>IF('Formulario PPGR3 '!$G1156="","",'[1]Formulario PPGR1'!#REF!)</f>
        <v/>
      </c>
      <c r="E1156" s="692" t="str">
        <f>IF('Formulario PPGR3 '!$G1156="","",'[1]Formulario PPGR1'!#REF!)</f>
        <v/>
      </c>
      <c r="F1156" s="692" t="str">
        <f>IF('Formulario PPGR3 '!$G1156="","",'[1]Formulario PPGR1'!#REF!)</f>
        <v/>
      </c>
      <c r="G1156" s="693"/>
      <c r="H1156" s="694" t="str">
        <f>IF(Tabla112[[#This Row],[Código_Actividad]]="","",_xlfn.XLOOKUP(Tabla112[[#This Row],[Código_Actividad]],[1]!Tabla2[Código],[1]!Tabla2[Actividades Programables Presupuestables],"",0))</f>
        <v/>
      </c>
      <c r="I1156" s="695" t="str">
        <f>IFERROR(VLOOKUP('Formulario PPGR3 '!$G1156,'[1]Formulario PPGR2'!$H$9:$V$272,15,FALSE),"")</f>
        <v/>
      </c>
      <c r="J1156" s="702"/>
      <c r="K1156" s="696" t="str">
        <f>IF(Tabla112[[#This Row],[Insumos]]="","",_xlfn.XLOOKUP(Tabla112[[#This Row],[Insumos]],[1]!Tabla10[Insumo],[1]!Tabla10[InsumoAbrev],"",0))</f>
        <v/>
      </c>
      <c r="L1156" s="697"/>
      <c r="M1156" s="698" t="str">
        <f>IF(Tabla112[[#This Row],[Descripción]]="","",_xlfn.XLOOKUP(Tabla112[[#This Row],[Descripción]],[1]!Tabla10[Descripción],[1]!Tabla10[Unidad de Medida],"",0))</f>
        <v/>
      </c>
      <c r="N1156" s="699"/>
      <c r="O1156" s="700" t="str">
        <f>IF(Tabla112[[#This Row],[Descripción]]="","",_xlfn.XLOOKUP(Tabla112[[#This Row],[Descripción]],[1]!Tabla10[Descripción],[1]!Tabla10[Precio Unitario],0))</f>
        <v/>
      </c>
      <c r="P1156" s="700" t="str">
        <f>IF(Tabla112[[#This Row],[Cantidad de Insumos]]="","",Tabla112[[#This Row],[Precio Unitario]]*Tabla112[[#This Row],[Cantidad de Insumos]])</f>
        <v/>
      </c>
      <c r="Q1156" s="700" t="str">
        <f>IF(Tabla112[[#This Row],[Descripción]]="","",_xlfn.XLOOKUP(Tabla112[[#This Row],[Descripción]],[1]!Tabla10[Descripción],[1]!Tabla10[CODIGO PRESUPUESTARIO],0))</f>
        <v/>
      </c>
      <c r="R1156" s="696"/>
      <c r="S1156" s="696"/>
    </row>
    <row r="1157" spans="2:19" x14ac:dyDescent="0.3">
      <c r="B1157" s="692" t="str">
        <f>IF('Formulario PPGR3 '!$G1157="","",CONCATENATE('Formulario PPGR3 '!$C1157,".",'Formulario PPGR3 '!$D1157,".",'Formulario PPGR3 '!$E1157,".",'Formulario PPGR3 '!$F1157))</f>
        <v/>
      </c>
      <c r="C1157" s="692" t="str">
        <f>IF('Formulario PPGR3 '!$G1157="","",'[1]Formulario PPGR1'!#REF!)</f>
        <v/>
      </c>
      <c r="D1157" s="692" t="str">
        <f>IF('Formulario PPGR3 '!$G1157="","",'[1]Formulario PPGR1'!#REF!)</f>
        <v/>
      </c>
      <c r="E1157" s="692" t="str">
        <f>IF('Formulario PPGR3 '!$G1157="","",'[1]Formulario PPGR1'!#REF!)</f>
        <v/>
      </c>
      <c r="F1157" s="692" t="str">
        <f>IF('Formulario PPGR3 '!$G1157="","",'[1]Formulario PPGR1'!#REF!)</f>
        <v/>
      </c>
      <c r="G1157" s="693"/>
      <c r="H1157" s="694" t="str">
        <f>IF(Tabla112[[#This Row],[Código_Actividad]]="","",_xlfn.XLOOKUP(Tabla112[[#This Row],[Código_Actividad]],[1]!Tabla2[Código],[1]!Tabla2[Actividades Programables Presupuestables],"",0))</f>
        <v/>
      </c>
      <c r="I1157" s="695" t="str">
        <f>IFERROR(VLOOKUP('Formulario PPGR3 '!$G1157,'[1]Formulario PPGR2'!$H$9:$V$272,15,FALSE),"")</f>
        <v/>
      </c>
      <c r="J1157" s="702"/>
      <c r="K1157" s="696" t="str">
        <f>IF(Tabla112[[#This Row],[Insumos]]="","",_xlfn.XLOOKUP(Tabla112[[#This Row],[Insumos]],[1]!Tabla10[Insumo],[1]!Tabla10[InsumoAbrev],"",0))</f>
        <v/>
      </c>
      <c r="L1157" s="697"/>
      <c r="M1157" s="698" t="str">
        <f>IF(Tabla112[[#This Row],[Descripción]]="","",_xlfn.XLOOKUP(Tabla112[[#This Row],[Descripción]],[1]!Tabla10[Descripción],[1]!Tabla10[Unidad de Medida],"",0))</f>
        <v/>
      </c>
      <c r="N1157" s="699"/>
      <c r="O1157" s="700" t="str">
        <f>IF(Tabla112[[#This Row],[Descripción]]="","",_xlfn.XLOOKUP(Tabla112[[#This Row],[Descripción]],[1]!Tabla10[Descripción],[1]!Tabla10[Precio Unitario],0))</f>
        <v/>
      </c>
      <c r="P1157" s="700" t="str">
        <f>IF(Tabla112[[#This Row],[Cantidad de Insumos]]="","",Tabla112[[#This Row],[Precio Unitario]]*Tabla112[[#This Row],[Cantidad de Insumos]])</f>
        <v/>
      </c>
      <c r="Q1157" s="700" t="str">
        <f>IF(Tabla112[[#This Row],[Descripción]]="","",_xlfn.XLOOKUP(Tabla112[[#This Row],[Descripción]],[1]!Tabla10[Descripción],[1]!Tabla10[CODIGO PRESUPUESTARIO],0))</f>
        <v/>
      </c>
      <c r="R1157" s="696"/>
      <c r="S1157" s="696"/>
    </row>
    <row r="1158" spans="2:19" x14ac:dyDescent="0.3">
      <c r="B1158" s="692" t="str">
        <f>IF('Formulario PPGR3 '!$G1158="","",CONCATENATE('Formulario PPGR3 '!$C1158,".",'Formulario PPGR3 '!$D1158,".",'Formulario PPGR3 '!$E1158,".",'Formulario PPGR3 '!$F1158))</f>
        <v/>
      </c>
      <c r="C1158" s="692" t="str">
        <f>IF('Formulario PPGR3 '!$G1158="","",'[1]Formulario PPGR1'!#REF!)</f>
        <v/>
      </c>
      <c r="D1158" s="692" t="str">
        <f>IF('Formulario PPGR3 '!$G1158="","",'[1]Formulario PPGR1'!#REF!)</f>
        <v/>
      </c>
      <c r="E1158" s="692" t="str">
        <f>IF('Formulario PPGR3 '!$G1158="","",'[1]Formulario PPGR1'!#REF!)</f>
        <v/>
      </c>
      <c r="F1158" s="692" t="str">
        <f>IF('Formulario PPGR3 '!$G1158="","",'[1]Formulario PPGR1'!#REF!)</f>
        <v/>
      </c>
      <c r="G1158" s="693"/>
      <c r="H1158" s="694" t="str">
        <f>IF(Tabla112[[#This Row],[Código_Actividad]]="","",_xlfn.XLOOKUP(Tabla112[[#This Row],[Código_Actividad]],[1]!Tabla2[Código],[1]!Tabla2[Actividades Programables Presupuestables],"",0))</f>
        <v/>
      </c>
      <c r="I1158" s="695" t="str">
        <f>IFERROR(VLOOKUP('Formulario PPGR3 '!$G1158,'[1]Formulario PPGR2'!$H$9:$V$272,15,FALSE),"")</f>
        <v/>
      </c>
      <c r="J1158" s="702"/>
      <c r="K1158" s="696" t="str">
        <f>IF(Tabla112[[#This Row],[Insumos]]="","",_xlfn.XLOOKUP(Tabla112[[#This Row],[Insumos]],[1]!Tabla10[Insumo],[1]!Tabla10[InsumoAbrev],"",0))</f>
        <v/>
      </c>
      <c r="L1158" s="697"/>
      <c r="M1158" s="698" t="str">
        <f>IF(Tabla112[[#This Row],[Descripción]]="","",_xlfn.XLOOKUP(Tabla112[[#This Row],[Descripción]],[1]!Tabla10[Descripción],[1]!Tabla10[Unidad de Medida],"",0))</f>
        <v/>
      </c>
      <c r="N1158" s="699"/>
      <c r="O1158" s="700" t="str">
        <f>IF(Tabla112[[#This Row],[Descripción]]="","",_xlfn.XLOOKUP(Tabla112[[#This Row],[Descripción]],[1]!Tabla10[Descripción],[1]!Tabla10[Precio Unitario],0))</f>
        <v/>
      </c>
      <c r="P1158" s="700" t="str">
        <f>IF(Tabla112[[#This Row],[Cantidad de Insumos]]="","",Tabla112[[#This Row],[Precio Unitario]]*Tabla112[[#This Row],[Cantidad de Insumos]])</f>
        <v/>
      </c>
      <c r="Q1158" s="700" t="str">
        <f>IF(Tabla112[[#This Row],[Descripción]]="","",_xlfn.XLOOKUP(Tabla112[[#This Row],[Descripción]],[1]!Tabla10[Descripción],[1]!Tabla10[CODIGO PRESUPUESTARIO],0))</f>
        <v/>
      </c>
      <c r="R1158" s="696"/>
      <c r="S1158" s="696"/>
    </row>
    <row r="1159" spans="2:19" x14ac:dyDescent="0.3">
      <c r="B1159" s="692" t="str">
        <f>IF('Formulario PPGR3 '!$G1159="","",CONCATENATE('Formulario PPGR3 '!$C1159,".",'Formulario PPGR3 '!$D1159,".",'Formulario PPGR3 '!$E1159,".",'Formulario PPGR3 '!$F1159))</f>
        <v/>
      </c>
      <c r="C1159" s="692" t="str">
        <f>IF('Formulario PPGR3 '!$G1159="","",'[1]Formulario PPGR1'!#REF!)</f>
        <v/>
      </c>
      <c r="D1159" s="692" t="str">
        <f>IF('Formulario PPGR3 '!$G1159="","",'[1]Formulario PPGR1'!#REF!)</f>
        <v/>
      </c>
      <c r="E1159" s="692" t="str">
        <f>IF('Formulario PPGR3 '!$G1159="","",'[1]Formulario PPGR1'!#REF!)</f>
        <v/>
      </c>
      <c r="F1159" s="692" t="str">
        <f>IF('Formulario PPGR3 '!$G1159="","",'[1]Formulario PPGR1'!#REF!)</f>
        <v/>
      </c>
      <c r="G1159" s="693"/>
      <c r="H1159" s="694" t="str">
        <f>IF(Tabla112[[#This Row],[Código_Actividad]]="","",_xlfn.XLOOKUP(Tabla112[[#This Row],[Código_Actividad]],[1]!Tabla2[Código],[1]!Tabla2[Actividades Programables Presupuestables],"",0))</f>
        <v/>
      </c>
      <c r="I1159" s="695" t="str">
        <f>IFERROR(VLOOKUP('Formulario PPGR3 '!$G1159,'[1]Formulario PPGR2'!$H$9:$V$272,15,FALSE),"")</f>
        <v/>
      </c>
      <c r="J1159" s="702"/>
      <c r="K1159" s="696" t="str">
        <f>IF(Tabla112[[#This Row],[Insumos]]="","",_xlfn.XLOOKUP(Tabla112[[#This Row],[Insumos]],[1]!Tabla10[Insumo],[1]!Tabla10[InsumoAbrev],"",0))</f>
        <v/>
      </c>
      <c r="L1159" s="697"/>
      <c r="M1159" s="698" t="str">
        <f>IF(Tabla112[[#This Row],[Descripción]]="","",_xlfn.XLOOKUP(Tabla112[[#This Row],[Descripción]],[1]!Tabla10[Descripción],[1]!Tabla10[Unidad de Medida],"",0))</f>
        <v/>
      </c>
      <c r="N1159" s="699"/>
      <c r="O1159" s="700" t="str">
        <f>IF(Tabla112[[#This Row],[Descripción]]="","",_xlfn.XLOOKUP(Tabla112[[#This Row],[Descripción]],[1]!Tabla10[Descripción],[1]!Tabla10[Precio Unitario],0))</f>
        <v/>
      </c>
      <c r="P1159" s="700" t="str">
        <f>IF(Tabla112[[#This Row],[Cantidad de Insumos]]="","",Tabla112[[#This Row],[Precio Unitario]]*Tabla112[[#This Row],[Cantidad de Insumos]])</f>
        <v/>
      </c>
      <c r="Q1159" s="700" t="str">
        <f>IF(Tabla112[[#This Row],[Descripción]]="","",_xlfn.XLOOKUP(Tabla112[[#This Row],[Descripción]],[1]!Tabla10[Descripción],[1]!Tabla10[CODIGO PRESUPUESTARIO],0))</f>
        <v/>
      </c>
      <c r="R1159" s="696"/>
      <c r="S1159" s="696"/>
    </row>
    <row r="1160" spans="2:19" x14ac:dyDescent="0.3">
      <c r="B1160" s="692" t="str">
        <f>IF('Formulario PPGR3 '!$G1160="","",CONCATENATE('Formulario PPGR3 '!$C1160,".",'Formulario PPGR3 '!$D1160,".",'Formulario PPGR3 '!$E1160,".",'Formulario PPGR3 '!$F1160))</f>
        <v/>
      </c>
      <c r="C1160" s="692" t="str">
        <f>IF('Formulario PPGR3 '!$G1160="","",'[1]Formulario PPGR1'!#REF!)</f>
        <v/>
      </c>
      <c r="D1160" s="692" t="str">
        <f>IF('Formulario PPGR3 '!$G1160="","",'[1]Formulario PPGR1'!#REF!)</f>
        <v/>
      </c>
      <c r="E1160" s="692" t="str">
        <f>IF('Formulario PPGR3 '!$G1160="","",'[1]Formulario PPGR1'!#REF!)</f>
        <v/>
      </c>
      <c r="F1160" s="692" t="str">
        <f>IF('Formulario PPGR3 '!$G1160="","",'[1]Formulario PPGR1'!#REF!)</f>
        <v/>
      </c>
      <c r="G1160" s="693"/>
      <c r="H1160" s="694" t="str">
        <f>IF(Tabla112[[#This Row],[Código_Actividad]]="","",_xlfn.XLOOKUP(Tabla112[[#This Row],[Código_Actividad]],[1]!Tabla2[Código],[1]!Tabla2[Actividades Programables Presupuestables],"",0))</f>
        <v/>
      </c>
      <c r="I1160" s="695" t="str">
        <f>IFERROR(VLOOKUP('Formulario PPGR3 '!$G1160,'[1]Formulario PPGR2'!$H$9:$V$272,15,FALSE),"")</f>
        <v/>
      </c>
      <c r="J1160" s="702"/>
      <c r="K1160" s="696" t="str">
        <f>IF(Tabla112[[#This Row],[Insumos]]="","",_xlfn.XLOOKUP(Tabla112[[#This Row],[Insumos]],[1]!Tabla10[Insumo],[1]!Tabla10[InsumoAbrev],"",0))</f>
        <v/>
      </c>
      <c r="L1160" s="697"/>
      <c r="M1160" s="698" t="str">
        <f>IF(Tabla112[[#This Row],[Descripción]]="","",_xlfn.XLOOKUP(Tabla112[[#This Row],[Descripción]],[1]!Tabla10[Descripción],[1]!Tabla10[Unidad de Medida],"",0))</f>
        <v/>
      </c>
      <c r="N1160" s="699"/>
      <c r="O1160" s="700" t="str">
        <f>IF(Tabla112[[#This Row],[Descripción]]="","",_xlfn.XLOOKUP(Tabla112[[#This Row],[Descripción]],[1]!Tabla10[Descripción],[1]!Tabla10[Precio Unitario],0))</f>
        <v/>
      </c>
      <c r="P1160" s="700" t="str">
        <f>IF(Tabla112[[#This Row],[Cantidad de Insumos]]="","",Tabla112[[#This Row],[Precio Unitario]]*Tabla112[[#This Row],[Cantidad de Insumos]])</f>
        <v/>
      </c>
      <c r="Q1160" s="700" t="str">
        <f>IF(Tabla112[[#This Row],[Descripción]]="","",_xlfn.XLOOKUP(Tabla112[[#This Row],[Descripción]],[1]!Tabla10[Descripción],[1]!Tabla10[CODIGO PRESUPUESTARIO],0))</f>
        <v/>
      </c>
      <c r="R1160" s="696"/>
      <c r="S1160" s="696"/>
    </row>
    <row r="1161" spans="2:19" x14ac:dyDescent="0.3">
      <c r="B1161" s="692" t="str">
        <f>IF('Formulario PPGR3 '!$G1161="","",CONCATENATE('Formulario PPGR3 '!$C1161,".",'Formulario PPGR3 '!$D1161,".",'Formulario PPGR3 '!$E1161,".",'Formulario PPGR3 '!$F1161))</f>
        <v/>
      </c>
      <c r="C1161" s="692" t="str">
        <f>IF('Formulario PPGR3 '!$G1161="","",'[1]Formulario PPGR1'!#REF!)</f>
        <v/>
      </c>
      <c r="D1161" s="692" t="str">
        <f>IF('Formulario PPGR3 '!$G1161="","",'[1]Formulario PPGR1'!#REF!)</f>
        <v/>
      </c>
      <c r="E1161" s="692" t="str">
        <f>IF('Formulario PPGR3 '!$G1161="","",'[1]Formulario PPGR1'!#REF!)</f>
        <v/>
      </c>
      <c r="F1161" s="692" t="str">
        <f>IF('Formulario PPGR3 '!$G1161="","",'[1]Formulario PPGR1'!#REF!)</f>
        <v/>
      </c>
      <c r="G1161" s="693"/>
      <c r="H1161" s="694" t="str">
        <f>IF(Tabla112[[#This Row],[Código_Actividad]]="","",_xlfn.XLOOKUP(Tabla112[[#This Row],[Código_Actividad]],[1]!Tabla2[Código],[1]!Tabla2[Actividades Programables Presupuestables],"",0))</f>
        <v/>
      </c>
      <c r="I1161" s="695" t="str">
        <f>IFERROR(VLOOKUP('Formulario PPGR3 '!$G1161,'[1]Formulario PPGR2'!$H$9:$V$272,15,FALSE),"")</f>
        <v/>
      </c>
      <c r="J1161" s="702"/>
      <c r="K1161" s="696" t="str">
        <f>IF(Tabla112[[#This Row],[Insumos]]="","",_xlfn.XLOOKUP(Tabla112[[#This Row],[Insumos]],[1]!Tabla10[Insumo],[1]!Tabla10[InsumoAbrev],"",0))</f>
        <v/>
      </c>
      <c r="L1161" s="697"/>
      <c r="M1161" s="698" t="str">
        <f>IF(Tabla112[[#This Row],[Descripción]]="","",_xlfn.XLOOKUP(Tabla112[[#This Row],[Descripción]],[1]!Tabla10[Descripción],[1]!Tabla10[Unidad de Medida],"",0))</f>
        <v/>
      </c>
      <c r="N1161" s="699"/>
      <c r="O1161" s="700" t="str">
        <f>IF(Tabla112[[#This Row],[Descripción]]="","",_xlfn.XLOOKUP(Tabla112[[#This Row],[Descripción]],[1]!Tabla10[Descripción],[1]!Tabla10[Precio Unitario],0))</f>
        <v/>
      </c>
      <c r="P1161" s="700" t="str">
        <f>IF(Tabla112[[#This Row],[Cantidad de Insumos]]="","",Tabla112[[#This Row],[Precio Unitario]]*Tabla112[[#This Row],[Cantidad de Insumos]])</f>
        <v/>
      </c>
      <c r="Q1161" s="700" t="str">
        <f>IF(Tabla112[[#This Row],[Descripción]]="","",_xlfn.XLOOKUP(Tabla112[[#This Row],[Descripción]],[1]!Tabla10[Descripción],[1]!Tabla10[CODIGO PRESUPUESTARIO],0))</f>
        <v/>
      </c>
      <c r="R1161" s="696"/>
      <c r="S1161" s="696"/>
    </row>
    <row r="1162" spans="2:19" x14ac:dyDescent="0.3">
      <c r="B1162" s="692" t="str">
        <f>IF('Formulario PPGR3 '!$G1162="","",CONCATENATE('Formulario PPGR3 '!$C1162,".",'Formulario PPGR3 '!$D1162,".",'Formulario PPGR3 '!$E1162,".",'Formulario PPGR3 '!$F1162))</f>
        <v/>
      </c>
      <c r="C1162" s="692" t="str">
        <f>IF('Formulario PPGR3 '!$G1162="","",'[1]Formulario PPGR1'!#REF!)</f>
        <v/>
      </c>
      <c r="D1162" s="692" t="str">
        <f>IF('Formulario PPGR3 '!$G1162="","",'[1]Formulario PPGR1'!#REF!)</f>
        <v/>
      </c>
      <c r="E1162" s="692" t="str">
        <f>IF('Formulario PPGR3 '!$G1162="","",'[1]Formulario PPGR1'!#REF!)</f>
        <v/>
      </c>
      <c r="F1162" s="692" t="str">
        <f>IF('Formulario PPGR3 '!$G1162="","",'[1]Formulario PPGR1'!#REF!)</f>
        <v/>
      </c>
      <c r="G1162" s="693"/>
      <c r="H1162" s="694" t="str">
        <f>IF(Tabla112[[#This Row],[Código_Actividad]]="","",_xlfn.XLOOKUP(Tabla112[[#This Row],[Código_Actividad]],[1]!Tabla2[Código],[1]!Tabla2[Actividades Programables Presupuestables],"",0))</f>
        <v/>
      </c>
      <c r="I1162" s="695" t="str">
        <f>IFERROR(VLOOKUP('Formulario PPGR3 '!$G1162,'[1]Formulario PPGR2'!$H$9:$V$272,15,FALSE),"")</f>
        <v/>
      </c>
      <c r="J1162" s="702"/>
      <c r="K1162" s="696" t="str">
        <f>IF(Tabla112[[#This Row],[Insumos]]="","",_xlfn.XLOOKUP(Tabla112[[#This Row],[Insumos]],[1]!Tabla10[Insumo],[1]!Tabla10[InsumoAbrev],"",0))</f>
        <v/>
      </c>
      <c r="L1162" s="697"/>
      <c r="M1162" s="698" t="str">
        <f>IF(Tabla112[[#This Row],[Descripción]]="","",_xlfn.XLOOKUP(Tabla112[[#This Row],[Descripción]],[1]!Tabla10[Descripción],[1]!Tabla10[Unidad de Medida],"",0))</f>
        <v/>
      </c>
      <c r="N1162" s="699"/>
      <c r="O1162" s="700" t="str">
        <f>IF(Tabla112[[#This Row],[Descripción]]="","",_xlfn.XLOOKUP(Tabla112[[#This Row],[Descripción]],[1]!Tabla10[Descripción],[1]!Tabla10[Precio Unitario],0))</f>
        <v/>
      </c>
      <c r="P1162" s="700" t="str">
        <f>IF(Tabla112[[#This Row],[Cantidad de Insumos]]="","",Tabla112[[#This Row],[Precio Unitario]]*Tabla112[[#This Row],[Cantidad de Insumos]])</f>
        <v/>
      </c>
      <c r="Q1162" s="700" t="str">
        <f>IF(Tabla112[[#This Row],[Descripción]]="","",_xlfn.XLOOKUP(Tabla112[[#This Row],[Descripción]],[1]!Tabla10[Descripción],[1]!Tabla10[CODIGO PRESUPUESTARIO],0))</f>
        <v/>
      </c>
      <c r="R1162" s="696"/>
      <c r="S1162" s="696"/>
    </row>
    <row r="1163" spans="2:19" x14ac:dyDescent="0.3">
      <c r="B1163" s="692" t="str">
        <f>IF('Formulario PPGR3 '!$G1163="","",CONCATENATE('Formulario PPGR3 '!$C1163,".",'Formulario PPGR3 '!$D1163,".",'Formulario PPGR3 '!$E1163,".",'Formulario PPGR3 '!$F1163))</f>
        <v/>
      </c>
      <c r="C1163" s="692" t="str">
        <f>IF('Formulario PPGR3 '!$G1163="","",'[1]Formulario PPGR1'!#REF!)</f>
        <v/>
      </c>
      <c r="D1163" s="692" t="str">
        <f>IF('Formulario PPGR3 '!$G1163="","",'[1]Formulario PPGR1'!#REF!)</f>
        <v/>
      </c>
      <c r="E1163" s="692" t="str">
        <f>IF('Formulario PPGR3 '!$G1163="","",'[1]Formulario PPGR1'!#REF!)</f>
        <v/>
      </c>
      <c r="F1163" s="692" t="str">
        <f>IF('Formulario PPGR3 '!$G1163="","",'[1]Formulario PPGR1'!#REF!)</f>
        <v/>
      </c>
      <c r="G1163" s="693"/>
      <c r="H1163" s="694" t="str">
        <f>IF(Tabla112[[#This Row],[Código_Actividad]]="","",_xlfn.XLOOKUP(Tabla112[[#This Row],[Código_Actividad]],[1]!Tabla2[Código],[1]!Tabla2[Actividades Programables Presupuestables],"",0))</f>
        <v/>
      </c>
      <c r="I1163" s="695" t="str">
        <f>IFERROR(VLOOKUP('Formulario PPGR3 '!$G1163,'[1]Formulario PPGR2'!$H$9:$V$272,15,FALSE),"")</f>
        <v/>
      </c>
      <c r="J1163" s="702"/>
      <c r="K1163" s="696" t="str">
        <f>IF(Tabla112[[#This Row],[Insumos]]="","",_xlfn.XLOOKUP(Tabla112[[#This Row],[Insumos]],[1]!Tabla10[Insumo],[1]!Tabla10[InsumoAbrev],"",0))</f>
        <v/>
      </c>
      <c r="L1163" s="697"/>
      <c r="M1163" s="698" t="str">
        <f>IF(Tabla112[[#This Row],[Descripción]]="","",_xlfn.XLOOKUP(Tabla112[[#This Row],[Descripción]],[1]!Tabla10[Descripción],[1]!Tabla10[Unidad de Medida],"",0))</f>
        <v/>
      </c>
      <c r="N1163" s="699"/>
      <c r="O1163" s="700" t="str">
        <f>IF(Tabla112[[#This Row],[Descripción]]="","",_xlfn.XLOOKUP(Tabla112[[#This Row],[Descripción]],[1]!Tabla10[Descripción],[1]!Tabla10[Precio Unitario],0))</f>
        <v/>
      </c>
      <c r="P1163" s="700" t="str">
        <f>IF(Tabla112[[#This Row],[Cantidad de Insumos]]="","",Tabla112[[#This Row],[Precio Unitario]]*Tabla112[[#This Row],[Cantidad de Insumos]])</f>
        <v/>
      </c>
      <c r="Q1163" s="700" t="str">
        <f>IF(Tabla112[[#This Row],[Descripción]]="","",_xlfn.XLOOKUP(Tabla112[[#This Row],[Descripción]],[1]!Tabla10[Descripción],[1]!Tabla10[CODIGO PRESUPUESTARIO],0))</f>
        <v/>
      </c>
      <c r="R1163" s="696"/>
      <c r="S1163" s="696"/>
    </row>
    <row r="1164" spans="2:19" x14ac:dyDescent="0.3">
      <c r="B1164" s="692" t="str">
        <f>IF('Formulario PPGR3 '!$G1164="","",CONCATENATE('Formulario PPGR3 '!$C1164,".",'Formulario PPGR3 '!$D1164,".",'Formulario PPGR3 '!$E1164,".",'Formulario PPGR3 '!$F1164))</f>
        <v/>
      </c>
      <c r="C1164" s="692" t="str">
        <f>IF('Formulario PPGR3 '!$G1164="","",'[1]Formulario PPGR1'!#REF!)</f>
        <v/>
      </c>
      <c r="D1164" s="692" t="str">
        <f>IF('Formulario PPGR3 '!$G1164="","",'[1]Formulario PPGR1'!#REF!)</f>
        <v/>
      </c>
      <c r="E1164" s="692" t="str">
        <f>IF('Formulario PPGR3 '!$G1164="","",'[1]Formulario PPGR1'!#REF!)</f>
        <v/>
      </c>
      <c r="F1164" s="692" t="str">
        <f>IF('Formulario PPGR3 '!$G1164="","",'[1]Formulario PPGR1'!#REF!)</f>
        <v/>
      </c>
      <c r="G1164" s="693"/>
      <c r="H1164" s="694" t="str">
        <f>IF(Tabla112[[#This Row],[Código_Actividad]]="","",_xlfn.XLOOKUP(Tabla112[[#This Row],[Código_Actividad]],[1]!Tabla2[Código],[1]!Tabla2[Actividades Programables Presupuestables],"",0))</f>
        <v/>
      </c>
      <c r="I1164" s="695" t="str">
        <f>IFERROR(VLOOKUP('Formulario PPGR3 '!$G1164,'[1]Formulario PPGR2'!$H$9:$V$272,15,FALSE),"")</f>
        <v/>
      </c>
      <c r="J1164" s="702"/>
      <c r="K1164" s="696" t="str">
        <f>IF(Tabla112[[#This Row],[Insumos]]="","",_xlfn.XLOOKUP(Tabla112[[#This Row],[Insumos]],[1]!Tabla10[Insumo],[1]!Tabla10[InsumoAbrev],"",0))</f>
        <v/>
      </c>
      <c r="L1164" s="697"/>
      <c r="M1164" s="698" t="str">
        <f>IF(Tabla112[[#This Row],[Descripción]]="","",_xlfn.XLOOKUP(Tabla112[[#This Row],[Descripción]],[1]!Tabla10[Descripción],[1]!Tabla10[Unidad de Medida],"",0))</f>
        <v/>
      </c>
      <c r="N1164" s="699"/>
      <c r="O1164" s="700" t="str">
        <f>IF(Tabla112[[#This Row],[Descripción]]="","",_xlfn.XLOOKUP(Tabla112[[#This Row],[Descripción]],[1]!Tabla10[Descripción],[1]!Tabla10[Precio Unitario],0))</f>
        <v/>
      </c>
      <c r="P1164" s="700" t="str">
        <f>IF(Tabla112[[#This Row],[Cantidad de Insumos]]="","",Tabla112[[#This Row],[Precio Unitario]]*Tabla112[[#This Row],[Cantidad de Insumos]])</f>
        <v/>
      </c>
      <c r="Q1164" s="700" t="str">
        <f>IF(Tabla112[[#This Row],[Descripción]]="","",_xlfn.XLOOKUP(Tabla112[[#This Row],[Descripción]],[1]!Tabla10[Descripción],[1]!Tabla10[CODIGO PRESUPUESTARIO],0))</f>
        <v/>
      </c>
      <c r="R1164" s="696"/>
      <c r="S1164" s="696"/>
    </row>
    <row r="1165" spans="2:19" x14ac:dyDescent="0.3">
      <c r="B1165" s="692" t="str">
        <f>IF('Formulario PPGR3 '!$G1165="","",CONCATENATE('Formulario PPGR3 '!$C1165,".",'Formulario PPGR3 '!$D1165,".",'Formulario PPGR3 '!$E1165,".",'Formulario PPGR3 '!$F1165))</f>
        <v/>
      </c>
      <c r="C1165" s="692" t="str">
        <f>IF('Formulario PPGR3 '!$G1165="","",'[1]Formulario PPGR1'!#REF!)</f>
        <v/>
      </c>
      <c r="D1165" s="692" t="str">
        <f>IF('Formulario PPGR3 '!$G1165="","",'[1]Formulario PPGR1'!#REF!)</f>
        <v/>
      </c>
      <c r="E1165" s="692" t="str">
        <f>IF('Formulario PPGR3 '!$G1165="","",'[1]Formulario PPGR1'!#REF!)</f>
        <v/>
      </c>
      <c r="F1165" s="692" t="str">
        <f>IF('Formulario PPGR3 '!$G1165="","",'[1]Formulario PPGR1'!#REF!)</f>
        <v/>
      </c>
      <c r="G1165" s="693"/>
      <c r="H1165" s="694" t="str">
        <f>IF(Tabla112[[#This Row],[Código_Actividad]]="","",_xlfn.XLOOKUP(Tabla112[[#This Row],[Código_Actividad]],[1]!Tabla2[Código],[1]!Tabla2[Actividades Programables Presupuestables],"",0))</f>
        <v/>
      </c>
      <c r="I1165" s="695" t="str">
        <f>IFERROR(VLOOKUP('Formulario PPGR3 '!$G1165,'[1]Formulario PPGR2'!$H$9:$V$272,15,FALSE),"")</f>
        <v/>
      </c>
      <c r="J1165" s="702"/>
      <c r="K1165" s="696" t="str">
        <f>IF(Tabla112[[#This Row],[Insumos]]="","",_xlfn.XLOOKUP(Tabla112[[#This Row],[Insumos]],[1]!Tabla10[Insumo],[1]!Tabla10[InsumoAbrev],"",0))</f>
        <v/>
      </c>
      <c r="L1165" s="697"/>
      <c r="M1165" s="698" t="str">
        <f>IF(Tabla112[[#This Row],[Descripción]]="","",_xlfn.XLOOKUP(Tabla112[[#This Row],[Descripción]],[1]!Tabla10[Descripción],[1]!Tabla10[Unidad de Medida],"",0))</f>
        <v/>
      </c>
      <c r="N1165" s="699"/>
      <c r="O1165" s="700" t="str">
        <f>IF(Tabla112[[#This Row],[Descripción]]="","",_xlfn.XLOOKUP(Tabla112[[#This Row],[Descripción]],[1]!Tabla10[Descripción],[1]!Tabla10[Precio Unitario],0))</f>
        <v/>
      </c>
      <c r="P1165" s="700" t="str">
        <f>IF(Tabla112[[#This Row],[Cantidad de Insumos]]="","",Tabla112[[#This Row],[Precio Unitario]]*Tabla112[[#This Row],[Cantidad de Insumos]])</f>
        <v/>
      </c>
      <c r="Q1165" s="700" t="str">
        <f>IF(Tabla112[[#This Row],[Descripción]]="","",_xlfn.XLOOKUP(Tabla112[[#This Row],[Descripción]],[1]!Tabla10[Descripción],[1]!Tabla10[CODIGO PRESUPUESTARIO],0))</f>
        <v/>
      </c>
      <c r="R1165" s="696"/>
      <c r="S1165" s="696"/>
    </row>
    <row r="1166" spans="2:19" x14ac:dyDescent="0.3">
      <c r="B1166" s="692" t="str">
        <f>IF('Formulario PPGR3 '!$G1166="","",CONCATENATE('Formulario PPGR3 '!$C1166,".",'Formulario PPGR3 '!$D1166,".",'Formulario PPGR3 '!$E1166,".",'Formulario PPGR3 '!$F1166))</f>
        <v/>
      </c>
      <c r="C1166" s="692" t="str">
        <f>IF('Formulario PPGR3 '!$G1166="","",'[1]Formulario PPGR1'!#REF!)</f>
        <v/>
      </c>
      <c r="D1166" s="692" t="str">
        <f>IF('Formulario PPGR3 '!$G1166="","",'[1]Formulario PPGR1'!#REF!)</f>
        <v/>
      </c>
      <c r="E1166" s="692" t="str">
        <f>IF('Formulario PPGR3 '!$G1166="","",'[1]Formulario PPGR1'!#REF!)</f>
        <v/>
      </c>
      <c r="F1166" s="692" t="str">
        <f>IF('Formulario PPGR3 '!$G1166="","",'[1]Formulario PPGR1'!#REF!)</f>
        <v/>
      </c>
      <c r="G1166" s="693"/>
      <c r="H1166" s="694" t="str">
        <f>IF(Tabla112[[#This Row],[Código_Actividad]]="","",_xlfn.XLOOKUP(Tabla112[[#This Row],[Código_Actividad]],[1]!Tabla2[Código],[1]!Tabla2[Actividades Programables Presupuestables],"",0))</f>
        <v/>
      </c>
      <c r="I1166" s="695" t="str">
        <f>IFERROR(VLOOKUP('Formulario PPGR3 '!$G1166,'[1]Formulario PPGR2'!$H$9:$V$272,15,FALSE),"")</f>
        <v/>
      </c>
      <c r="J1166" s="702"/>
      <c r="K1166" s="696" t="str">
        <f>IF(Tabla112[[#This Row],[Insumos]]="","",_xlfn.XLOOKUP(Tabla112[[#This Row],[Insumos]],[1]!Tabla10[Insumo],[1]!Tabla10[InsumoAbrev],"",0))</f>
        <v/>
      </c>
      <c r="L1166" s="697"/>
      <c r="M1166" s="698" t="str">
        <f>IF(Tabla112[[#This Row],[Descripción]]="","",_xlfn.XLOOKUP(Tabla112[[#This Row],[Descripción]],[1]!Tabla10[Descripción],[1]!Tabla10[Unidad de Medida],"",0))</f>
        <v/>
      </c>
      <c r="N1166" s="699"/>
      <c r="O1166" s="700" t="str">
        <f>IF(Tabla112[[#This Row],[Descripción]]="","",_xlfn.XLOOKUP(Tabla112[[#This Row],[Descripción]],[1]!Tabla10[Descripción],[1]!Tabla10[Precio Unitario],0))</f>
        <v/>
      </c>
      <c r="P1166" s="700" t="str">
        <f>IF(Tabla112[[#This Row],[Cantidad de Insumos]]="","",Tabla112[[#This Row],[Precio Unitario]]*Tabla112[[#This Row],[Cantidad de Insumos]])</f>
        <v/>
      </c>
      <c r="Q1166" s="700" t="str">
        <f>IF(Tabla112[[#This Row],[Descripción]]="","",_xlfn.XLOOKUP(Tabla112[[#This Row],[Descripción]],[1]!Tabla10[Descripción],[1]!Tabla10[CODIGO PRESUPUESTARIO],0))</f>
        <v/>
      </c>
      <c r="R1166" s="696"/>
      <c r="S1166" s="696"/>
    </row>
    <row r="1167" spans="2:19" x14ac:dyDescent="0.3">
      <c r="B1167" s="692" t="str">
        <f>IF('Formulario PPGR3 '!$G1167="","",CONCATENATE('Formulario PPGR3 '!$C1167,".",'Formulario PPGR3 '!$D1167,".",'Formulario PPGR3 '!$E1167,".",'Formulario PPGR3 '!$F1167))</f>
        <v/>
      </c>
      <c r="C1167" s="692" t="str">
        <f>IF('Formulario PPGR3 '!$G1167="","",'[1]Formulario PPGR1'!#REF!)</f>
        <v/>
      </c>
      <c r="D1167" s="692" t="str">
        <f>IF('Formulario PPGR3 '!$G1167="","",'[1]Formulario PPGR1'!#REF!)</f>
        <v/>
      </c>
      <c r="E1167" s="692" t="str">
        <f>IF('Formulario PPGR3 '!$G1167="","",'[1]Formulario PPGR1'!#REF!)</f>
        <v/>
      </c>
      <c r="F1167" s="692" t="str">
        <f>IF('Formulario PPGR3 '!$G1167="","",'[1]Formulario PPGR1'!#REF!)</f>
        <v/>
      </c>
      <c r="G1167" s="693"/>
      <c r="H1167" s="694" t="str">
        <f>IF(Tabla112[[#This Row],[Código_Actividad]]="","",_xlfn.XLOOKUP(Tabla112[[#This Row],[Código_Actividad]],[1]!Tabla2[Código],[1]!Tabla2[Actividades Programables Presupuestables],"",0))</f>
        <v/>
      </c>
      <c r="I1167" s="695" t="str">
        <f>IFERROR(VLOOKUP('Formulario PPGR3 '!$G1167,'[1]Formulario PPGR2'!$H$9:$V$272,15,FALSE),"")</f>
        <v/>
      </c>
      <c r="J1167" s="702"/>
      <c r="K1167" s="696" t="str">
        <f>IF(Tabla112[[#This Row],[Insumos]]="","",_xlfn.XLOOKUP(Tabla112[[#This Row],[Insumos]],[1]!Tabla10[Insumo],[1]!Tabla10[InsumoAbrev],"",0))</f>
        <v/>
      </c>
      <c r="L1167" s="697"/>
      <c r="M1167" s="698" t="str">
        <f>IF(Tabla112[[#This Row],[Descripción]]="","",_xlfn.XLOOKUP(Tabla112[[#This Row],[Descripción]],[1]!Tabla10[Descripción],[1]!Tabla10[Unidad de Medida],"",0))</f>
        <v/>
      </c>
      <c r="N1167" s="699"/>
      <c r="O1167" s="700" t="str">
        <f>IF(Tabla112[[#This Row],[Descripción]]="","",_xlfn.XLOOKUP(Tabla112[[#This Row],[Descripción]],[1]!Tabla10[Descripción],[1]!Tabla10[Precio Unitario],0))</f>
        <v/>
      </c>
      <c r="P1167" s="700" t="str">
        <f>IF(Tabla112[[#This Row],[Cantidad de Insumos]]="","",Tabla112[[#This Row],[Precio Unitario]]*Tabla112[[#This Row],[Cantidad de Insumos]])</f>
        <v/>
      </c>
      <c r="Q1167" s="700" t="str">
        <f>IF(Tabla112[[#This Row],[Descripción]]="","",_xlfn.XLOOKUP(Tabla112[[#This Row],[Descripción]],[1]!Tabla10[Descripción],[1]!Tabla10[CODIGO PRESUPUESTARIO],0))</f>
        <v/>
      </c>
      <c r="R1167" s="696"/>
      <c r="S1167" s="696"/>
    </row>
    <row r="1168" spans="2:19" x14ac:dyDescent="0.3">
      <c r="B1168" s="692" t="str">
        <f>IF('Formulario PPGR3 '!$G1168="","",CONCATENATE('Formulario PPGR3 '!$C1168,".",'Formulario PPGR3 '!$D1168,".",'Formulario PPGR3 '!$E1168,".",'Formulario PPGR3 '!$F1168))</f>
        <v/>
      </c>
      <c r="C1168" s="692" t="str">
        <f>IF('Formulario PPGR3 '!$G1168="","",'[1]Formulario PPGR1'!#REF!)</f>
        <v/>
      </c>
      <c r="D1168" s="692" t="str">
        <f>IF('Formulario PPGR3 '!$G1168="","",'[1]Formulario PPGR1'!#REF!)</f>
        <v/>
      </c>
      <c r="E1168" s="692" t="str">
        <f>IF('Formulario PPGR3 '!$G1168="","",'[1]Formulario PPGR1'!#REF!)</f>
        <v/>
      </c>
      <c r="F1168" s="692" t="str">
        <f>IF('Formulario PPGR3 '!$G1168="","",'[1]Formulario PPGR1'!#REF!)</f>
        <v/>
      </c>
      <c r="G1168" s="693"/>
      <c r="H1168" s="694" t="str">
        <f>IF(Tabla112[[#This Row],[Código_Actividad]]="","",_xlfn.XLOOKUP(Tabla112[[#This Row],[Código_Actividad]],[1]!Tabla2[Código],[1]!Tabla2[Actividades Programables Presupuestables],"",0))</f>
        <v/>
      </c>
      <c r="I1168" s="695" t="str">
        <f>IFERROR(VLOOKUP('Formulario PPGR3 '!$G1168,'[1]Formulario PPGR2'!$H$9:$V$272,15,FALSE),"")</f>
        <v/>
      </c>
      <c r="J1168" s="702"/>
      <c r="K1168" s="696" t="str">
        <f>IF(Tabla112[[#This Row],[Insumos]]="","",_xlfn.XLOOKUP(Tabla112[[#This Row],[Insumos]],[1]!Tabla10[Insumo],[1]!Tabla10[InsumoAbrev],"",0))</f>
        <v/>
      </c>
      <c r="L1168" s="697"/>
      <c r="M1168" s="698" t="str">
        <f>IF(Tabla112[[#This Row],[Descripción]]="","",_xlfn.XLOOKUP(Tabla112[[#This Row],[Descripción]],[1]!Tabla10[Descripción],[1]!Tabla10[Unidad de Medida],"",0))</f>
        <v/>
      </c>
      <c r="N1168" s="699"/>
      <c r="O1168" s="700" t="str">
        <f>IF(Tabla112[[#This Row],[Descripción]]="","",_xlfn.XLOOKUP(Tabla112[[#This Row],[Descripción]],[1]!Tabla10[Descripción],[1]!Tabla10[Precio Unitario],0))</f>
        <v/>
      </c>
      <c r="P1168" s="700" t="str">
        <f>IF(Tabla112[[#This Row],[Cantidad de Insumos]]="","",Tabla112[[#This Row],[Precio Unitario]]*Tabla112[[#This Row],[Cantidad de Insumos]])</f>
        <v/>
      </c>
      <c r="Q1168" s="700" t="str">
        <f>IF(Tabla112[[#This Row],[Descripción]]="","",_xlfn.XLOOKUP(Tabla112[[#This Row],[Descripción]],[1]!Tabla10[Descripción],[1]!Tabla10[CODIGO PRESUPUESTARIO],0))</f>
        <v/>
      </c>
      <c r="R1168" s="696"/>
      <c r="S1168" s="696"/>
    </row>
    <row r="1169" spans="2:19" x14ac:dyDescent="0.3">
      <c r="B1169" s="692" t="str">
        <f>IF('Formulario PPGR3 '!$G1169="","",CONCATENATE('Formulario PPGR3 '!$C1169,".",'Formulario PPGR3 '!$D1169,".",'Formulario PPGR3 '!$E1169,".",'Formulario PPGR3 '!$F1169))</f>
        <v/>
      </c>
      <c r="C1169" s="692" t="str">
        <f>IF('Formulario PPGR3 '!$G1169="","",'[1]Formulario PPGR1'!#REF!)</f>
        <v/>
      </c>
      <c r="D1169" s="692" t="str">
        <f>IF('Formulario PPGR3 '!$G1169="","",'[1]Formulario PPGR1'!#REF!)</f>
        <v/>
      </c>
      <c r="E1169" s="692" t="str">
        <f>IF('Formulario PPGR3 '!$G1169="","",'[1]Formulario PPGR1'!#REF!)</f>
        <v/>
      </c>
      <c r="F1169" s="692" t="str">
        <f>IF('Formulario PPGR3 '!$G1169="","",'[1]Formulario PPGR1'!#REF!)</f>
        <v/>
      </c>
      <c r="G1169" s="693"/>
      <c r="H1169" s="694" t="str">
        <f>IF(Tabla112[[#This Row],[Código_Actividad]]="","",_xlfn.XLOOKUP(Tabla112[[#This Row],[Código_Actividad]],[1]!Tabla2[Código],[1]!Tabla2[Actividades Programables Presupuestables],"",0))</f>
        <v/>
      </c>
      <c r="I1169" s="695" t="str">
        <f>IFERROR(VLOOKUP('Formulario PPGR3 '!$G1169,'[1]Formulario PPGR2'!$H$9:$V$272,15,FALSE),"")</f>
        <v/>
      </c>
      <c r="J1169" s="702"/>
      <c r="K1169" s="696" t="str">
        <f>IF(Tabla112[[#This Row],[Insumos]]="","",_xlfn.XLOOKUP(Tabla112[[#This Row],[Insumos]],[1]!Tabla10[Insumo],[1]!Tabla10[InsumoAbrev],"",0))</f>
        <v/>
      </c>
      <c r="L1169" s="697"/>
      <c r="M1169" s="698" t="str">
        <f>IF(Tabla112[[#This Row],[Descripción]]="","",_xlfn.XLOOKUP(Tabla112[[#This Row],[Descripción]],[1]!Tabla10[Descripción],[1]!Tabla10[Unidad de Medida],"",0))</f>
        <v/>
      </c>
      <c r="N1169" s="699"/>
      <c r="O1169" s="700" t="str">
        <f>IF(Tabla112[[#This Row],[Descripción]]="","",_xlfn.XLOOKUP(Tabla112[[#This Row],[Descripción]],[1]!Tabla10[Descripción],[1]!Tabla10[Precio Unitario],0))</f>
        <v/>
      </c>
      <c r="P1169" s="700" t="str">
        <f>IF(Tabla112[[#This Row],[Cantidad de Insumos]]="","",Tabla112[[#This Row],[Precio Unitario]]*Tabla112[[#This Row],[Cantidad de Insumos]])</f>
        <v/>
      </c>
      <c r="Q1169" s="700" t="str">
        <f>IF(Tabla112[[#This Row],[Descripción]]="","",_xlfn.XLOOKUP(Tabla112[[#This Row],[Descripción]],[1]!Tabla10[Descripción],[1]!Tabla10[CODIGO PRESUPUESTARIO],0))</f>
        <v/>
      </c>
      <c r="R1169" s="696"/>
      <c r="S1169" s="696"/>
    </row>
    <row r="1170" spans="2:19" x14ac:dyDescent="0.3">
      <c r="B1170" s="692" t="str">
        <f>IF('Formulario PPGR3 '!$G1170="","",CONCATENATE('Formulario PPGR3 '!$C1170,".",'Formulario PPGR3 '!$D1170,".",'Formulario PPGR3 '!$E1170,".",'Formulario PPGR3 '!$F1170))</f>
        <v/>
      </c>
      <c r="C1170" s="692" t="str">
        <f>IF('Formulario PPGR3 '!$G1170="","",'[1]Formulario PPGR1'!#REF!)</f>
        <v/>
      </c>
      <c r="D1170" s="692" t="str">
        <f>IF('Formulario PPGR3 '!$G1170="","",'[1]Formulario PPGR1'!#REF!)</f>
        <v/>
      </c>
      <c r="E1170" s="692" t="str">
        <f>IF('Formulario PPGR3 '!$G1170="","",'[1]Formulario PPGR1'!#REF!)</f>
        <v/>
      </c>
      <c r="F1170" s="692" t="str">
        <f>IF('Formulario PPGR3 '!$G1170="","",'[1]Formulario PPGR1'!#REF!)</f>
        <v/>
      </c>
      <c r="G1170" s="693"/>
      <c r="H1170" s="694" t="str">
        <f>IF(Tabla112[[#This Row],[Código_Actividad]]="","",_xlfn.XLOOKUP(Tabla112[[#This Row],[Código_Actividad]],[1]!Tabla2[Código],[1]!Tabla2[Actividades Programables Presupuestables],"",0))</f>
        <v/>
      </c>
      <c r="I1170" s="695" t="str">
        <f>IFERROR(VLOOKUP('Formulario PPGR3 '!$G1170,'[1]Formulario PPGR2'!$H$9:$V$272,15,FALSE),"")</f>
        <v/>
      </c>
      <c r="J1170" s="702"/>
      <c r="K1170" s="696" t="str">
        <f>IF(Tabla112[[#This Row],[Insumos]]="","",_xlfn.XLOOKUP(Tabla112[[#This Row],[Insumos]],[1]!Tabla10[Insumo],[1]!Tabla10[InsumoAbrev],"",0))</f>
        <v/>
      </c>
      <c r="L1170" s="697"/>
      <c r="M1170" s="698" t="str">
        <f>IF(Tabla112[[#This Row],[Descripción]]="","",_xlfn.XLOOKUP(Tabla112[[#This Row],[Descripción]],[1]!Tabla10[Descripción],[1]!Tabla10[Unidad de Medida],"",0))</f>
        <v/>
      </c>
      <c r="N1170" s="699"/>
      <c r="O1170" s="700" t="str">
        <f>IF(Tabla112[[#This Row],[Descripción]]="","",_xlfn.XLOOKUP(Tabla112[[#This Row],[Descripción]],[1]!Tabla10[Descripción],[1]!Tabla10[Precio Unitario],0))</f>
        <v/>
      </c>
      <c r="P1170" s="700" t="str">
        <f>IF(Tabla112[[#This Row],[Cantidad de Insumos]]="","",Tabla112[[#This Row],[Precio Unitario]]*Tabla112[[#This Row],[Cantidad de Insumos]])</f>
        <v/>
      </c>
      <c r="Q1170" s="700" t="str">
        <f>IF(Tabla112[[#This Row],[Descripción]]="","",_xlfn.XLOOKUP(Tabla112[[#This Row],[Descripción]],[1]!Tabla10[Descripción],[1]!Tabla10[CODIGO PRESUPUESTARIO],0))</f>
        <v/>
      </c>
      <c r="R1170" s="696"/>
      <c r="S1170" s="696"/>
    </row>
    <row r="1171" spans="2:19" x14ac:dyDescent="0.3">
      <c r="B1171" s="692" t="str">
        <f>IF('Formulario PPGR3 '!$G1171="","",CONCATENATE('Formulario PPGR3 '!$C1171,".",'Formulario PPGR3 '!$D1171,".",'Formulario PPGR3 '!$E1171,".",'Formulario PPGR3 '!$F1171))</f>
        <v/>
      </c>
      <c r="C1171" s="692" t="str">
        <f>IF('Formulario PPGR3 '!$G1171="","",'[1]Formulario PPGR1'!#REF!)</f>
        <v/>
      </c>
      <c r="D1171" s="692" t="str">
        <f>IF('Formulario PPGR3 '!$G1171="","",'[1]Formulario PPGR1'!#REF!)</f>
        <v/>
      </c>
      <c r="E1171" s="692" t="str">
        <f>IF('Formulario PPGR3 '!$G1171="","",'[1]Formulario PPGR1'!#REF!)</f>
        <v/>
      </c>
      <c r="F1171" s="692" t="str">
        <f>IF('Formulario PPGR3 '!$G1171="","",'[1]Formulario PPGR1'!#REF!)</f>
        <v/>
      </c>
      <c r="G1171" s="693"/>
      <c r="H1171" s="694" t="str">
        <f>IF(Tabla112[[#This Row],[Código_Actividad]]="","",_xlfn.XLOOKUP(Tabla112[[#This Row],[Código_Actividad]],[1]!Tabla2[Código],[1]!Tabla2[Actividades Programables Presupuestables],"",0))</f>
        <v/>
      </c>
      <c r="I1171" s="695" t="str">
        <f>IFERROR(VLOOKUP('Formulario PPGR3 '!$G1171,'[1]Formulario PPGR2'!$H$9:$V$272,15,FALSE),"")</f>
        <v/>
      </c>
      <c r="J1171" s="702"/>
      <c r="K1171" s="696" t="str">
        <f>IF(Tabla112[[#This Row],[Insumos]]="","",_xlfn.XLOOKUP(Tabla112[[#This Row],[Insumos]],[1]!Tabla10[Insumo],[1]!Tabla10[InsumoAbrev],"",0))</f>
        <v/>
      </c>
      <c r="L1171" s="697"/>
      <c r="M1171" s="698" t="str">
        <f>IF(Tabla112[[#This Row],[Descripción]]="","",_xlfn.XLOOKUP(Tabla112[[#This Row],[Descripción]],[1]!Tabla10[Descripción],[1]!Tabla10[Unidad de Medida],"",0))</f>
        <v/>
      </c>
      <c r="N1171" s="699"/>
      <c r="O1171" s="700" t="str">
        <f>IF(Tabla112[[#This Row],[Descripción]]="","",_xlfn.XLOOKUP(Tabla112[[#This Row],[Descripción]],[1]!Tabla10[Descripción],[1]!Tabla10[Precio Unitario],0))</f>
        <v/>
      </c>
      <c r="P1171" s="700" t="str">
        <f>IF(Tabla112[[#This Row],[Cantidad de Insumos]]="","",Tabla112[[#This Row],[Precio Unitario]]*Tabla112[[#This Row],[Cantidad de Insumos]])</f>
        <v/>
      </c>
      <c r="Q1171" s="700" t="str">
        <f>IF(Tabla112[[#This Row],[Descripción]]="","",_xlfn.XLOOKUP(Tabla112[[#This Row],[Descripción]],[1]!Tabla10[Descripción],[1]!Tabla10[CODIGO PRESUPUESTARIO],0))</f>
        <v/>
      </c>
      <c r="R1171" s="696"/>
      <c r="S1171" s="696"/>
    </row>
    <row r="1172" spans="2:19" x14ac:dyDescent="0.3">
      <c r="B1172" s="692" t="str">
        <f>IF('Formulario PPGR3 '!$G1172="","",CONCATENATE('Formulario PPGR3 '!$C1172,".",'Formulario PPGR3 '!$D1172,".",'Formulario PPGR3 '!$E1172,".",'Formulario PPGR3 '!$F1172))</f>
        <v/>
      </c>
      <c r="C1172" s="692" t="str">
        <f>IF('Formulario PPGR3 '!$G1172="","",'[1]Formulario PPGR1'!#REF!)</f>
        <v/>
      </c>
      <c r="D1172" s="692" t="str">
        <f>IF('Formulario PPGR3 '!$G1172="","",'[1]Formulario PPGR1'!#REF!)</f>
        <v/>
      </c>
      <c r="E1172" s="692" t="str">
        <f>IF('Formulario PPGR3 '!$G1172="","",'[1]Formulario PPGR1'!#REF!)</f>
        <v/>
      </c>
      <c r="F1172" s="692" t="str">
        <f>IF('Formulario PPGR3 '!$G1172="","",'[1]Formulario PPGR1'!#REF!)</f>
        <v/>
      </c>
      <c r="G1172" s="693"/>
      <c r="H1172" s="694" t="str">
        <f>IF(Tabla112[[#This Row],[Código_Actividad]]="","",_xlfn.XLOOKUP(Tabla112[[#This Row],[Código_Actividad]],[1]!Tabla2[Código],[1]!Tabla2[Actividades Programables Presupuestables],"",0))</f>
        <v/>
      </c>
      <c r="I1172" s="695" t="str">
        <f>IFERROR(VLOOKUP('Formulario PPGR3 '!$G1172,'[1]Formulario PPGR2'!$H$9:$V$272,15,FALSE),"")</f>
        <v/>
      </c>
      <c r="J1172" s="702"/>
      <c r="K1172" s="696" t="str">
        <f>IF(Tabla112[[#This Row],[Insumos]]="","",_xlfn.XLOOKUP(Tabla112[[#This Row],[Insumos]],[1]!Tabla10[Insumo],[1]!Tabla10[InsumoAbrev],"",0))</f>
        <v/>
      </c>
      <c r="L1172" s="697"/>
      <c r="M1172" s="698" t="str">
        <f>IF(Tabla112[[#This Row],[Descripción]]="","",_xlfn.XLOOKUP(Tabla112[[#This Row],[Descripción]],[1]!Tabla10[Descripción],[1]!Tabla10[Unidad de Medida],"",0))</f>
        <v/>
      </c>
      <c r="N1172" s="699"/>
      <c r="O1172" s="700" t="str">
        <f>IF(Tabla112[[#This Row],[Descripción]]="","",_xlfn.XLOOKUP(Tabla112[[#This Row],[Descripción]],[1]!Tabla10[Descripción],[1]!Tabla10[Precio Unitario],0))</f>
        <v/>
      </c>
      <c r="P1172" s="700" t="str">
        <f>IF(Tabla112[[#This Row],[Cantidad de Insumos]]="","",Tabla112[[#This Row],[Precio Unitario]]*Tabla112[[#This Row],[Cantidad de Insumos]])</f>
        <v/>
      </c>
      <c r="Q1172" s="700" t="str">
        <f>IF(Tabla112[[#This Row],[Descripción]]="","",_xlfn.XLOOKUP(Tabla112[[#This Row],[Descripción]],[1]!Tabla10[Descripción],[1]!Tabla10[CODIGO PRESUPUESTARIO],0))</f>
        <v/>
      </c>
      <c r="R1172" s="696"/>
      <c r="S1172" s="696"/>
    </row>
    <row r="1173" spans="2:19" x14ac:dyDescent="0.3">
      <c r="B1173" s="692" t="str">
        <f>IF('Formulario PPGR3 '!$G1173="","",CONCATENATE('Formulario PPGR3 '!$C1173,".",'Formulario PPGR3 '!$D1173,".",'Formulario PPGR3 '!$E1173,".",'Formulario PPGR3 '!$F1173))</f>
        <v/>
      </c>
      <c r="C1173" s="692" t="str">
        <f>IF('Formulario PPGR3 '!$G1173="","",'[1]Formulario PPGR1'!#REF!)</f>
        <v/>
      </c>
      <c r="D1173" s="692" t="str">
        <f>IF('Formulario PPGR3 '!$G1173="","",'[1]Formulario PPGR1'!#REF!)</f>
        <v/>
      </c>
      <c r="E1173" s="692" t="str">
        <f>IF('Formulario PPGR3 '!$G1173="","",'[1]Formulario PPGR1'!#REF!)</f>
        <v/>
      </c>
      <c r="F1173" s="692" t="str">
        <f>IF('Formulario PPGR3 '!$G1173="","",'[1]Formulario PPGR1'!#REF!)</f>
        <v/>
      </c>
      <c r="G1173" s="693"/>
      <c r="H1173" s="694" t="str">
        <f>IF(Tabla112[[#This Row],[Código_Actividad]]="","",_xlfn.XLOOKUP(Tabla112[[#This Row],[Código_Actividad]],[1]!Tabla2[Código],[1]!Tabla2[Actividades Programables Presupuestables],"",0))</f>
        <v/>
      </c>
      <c r="I1173" s="695" t="str">
        <f>IFERROR(VLOOKUP('Formulario PPGR3 '!$G1173,'[1]Formulario PPGR2'!$H$9:$V$272,15,FALSE),"")</f>
        <v/>
      </c>
      <c r="J1173" s="702"/>
      <c r="K1173" s="696" t="str">
        <f>IF(Tabla112[[#This Row],[Insumos]]="","",_xlfn.XLOOKUP(Tabla112[[#This Row],[Insumos]],[1]!Tabla10[Insumo],[1]!Tabla10[InsumoAbrev],"",0))</f>
        <v/>
      </c>
      <c r="L1173" s="697"/>
      <c r="M1173" s="698" t="str">
        <f>IF(Tabla112[[#This Row],[Descripción]]="","",_xlfn.XLOOKUP(Tabla112[[#This Row],[Descripción]],[1]!Tabla10[Descripción],[1]!Tabla10[Unidad de Medida],"",0))</f>
        <v/>
      </c>
      <c r="N1173" s="699"/>
      <c r="O1173" s="700" t="str">
        <f>IF(Tabla112[[#This Row],[Descripción]]="","",_xlfn.XLOOKUP(Tabla112[[#This Row],[Descripción]],[1]!Tabla10[Descripción],[1]!Tabla10[Precio Unitario],0))</f>
        <v/>
      </c>
      <c r="P1173" s="700" t="str">
        <f>IF(Tabla112[[#This Row],[Cantidad de Insumos]]="","",Tabla112[[#This Row],[Precio Unitario]]*Tabla112[[#This Row],[Cantidad de Insumos]])</f>
        <v/>
      </c>
      <c r="Q1173" s="700" t="str">
        <f>IF(Tabla112[[#This Row],[Descripción]]="","",_xlfn.XLOOKUP(Tabla112[[#This Row],[Descripción]],[1]!Tabla10[Descripción],[1]!Tabla10[CODIGO PRESUPUESTARIO],0))</f>
        <v/>
      </c>
      <c r="R1173" s="696"/>
      <c r="S1173" s="696"/>
    </row>
    <row r="1174" spans="2:19" x14ac:dyDescent="0.3">
      <c r="B1174" s="692" t="str">
        <f>IF('Formulario PPGR3 '!$G1174="","",CONCATENATE('Formulario PPGR3 '!$C1174,".",'Formulario PPGR3 '!$D1174,".",'Formulario PPGR3 '!$E1174,".",'Formulario PPGR3 '!$F1174))</f>
        <v/>
      </c>
      <c r="C1174" s="692" t="str">
        <f>IF('Formulario PPGR3 '!$G1174="","",'[1]Formulario PPGR1'!#REF!)</f>
        <v/>
      </c>
      <c r="D1174" s="692" t="str">
        <f>IF('Formulario PPGR3 '!$G1174="","",'[1]Formulario PPGR1'!#REF!)</f>
        <v/>
      </c>
      <c r="E1174" s="692" t="str">
        <f>IF('Formulario PPGR3 '!$G1174="","",'[1]Formulario PPGR1'!#REF!)</f>
        <v/>
      </c>
      <c r="F1174" s="692" t="str">
        <f>IF('Formulario PPGR3 '!$G1174="","",'[1]Formulario PPGR1'!#REF!)</f>
        <v/>
      </c>
      <c r="G1174" s="693"/>
      <c r="H1174" s="694" t="str">
        <f>IF(Tabla112[[#This Row],[Código_Actividad]]="","",_xlfn.XLOOKUP(Tabla112[[#This Row],[Código_Actividad]],[1]!Tabla2[Código],[1]!Tabla2[Actividades Programables Presupuestables],"",0))</f>
        <v/>
      </c>
      <c r="I1174" s="695" t="str">
        <f>IFERROR(VLOOKUP('Formulario PPGR3 '!$G1174,'[1]Formulario PPGR2'!$H$9:$V$272,15,FALSE),"")</f>
        <v/>
      </c>
      <c r="J1174" s="702"/>
      <c r="K1174" s="696" t="str">
        <f>IF(Tabla112[[#This Row],[Insumos]]="","",_xlfn.XLOOKUP(Tabla112[[#This Row],[Insumos]],[1]!Tabla10[Insumo],[1]!Tabla10[InsumoAbrev],"",0))</f>
        <v/>
      </c>
      <c r="L1174" s="697"/>
      <c r="M1174" s="698" t="str">
        <f>IF(Tabla112[[#This Row],[Descripción]]="","",_xlfn.XLOOKUP(Tabla112[[#This Row],[Descripción]],[1]!Tabla10[Descripción],[1]!Tabla10[Unidad de Medida],"",0))</f>
        <v/>
      </c>
      <c r="N1174" s="699"/>
      <c r="O1174" s="700" t="str">
        <f>IF(Tabla112[[#This Row],[Descripción]]="","",_xlfn.XLOOKUP(Tabla112[[#This Row],[Descripción]],[1]!Tabla10[Descripción],[1]!Tabla10[Precio Unitario],0))</f>
        <v/>
      </c>
      <c r="P1174" s="700" t="str">
        <f>IF(Tabla112[[#This Row],[Cantidad de Insumos]]="","",Tabla112[[#This Row],[Precio Unitario]]*Tabla112[[#This Row],[Cantidad de Insumos]])</f>
        <v/>
      </c>
      <c r="Q1174" s="700" t="str">
        <f>IF(Tabla112[[#This Row],[Descripción]]="","",_xlfn.XLOOKUP(Tabla112[[#This Row],[Descripción]],[1]!Tabla10[Descripción],[1]!Tabla10[CODIGO PRESUPUESTARIO],0))</f>
        <v/>
      </c>
      <c r="R1174" s="696"/>
      <c r="S1174" s="696"/>
    </row>
    <row r="1175" spans="2:19" x14ac:dyDescent="0.3">
      <c r="B1175" s="692" t="str">
        <f>IF('Formulario PPGR3 '!$G1175="","",CONCATENATE('Formulario PPGR3 '!$C1175,".",'Formulario PPGR3 '!$D1175,".",'Formulario PPGR3 '!$E1175,".",'Formulario PPGR3 '!$F1175))</f>
        <v/>
      </c>
      <c r="C1175" s="692" t="str">
        <f>IF('Formulario PPGR3 '!$G1175="","",'[1]Formulario PPGR1'!#REF!)</f>
        <v/>
      </c>
      <c r="D1175" s="692" t="str">
        <f>IF('Formulario PPGR3 '!$G1175="","",'[1]Formulario PPGR1'!#REF!)</f>
        <v/>
      </c>
      <c r="E1175" s="692" t="str">
        <f>IF('Formulario PPGR3 '!$G1175="","",'[1]Formulario PPGR1'!#REF!)</f>
        <v/>
      </c>
      <c r="F1175" s="692" t="str">
        <f>IF('Formulario PPGR3 '!$G1175="","",'[1]Formulario PPGR1'!#REF!)</f>
        <v/>
      </c>
      <c r="G1175" s="693"/>
      <c r="H1175" s="694" t="str">
        <f>IF(Tabla112[[#This Row],[Código_Actividad]]="","",_xlfn.XLOOKUP(Tabla112[[#This Row],[Código_Actividad]],[1]!Tabla2[Código],[1]!Tabla2[Actividades Programables Presupuestables],"",0))</f>
        <v/>
      </c>
      <c r="I1175" s="695" t="str">
        <f>IFERROR(VLOOKUP('Formulario PPGR3 '!$G1175,'[1]Formulario PPGR2'!$H$9:$V$272,15,FALSE),"")</f>
        <v/>
      </c>
      <c r="J1175" s="702"/>
      <c r="K1175" s="696" t="str">
        <f>IF(Tabla112[[#This Row],[Insumos]]="","",_xlfn.XLOOKUP(Tabla112[[#This Row],[Insumos]],[1]!Tabla10[Insumo],[1]!Tabla10[InsumoAbrev],"",0))</f>
        <v/>
      </c>
      <c r="L1175" s="697"/>
      <c r="M1175" s="698" t="str">
        <f>IF(Tabla112[[#This Row],[Descripción]]="","",_xlfn.XLOOKUP(Tabla112[[#This Row],[Descripción]],[1]!Tabla10[Descripción],[1]!Tabla10[Unidad de Medida],"",0))</f>
        <v/>
      </c>
      <c r="N1175" s="699"/>
      <c r="O1175" s="700" t="str">
        <f>IF(Tabla112[[#This Row],[Descripción]]="","",_xlfn.XLOOKUP(Tabla112[[#This Row],[Descripción]],[1]!Tabla10[Descripción],[1]!Tabla10[Precio Unitario],0))</f>
        <v/>
      </c>
      <c r="P1175" s="700" t="str">
        <f>IF(Tabla112[[#This Row],[Cantidad de Insumos]]="","",Tabla112[[#This Row],[Precio Unitario]]*Tabla112[[#This Row],[Cantidad de Insumos]])</f>
        <v/>
      </c>
      <c r="Q1175" s="700" t="str">
        <f>IF(Tabla112[[#This Row],[Descripción]]="","",_xlfn.XLOOKUP(Tabla112[[#This Row],[Descripción]],[1]!Tabla10[Descripción],[1]!Tabla10[CODIGO PRESUPUESTARIO],0))</f>
        <v/>
      </c>
      <c r="R1175" s="696"/>
      <c r="S1175" s="696"/>
    </row>
    <row r="1176" spans="2:19" x14ac:dyDescent="0.3">
      <c r="B1176" s="692" t="str">
        <f>IF('Formulario PPGR3 '!$G1176="","",CONCATENATE('Formulario PPGR3 '!$C1176,".",'Formulario PPGR3 '!$D1176,".",'Formulario PPGR3 '!$E1176,".",'Formulario PPGR3 '!$F1176))</f>
        <v/>
      </c>
      <c r="C1176" s="692" t="str">
        <f>IF('Formulario PPGR3 '!$G1176="","",'[1]Formulario PPGR1'!#REF!)</f>
        <v/>
      </c>
      <c r="D1176" s="692" t="str">
        <f>IF('Formulario PPGR3 '!$G1176="","",'[1]Formulario PPGR1'!#REF!)</f>
        <v/>
      </c>
      <c r="E1176" s="692" t="str">
        <f>IF('Formulario PPGR3 '!$G1176="","",'[1]Formulario PPGR1'!#REF!)</f>
        <v/>
      </c>
      <c r="F1176" s="692" t="str">
        <f>IF('Formulario PPGR3 '!$G1176="","",'[1]Formulario PPGR1'!#REF!)</f>
        <v/>
      </c>
      <c r="G1176" s="693"/>
      <c r="H1176" s="694" t="str">
        <f>IF(Tabla112[[#This Row],[Código_Actividad]]="","",_xlfn.XLOOKUP(Tabla112[[#This Row],[Código_Actividad]],[1]!Tabla2[Código],[1]!Tabla2[Actividades Programables Presupuestables],"",0))</f>
        <v/>
      </c>
      <c r="I1176" s="695" t="str">
        <f>IFERROR(VLOOKUP('Formulario PPGR3 '!$G1176,'[1]Formulario PPGR2'!$H$9:$V$272,15,FALSE),"")</f>
        <v/>
      </c>
      <c r="J1176" s="702"/>
      <c r="K1176" s="696" t="str">
        <f>IF(Tabla112[[#This Row],[Insumos]]="","",_xlfn.XLOOKUP(Tabla112[[#This Row],[Insumos]],[1]!Tabla10[Insumo],[1]!Tabla10[InsumoAbrev],"",0))</f>
        <v/>
      </c>
      <c r="L1176" s="697"/>
      <c r="M1176" s="698" t="str">
        <f>IF(Tabla112[[#This Row],[Descripción]]="","",_xlfn.XLOOKUP(Tabla112[[#This Row],[Descripción]],[1]!Tabla10[Descripción],[1]!Tabla10[Unidad de Medida],"",0))</f>
        <v/>
      </c>
      <c r="N1176" s="699"/>
      <c r="O1176" s="700" t="str">
        <f>IF(Tabla112[[#This Row],[Descripción]]="","",_xlfn.XLOOKUP(Tabla112[[#This Row],[Descripción]],[1]!Tabla10[Descripción],[1]!Tabla10[Precio Unitario],0))</f>
        <v/>
      </c>
      <c r="P1176" s="700" t="str">
        <f>IF(Tabla112[[#This Row],[Cantidad de Insumos]]="","",Tabla112[[#This Row],[Precio Unitario]]*Tabla112[[#This Row],[Cantidad de Insumos]])</f>
        <v/>
      </c>
      <c r="Q1176" s="700" t="str">
        <f>IF(Tabla112[[#This Row],[Descripción]]="","",_xlfn.XLOOKUP(Tabla112[[#This Row],[Descripción]],[1]!Tabla10[Descripción],[1]!Tabla10[CODIGO PRESUPUESTARIO],0))</f>
        <v/>
      </c>
      <c r="R1176" s="696"/>
      <c r="S1176" s="696"/>
    </row>
    <row r="1177" spans="2:19" x14ac:dyDescent="0.3">
      <c r="B1177" s="692" t="str">
        <f>IF('Formulario PPGR3 '!$G1177="","",CONCATENATE('Formulario PPGR3 '!$C1177,".",'Formulario PPGR3 '!$D1177,".",'Formulario PPGR3 '!$E1177,".",'Formulario PPGR3 '!$F1177))</f>
        <v/>
      </c>
      <c r="C1177" s="692" t="str">
        <f>IF('Formulario PPGR3 '!$G1177="","",'[1]Formulario PPGR1'!#REF!)</f>
        <v/>
      </c>
      <c r="D1177" s="692" t="str">
        <f>IF('Formulario PPGR3 '!$G1177="","",'[1]Formulario PPGR1'!#REF!)</f>
        <v/>
      </c>
      <c r="E1177" s="692" t="str">
        <f>IF('Formulario PPGR3 '!$G1177="","",'[1]Formulario PPGR1'!#REF!)</f>
        <v/>
      </c>
      <c r="F1177" s="692" t="str">
        <f>IF('Formulario PPGR3 '!$G1177="","",'[1]Formulario PPGR1'!#REF!)</f>
        <v/>
      </c>
      <c r="G1177" s="693"/>
      <c r="H1177" s="694" t="str">
        <f>IF(Tabla112[[#This Row],[Código_Actividad]]="","",_xlfn.XLOOKUP(Tabla112[[#This Row],[Código_Actividad]],[1]!Tabla2[Código],[1]!Tabla2[Actividades Programables Presupuestables],"",0))</f>
        <v/>
      </c>
      <c r="I1177" s="695" t="str">
        <f>IFERROR(VLOOKUP('Formulario PPGR3 '!$G1177,'[1]Formulario PPGR2'!$H$9:$V$272,15,FALSE),"")</f>
        <v/>
      </c>
      <c r="J1177" s="702"/>
      <c r="K1177" s="696" t="str">
        <f>IF(Tabla112[[#This Row],[Insumos]]="","",_xlfn.XLOOKUP(Tabla112[[#This Row],[Insumos]],[1]!Tabla10[Insumo],[1]!Tabla10[InsumoAbrev],"",0))</f>
        <v/>
      </c>
      <c r="L1177" s="697"/>
      <c r="M1177" s="698" t="str">
        <f>IF(Tabla112[[#This Row],[Descripción]]="","",_xlfn.XLOOKUP(Tabla112[[#This Row],[Descripción]],[1]!Tabla10[Descripción],[1]!Tabla10[Unidad de Medida],"",0))</f>
        <v/>
      </c>
      <c r="N1177" s="699"/>
      <c r="O1177" s="700" t="str">
        <f>IF(Tabla112[[#This Row],[Descripción]]="","",_xlfn.XLOOKUP(Tabla112[[#This Row],[Descripción]],[1]!Tabla10[Descripción],[1]!Tabla10[Precio Unitario],0))</f>
        <v/>
      </c>
      <c r="P1177" s="700" t="str">
        <f>IF(Tabla112[[#This Row],[Cantidad de Insumos]]="","",Tabla112[[#This Row],[Precio Unitario]]*Tabla112[[#This Row],[Cantidad de Insumos]])</f>
        <v/>
      </c>
      <c r="Q1177" s="700" t="str">
        <f>IF(Tabla112[[#This Row],[Descripción]]="","",_xlfn.XLOOKUP(Tabla112[[#This Row],[Descripción]],[1]!Tabla10[Descripción],[1]!Tabla10[CODIGO PRESUPUESTARIO],0))</f>
        <v/>
      </c>
      <c r="R1177" s="696"/>
      <c r="S1177" s="696"/>
    </row>
    <row r="1178" spans="2:19" x14ac:dyDescent="0.3">
      <c r="B1178" s="692" t="str">
        <f>IF('Formulario PPGR3 '!$G1178="","",CONCATENATE('Formulario PPGR3 '!$C1178,".",'Formulario PPGR3 '!$D1178,".",'Formulario PPGR3 '!$E1178,".",'Formulario PPGR3 '!$F1178))</f>
        <v/>
      </c>
      <c r="C1178" s="692" t="str">
        <f>IF('Formulario PPGR3 '!$G1178="","",'[1]Formulario PPGR1'!#REF!)</f>
        <v/>
      </c>
      <c r="D1178" s="692" t="str">
        <f>IF('Formulario PPGR3 '!$G1178="","",'[1]Formulario PPGR1'!#REF!)</f>
        <v/>
      </c>
      <c r="E1178" s="692" t="str">
        <f>IF('Formulario PPGR3 '!$G1178="","",'[1]Formulario PPGR1'!#REF!)</f>
        <v/>
      </c>
      <c r="F1178" s="692" t="str">
        <f>IF('Formulario PPGR3 '!$G1178="","",'[1]Formulario PPGR1'!#REF!)</f>
        <v/>
      </c>
      <c r="G1178" s="693"/>
      <c r="H1178" s="694" t="str">
        <f>IF(Tabla112[[#This Row],[Código_Actividad]]="","",_xlfn.XLOOKUP(Tabla112[[#This Row],[Código_Actividad]],[1]!Tabla2[Código],[1]!Tabla2[Actividades Programables Presupuestables],"",0))</f>
        <v/>
      </c>
      <c r="I1178" s="695" t="str">
        <f>IFERROR(VLOOKUP('Formulario PPGR3 '!$G1178,'[1]Formulario PPGR2'!$H$9:$V$272,15,FALSE),"")</f>
        <v/>
      </c>
      <c r="J1178" s="702"/>
      <c r="K1178" s="696" t="str">
        <f>IF(Tabla112[[#This Row],[Insumos]]="","",_xlfn.XLOOKUP(Tabla112[[#This Row],[Insumos]],[1]!Tabla10[Insumo],[1]!Tabla10[InsumoAbrev],"",0))</f>
        <v/>
      </c>
      <c r="L1178" s="697"/>
      <c r="M1178" s="698" t="str">
        <f>IF(Tabla112[[#This Row],[Descripción]]="","",_xlfn.XLOOKUP(Tabla112[[#This Row],[Descripción]],[1]!Tabla10[Descripción],[1]!Tabla10[Unidad de Medida],"",0))</f>
        <v/>
      </c>
      <c r="N1178" s="699"/>
      <c r="O1178" s="700" t="str">
        <f>IF(Tabla112[[#This Row],[Descripción]]="","",_xlfn.XLOOKUP(Tabla112[[#This Row],[Descripción]],[1]!Tabla10[Descripción],[1]!Tabla10[Precio Unitario],0))</f>
        <v/>
      </c>
      <c r="P1178" s="700" t="str">
        <f>IF(Tabla112[[#This Row],[Cantidad de Insumos]]="","",Tabla112[[#This Row],[Precio Unitario]]*Tabla112[[#This Row],[Cantidad de Insumos]])</f>
        <v/>
      </c>
      <c r="Q1178" s="700" t="str">
        <f>IF(Tabla112[[#This Row],[Descripción]]="","",_xlfn.XLOOKUP(Tabla112[[#This Row],[Descripción]],[1]!Tabla10[Descripción],[1]!Tabla10[CODIGO PRESUPUESTARIO],0))</f>
        <v/>
      </c>
      <c r="R1178" s="696"/>
      <c r="S1178" s="696"/>
    </row>
    <row r="1179" spans="2:19" x14ac:dyDescent="0.3">
      <c r="B1179" s="692" t="str">
        <f>IF('Formulario PPGR3 '!$G1179="","",CONCATENATE('Formulario PPGR3 '!$C1179,".",'Formulario PPGR3 '!$D1179,".",'Formulario PPGR3 '!$E1179,".",'Formulario PPGR3 '!$F1179))</f>
        <v/>
      </c>
      <c r="C1179" s="692" t="str">
        <f>IF('Formulario PPGR3 '!$G1179="","",'[1]Formulario PPGR1'!#REF!)</f>
        <v/>
      </c>
      <c r="D1179" s="692" t="str">
        <f>IF('Formulario PPGR3 '!$G1179="","",'[1]Formulario PPGR1'!#REF!)</f>
        <v/>
      </c>
      <c r="E1179" s="692" t="str">
        <f>IF('Formulario PPGR3 '!$G1179="","",'[1]Formulario PPGR1'!#REF!)</f>
        <v/>
      </c>
      <c r="F1179" s="692" t="str">
        <f>IF('Formulario PPGR3 '!$G1179="","",'[1]Formulario PPGR1'!#REF!)</f>
        <v/>
      </c>
      <c r="G1179" s="693"/>
      <c r="H1179" s="694" t="str">
        <f>IF(Tabla112[[#This Row],[Código_Actividad]]="","",_xlfn.XLOOKUP(Tabla112[[#This Row],[Código_Actividad]],[1]!Tabla2[Código],[1]!Tabla2[Actividades Programables Presupuestables],"",0))</f>
        <v/>
      </c>
      <c r="I1179" s="695" t="str">
        <f>IFERROR(VLOOKUP('Formulario PPGR3 '!$G1179,'[1]Formulario PPGR2'!$H$9:$V$272,15,FALSE),"")</f>
        <v/>
      </c>
      <c r="J1179" s="702"/>
      <c r="K1179" s="696" t="str">
        <f>IF(Tabla112[[#This Row],[Insumos]]="","",_xlfn.XLOOKUP(Tabla112[[#This Row],[Insumos]],[1]!Tabla10[Insumo],[1]!Tabla10[InsumoAbrev],"",0))</f>
        <v/>
      </c>
      <c r="L1179" s="697"/>
      <c r="M1179" s="698" t="str">
        <f>IF(Tabla112[[#This Row],[Descripción]]="","",_xlfn.XLOOKUP(Tabla112[[#This Row],[Descripción]],[1]!Tabla10[Descripción],[1]!Tabla10[Unidad de Medida],"",0))</f>
        <v/>
      </c>
      <c r="N1179" s="699"/>
      <c r="O1179" s="700" t="str">
        <f>IF(Tabla112[[#This Row],[Descripción]]="","",_xlfn.XLOOKUP(Tabla112[[#This Row],[Descripción]],[1]!Tabla10[Descripción],[1]!Tabla10[Precio Unitario],0))</f>
        <v/>
      </c>
      <c r="P1179" s="700" t="str">
        <f>IF(Tabla112[[#This Row],[Cantidad de Insumos]]="","",Tabla112[[#This Row],[Precio Unitario]]*Tabla112[[#This Row],[Cantidad de Insumos]])</f>
        <v/>
      </c>
      <c r="Q1179" s="700" t="str">
        <f>IF(Tabla112[[#This Row],[Descripción]]="","",_xlfn.XLOOKUP(Tabla112[[#This Row],[Descripción]],[1]!Tabla10[Descripción],[1]!Tabla10[CODIGO PRESUPUESTARIO],0))</f>
        <v/>
      </c>
      <c r="R1179" s="696"/>
      <c r="S1179" s="696"/>
    </row>
    <row r="1180" spans="2:19" x14ac:dyDescent="0.3">
      <c r="B1180" s="692" t="str">
        <f>IF('Formulario PPGR3 '!$G1180="","",CONCATENATE('Formulario PPGR3 '!$C1180,".",'Formulario PPGR3 '!$D1180,".",'Formulario PPGR3 '!$E1180,".",'Formulario PPGR3 '!$F1180))</f>
        <v/>
      </c>
      <c r="C1180" s="692" t="str">
        <f>IF('Formulario PPGR3 '!$G1180="","",'[1]Formulario PPGR1'!#REF!)</f>
        <v/>
      </c>
      <c r="D1180" s="692" t="str">
        <f>IF('Formulario PPGR3 '!$G1180="","",'[1]Formulario PPGR1'!#REF!)</f>
        <v/>
      </c>
      <c r="E1180" s="692" t="str">
        <f>IF('Formulario PPGR3 '!$G1180="","",'[1]Formulario PPGR1'!#REF!)</f>
        <v/>
      </c>
      <c r="F1180" s="692" t="str">
        <f>IF('Formulario PPGR3 '!$G1180="","",'[1]Formulario PPGR1'!#REF!)</f>
        <v/>
      </c>
      <c r="G1180" s="693"/>
      <c r="H1180" s="694" t="str">
        <f>IF(Tabla112[[#This Row],[Código_Actividad]]="","",_xlfn.XLOOKUP(Tabla112[[#This Row],[Código_Actividad]],[1]!Tabla2[Código],[1]!Tabla2[Actividades Programables Presupuestables],"",0))</f>
        <v/>
      </c>
      <c r="I1180" s="695" t="str">
        <f>IFERROR(VLOOKUP('Formulario PPGR3 '!$G1180,'[1]Formulario PPGR2'!$H$9:$V$272,15,FALSE),"")</f>
        <v/>
      </c>
      <c r="J1180" s="702"/>
      <c r="K1180" s="696" t="str">
        <f>IF(Tabla112[[#This Row],[Insumos]]="","",_xlfn.XLOOKUP(Tabla112[[#This Row],[Insumos]],[1]!Tabla10[Insumo],[1]!Tabla10[InsumoAbrev],"",0))</f>
        <v/>
      </c>
      <c r="L1180" s="697"/>
      <c r="M1180" s="698" t="str">
        <f>IF(Tabla112[[#This Row],[Descripción]]="","",_xlfn.XLOOKUP(Tabla112[[#This Row],[Descripción]],[1]!Tabla10[Descripción],[1]!Tabla10[Unidad de Medida],"",0))</f>
        <v/>
      </c>
      <c r="N1180" s="699"/>
      <c r="O1180" s="700" t="str">
        <f>IF(Tabla112[[#This Row],[Descripción]]="","",_xlfn.XLOOKUP(Tabla112[[#This Row],[Descripción]],[1]!Tabla10[Descripción],[1]!Tabla10[Precio Unitario],0))</f>
        <v/>
      </c>
      <c r="P1180" s="700" t="str">
        <f>IF(Tabla112[[#This Row],[Cantidad de Insumos]]="","",Tabla112[[#This Row],[Precio Unitario]]*Tabla112[[#This Row],[Cantidad de Insumos]])</f>
        <v/>
      </c>
      <c r="Q1180" s="700" t="str">
        <f>IF(Tabla112[[#This Row],[Descripción]]="","",_xlfn.XLOOKUP(Tabla112[[#This Row],[Descripción]],[1]!Tabla10[Descripción],[1]!Tabla10[CODIGO PRESUPUESTARIO],0))</f>
        <v/>
      </c>
      <c r="R1180" s="696"/>
      <c r="S1180" s="696"/>
    </row>
    <row r="1181" spans="2:19" x14ac:dyDescent="0.3">
      <c r="B1181" s="692" t="str">
        <f>IF('Formulario PPGR3 '!$G1181="","",CONCATENATE('Formulario PPGR3 '!$C1181,".",'Formulario PPGR3 '!$D1181,".",'Formulario PPGR3 '!$E1181,".",'Formulario PPGR3 '!$F1181))</f>
        <v/>
      </c>
      <c r="C1181" s="692" t="str">
        <f>IF('Formulario PPGR3 '!$G1181="","",'[1]Formulario PPGR1'!#REF!)</f>
        <v/>
      </c>
      <c r="D1181" s="692" t="str">
        <f>IF('Formulario PPGR3 '!$G1181="","",'[1]Formulario PPGR1'!#REF!)</f>
        <v/>
      </c>
      <c r="E1181" s="692" t="str">
        <f>IF('Formulario PPGR3 '!$G1181="","",'[1]Formulario PPGR1'!#REF!)</f>
        <v/>
      </c>
      <c r="F1181" s="692" t="str">
        <f>IF('Formulario PPGR3 '!$G1181="","",'[1]Formulario PPGR1'!#REF!)</f>
        <v/>
      </c>
      <c r="G1181" s="693"/>
      <c r="H1181" s="694" t="str">
        <f>IF(Tabla112[[#This Row],[Código_Actividad]]="","",_xlfn.XLOOKUP(Tabla112[[#This Row],[Código_Actividad]],[1]!Tabla2[Código],[1]!Tabla2[Actividades Programables Presupuestables],"",0))</f>
        <v/>
      </c>
      <c r="I1181" s="695" t="str">
        <f>IFERROR(VLOOKUP('Formulario PPGR3 '!$G1181,'[1]Formulario PPGR2'!$H$9:$V$272,15,FALSE),"")</f>
        <v/>
      </c>
      <c r="J1181" s="702"/>
      <c r="K1181" s="696" t="str">
        <f>IF(Tabla112[[#This Row],[Insumos]]="","",_xlfn.XLOOKUP(Tabla112[[#This Row],[Insumos]],[1]!Tabla10[Insumo],[1]!Tabla10[InsumoAbrev],"",0))</f>
        <v/>
      </c>
      <c r="L1181" s="697"/>
      <c r="M1181" s="698" t="str">
        <f>IF(Tabla112[[#This Row],[Descripción]]="","",_xlfn.XLOOKUP(Tabla112[[#This Row],[Descripción]],[1]!Tabla10[Descripción],[1]!Tabla10[Unidad de Medida],"",0))</f>
        <v/>
      </c>
      <c r="N1181" s="699"/>
      <c r="O1181" s="700" t="str">
        <f>IF(Tabla112[[#This Row],[Descripción]]="","",_xlfn.XLOOKUP(Tabla112[[#This Row],[Descripción]],[1]!Tabla10[Descripción],[1]!Tabla10[Precio Unitario],0))</f>
        <v/>
      </c>
      <c r="P1181" s="700" t="str">
        <f>IF(Tabla112[[#This Row],[Cantidad de Insumos]]="","",Tabla112[[#This Row],[Precio Unitario]]*Tabla112[[#This Row],[Cantidad de Insumos]])</f>
        <v/>
      </c>
      <c r="Q1181" s="700" t="str">
        <f>IF(Tabla112[[#This Row],[Descripción]]="","",_xlfn.XLOOKUP(Tabla112[[#This Row],[Descripción]],[1]!Tabla10[Descripción],[1]!Tabla10[CODIGO PRESUPUESTARIO],0))</f>
        <v/>
      </c>
      <c r="R1181" s="696"/>
      <c r="S1181" s="696"/>
    </row>
    <row r="1182" spans="2:19" x14ac:dyDescent="0.3">
      <c r="B1182" s="692" t="str">
        <f>IF('Formulario PPGR3 '!$G1182="","",CONCATENATE('Formulario PPGR3 '!$C1182,".",'Formulario PPGR3 '!$D1182,".",'Formulario PPGR3 '!$E1182,".",'Formulario PPGR3 '!$F1182))</f>
        <v/>
      </c>
      <c r="C1182" s="692" t="str">
        <f>IF('Formulario PPGR3 '!$G1182="","",'[1]Formulario PPGR1'!#REF!)</f>
        <v/>
      </c>
      <c r="D1182" s="692" t="str">
        <f>IF('Formulario PPGR3 '!$G1182="","",'[1]Formulario PPGR1'!#REF!)</f>
        <v/>
      </c>
      <c r="E1182" s="692" t="str">
        <f>IF('Formulario PPGR3 '!$G1182="","",'[1]Formulario PPGR1'!#REF!)</f>
        <v/>
      </c>
      <c r="F1182" s="692" t="str">
        <f>IF('Formulario PPGR3 '!$G1182="","",'[1]Formulario PPGR1'!#REF!)</f>
        <v/>
      </c>
      <c r="G1182" s="693"/>
      <c r="H1182" s="694" t="str">
        <f>IF(Tabla112[[#This Row],[Código_Actividad]]="","",_xlfn.XLOOKUP(Tabla112[[#This Row],[Código_Actividad]],[1]!Tabla2[Código],[1]!Tabla2[Actividades Programables Presupuestables],"",0))</f>
        <v/>
      </c>
      <c r="I1182" s="695" t="str">
        <f>IFERROR(VLOOKUP('Formulario PPGR3 '!$G1182,'[1]Formulario PPGR2'!$H$9:$V$272,15,FALSE),"")</f>
        <v/>
      </c>
      <c r="J1182" s="702"/>
      <c r="K1182" s="696" t="str">
        <f>IF(Tabla112[[#This Row],[Insumos]]="","",_xlfn.XLOOKUP(Tabla112[[#This Row],[Insumos]],[1]!Tabla10[Insumo],[1]!Tabla10[InsumoAbrev],"",0))</f>
        <v/>
      </c>
      <c r="L1182" s="697"/>
      <c r="M1182" s="698" t="str">
        <f>IF(Tabla112[[#This Row],[Descripción]]="","",_xlfn.XLOOKUP(Tabla112[[#This Row],[Descripción]],[1]!Tabla10[Descripción],[1]!Tabla10[Unidad de Medida],"",0))</f>
        <v/>
      </c>
      <c r="N1182" s="699"/>
      <c r="O1182" s="700" t="str">
        <f>IF(Tabla112[[#This Row],[Descripción]]="","",_xlfn.XLOOKUP(Tabla112[[#This Row],[Descripción]],[1]!Tabla10[Descripción],[1]!Tabla10[Precio Unitario],0))</f>
        <v/>
      </c>
      <c r="P1182" s="700" t="str">
        <f>IF(Tabla112[[#This Row],[Cantidad de Insumos]]="","",Tabla112[[#This Row],[Precio Unitario]]*Tabla112[[#This Row],[Cantidad de Insumos]])</f>
        <v/>
      </c>
      <c r="Q1182" s="700" t="str">
        <f>IF(Tabla112[[#This Row],[Descripción]]="","",_xlfn.XLOOKUP(Tabla112[[#This Row],[Descripción]],[1]!Tabla10[Descripción],[1]!Tabla10[CODIGO PRESUPUESTARIO],0))</f>
        <v/>
      </c>
      <c r="R1182" s="696"/>
      <c r="S1182" s="696"/>
    </row>
    <row r="1183" spans="2:19" x14ac:dyDescent="0.3">
      <c r="B1183" s="692" t="str">
        <f>IF('Formulario PPGR3 '!$G1183="","",CONCATENATE('Formulario PPGR3 '!$C1183,".",'Formulario PPGR3 '!$D1183,".",'Formulario PPGR3 '!$E1183,".",'Formulario PPGR3 '!$F1183))</f>
        <v/>
      </c>
      <c r="C1183" s="692" t="str">
        <f>IF('Formulario PPGR3 '!$G1183="","",'[1]Formulario PPGR1'!#REF!)</f>
        <v/>
      </c>
      <c r="D1183" s="692" t="str">
        <f>IF('Formulario PPGR3 '!$G1183="","",'[1]Formulario PPGR1'!#REF!)</f>
        <v/>
      </c>
      <c r="E1183" s="692" t="str">
        <f>IF('Formulario PPGR3 '!$G1183="","",'[1]Formulario PPGR1'!#REF!)</f>
        <v/>
      </c>
      <c r="F1183" s="692" t="str">
        <f>IF('Formulario PPGR3 '!$G1183="","",'[1]Formulario PPGR1'!#REF!)</f>
        <v/>
      </c>
      <c r="G1183" s="693"/>
      <c r="H1183" s="694" t="str">
        <f>IF(Tabla112[[#This Row],[Código_Actividad]]="","",_xlfn.XLOOKUP(Tabla112[[#This Row],[Código_Actividad]],[1]!Tabla2[Código],[1]!Tabla2[Actividades Programables Presupuestables],"",0))</f>
        <v/>
      </c>
      <c r="I1183" s="695" t="str">
        <f>IFERROR(VLOOKUP('Formulario PPGR3 '!$G1183,'[1]Formulario PPGR2'!$H$9:$V$272,15,FALSE),"")</f>
        <v/>
      </c>
      <c r="J1183" s="702"/>
      <c r="K1183" s="696" t="str">
        <f>IF(Tabla112[[#This Row],[Insumos]]="","",_xlfn.XLOOKUP(Tabla112[[#This Row],[Insumos]],[1]!Tabla10[Insumo],[1]!Tabla10[InsumoAbrev],"",0))</f>
        <v/>
      </c>
      <c r="L1183" s="697"/>
      <c r="M1183" s="698" t="str">
        <f>IF(Tabla112[[#This Row],[Descripción]]="","",_xlfn.XLOOKUP(Tabla112[[#This Row],[Descripción]],[1]!Tabla10[Descripción],[1]!Tabla10[Unidad de Medida],"",0))</f>
        <v/>
      </c>
      <c r="N1183" s="699"/>
      <c r="O1183" s="700" t="str">
        <f>IF(Tabla112[[#This Row],[Descripción]]="","",_xlfn.XLOOKUP(Tabla112[[#This Row],[Descripción]],[1]!Tabla10[Descripción],[1]!Tabla10[Precio Unitario],0))</f>
        <v/>
      </c>
      <c r="P1183" s="700" t="str">
        <f>IF(Tabla112[[#This Row],[Cantidad de Insumos]]="","",Tabla112[[#This Row],[Precio Unitario]]*Tabla112[[#This Row],[Cantidad de Insumos]])</f>
        <v/>
      </c>
      <c r="Q1183" s="700" t="str">
        <f>IF(Tabla112[[#This Row],[Descripción]]="","",_xlfn.XLOOKUP(Tabla112[[#This Row],[Descripción]],[1]!Tabla10[Descripción],[1]!Tabla10[CODIGO PRESUPUESTARIO],0))</f>
        <v/>
      </c>
      <c r="R1183" s="696"/>
      <c r="S1183" s="696"/>
    </row>
    <row r="1184" spans="2:19" x14ac:dyDescent="0.3">
      <c r="B1184" s="692" t="str">
        <f>IF('Formulario PPGR3 '!$G1184="","",CONCATENATE('Formulario PPGR3 '!$C1184,".",'Formulario PPGR3 '!$D1184,".",'Formulario PPGR3 '!$E1184,".",'Formulario PPGR3 '!$F1184))</f>
        <v/>
      </c>
      <c r="C1184" s="692" t="str">
        <f>IF('Formulario PPGR3 '!$G1184="","",'[1]Formulario PPGR1'!#REF!)</f>
        <v/>
      </c>
      <c r="D1184" s="692" t="str">
        <f>IF('Formulario PPGR3 '!$G1184="","",'[1]Formulario PPGR1'!#REF!)</f>
        <v/>
      </c>
      <c r="E1184" s="692" t="str">
        <f>IF('Formulario PPGR3 '!$G1184="","",'[1]Formulario PPGR1'!#REF!)</f>
        <v/>
      </c>
      <c r="F1184" s="692" t="str">
        <f>IF('Formulario PPGR3 '!$G1184="","",'[1]Formulario PPGR1'!#REF!)</f>
        <v/>
      </c>
      <c r="G1184" s="693"/>
      <c r="H1184" s="694" t="str">
        <f>IF(Tabla112[[#This Row],[Código_Actividad]]="","",_xlfn.XLOOKUP(Tabla112[[#This Row],[Código_Actividad]],[1]!Tabla2[Código],[1]!Tabla2[Actividades Programables Presupuestables],"",0))</f>
        <v/>
      </c>
      <c r="I1184" s="695" t="str">
        <f>IFERROR(VLOOKUP('Formulario PPGR3 '!$G1184,'[1]Formulario PPGR2'!$H$9:$V$272,15,FALSE),"")</f>
        <v/>
      </c>
      <c r="J1184" s="702"/>
      <c r="K1184" s="696" t="str">
        <f>IF(Tabla112[[#This Row],[Insumos]]="","",_xlfn.XLOOKUP(Tabla112[[#This Row],[Insumos]],[1]!Tabla10[Insumo],[1]!Tabla10[InsumoAbrev],"",0))</f>
        <v/>
      </c>
      <c r="L1184" s="697"/>
      <c r="M1184" s="698" t="str">
        <f>IF(Tabla112[[#This Row],[Descripción]]="","",_xlfn.XLOOKUP(Tabla112[[#This Row],[Descripción]],[1]!Tabla10[Descripción],[1]!Tabla10[Unidad de Medida],"",0))</f>
        <v/>
      </c>
      <c r="N1184" s="699"/>
      <c r="O1184" s="700" t="str">
        <f>IF(Tabla112[[#This Row],[Descripción]]="","",_xlfn.XLOOKUP(Tabla112[[#This Row],[Descripción]],[1]!Tabla10[Descripción],[1]!Tabla10[Precio Unitario],0))</f>
        <v/>
      </c>
      <c r="P1184" s="700" t="str">
        <f>IF(Tabla112[[#This Row],[Cantidad de Insumos]]="","",Tabla112[[#This Row],[Precio Unitario]]*Tabla112[[#This Row],[Cantidad de Insumos]])</f>
        <v/>
      </c>
      <c r="Q1184" s="700" t="str">
        <f>IF(Tabla112[[#This Row],[Descripción]]="","",_xlfn.XLOOKUP(Tabla112[[#This Row],[Descripción]],[1]!Tabla10[Descripción],[1]!Tabla10[CODIGO PRESUPUESTARIO],0))</f>
        <v/>
      </c>
      <c r="R1184" s="696"/>
      <c r="S1184" s="696"/>
    </row>
    <row r="1185" spans="2:19" x14ac:dyDescent="0.3">
      <c r="B1185" s="692" t="str">
        <f>IF('Formulario PPGR3 '!$G1185="","",CONCATENATE('Formulario PPGR3 '!$C1185,".",'Formulario PPGR3 '!$D1185,".",'Formulario PPGR3 '!$E1185,".",'Formulario PPGR3 '!$F1185))</f>
        <v/>
      </c>
      <c r="C1185" s="692" t="str">
        <f>IF('Formulario PPGR3 '!$G1185="","",'[1]Formulario PPGR1'!#REF!)</f>
        <v/>
      </c>
      <c r="D1185" s="692" t="str">
        <f>IF('Formulario PPGR3 '!$G1185="","",'[1]Formulario PPGR1'!#REF!)</f>
        <v/>
      </c>
      <c r="E1185" s="692" t="str">
        <f>IF('Formulario PPGR3 '!$G1185="","",'[1]Formulario PPGR1'!#REF!)</f>
        <v/>
      </c>
      <c r="F1185" s="692" t="str">
        <f>IF('Formulario PPGR3 '!$G1185="","",'[1]Formulario PPGR1'!#REF!)</f>
        <v/>
      </c>
      <c r="G1185" s="693"/>
      <c r="H1185" s="694" t="str">
        <f>IF(Tabla112[[#This Row],[Código_Actividad]]="","",_xlfn.XLOOKUP(Tabla112[[#This Row],[Código_Actividad]],[1]!Tabla2[Código],[1]!Tabla2[Actividades Programables Presupuestables],"",0))</f>
        <v/>
      </c>
      <c r="I1185" s="695" t="str">
        <f>IFERROR(VLOOKUP('Formulario PPGR3 '!$G1185,'[1]Formulario PPGR2'!$H$9:$V$272,15,FALSE),"")</f>
        <v/>
      </c>
      <c r="J1185" s="702"/>
      <c r="K1185" s="696" t="str">
        <f>IF(Tabla112[[#This Row],[Insumos]]="","",_xlfn.XLOOKUP(Tabla112[[#This Row],[Insumos]],[1]!Tabla10[Insumo],[1]!Tabla10[InsumoAbrev],"",0))</f>
        <v/>
      </c>
      <c r="L1185" s="697"/>
      <c r="M1185" s="698" t="str">
        <f>IF(Tabla112[[#This Row],[Descripción]]="","",_xlfn.XLOOKUP(Tabla112[[#This Row],[Descripción]],[1]!Tabla10[Descripción],[1]!Tabla10[Unidad de Medida],"",0))</f>
        <v/>
      </c>
      <c r="N1185" s="699"/>
      <c r="O1185" s="700" t="str">
        <f>IF(Tabla112[[#This Row],[Descripción]]="","",_xlfn.XLOOKUP(Tabla112[[#This Row],[Descripción]],[1]!Tabla10[Descripción],[1]!Tabla10[Precio Unitario],0))</f>
        <v/>
      </c>
      <c r="P1185" s="700" t="str">
        <f>IF(Tabla112[[#This Row],[Cantidad de Insumos]]="","",Tabla112[[#This Row],[Precio Unitario]]*Tabla112[[#This Row],[Cantidad de Insumos]])</f>
        <v/>
      </c>
      <c r="Q1185" s="700" t="str">
        <f>IF(Tabla112[[#This Row],[Descripción]]="","",_xlfn.XLOOKUP(Tabla112[[#This Row],[Descripción]],[1]!Tabla10[Descripción],[1]!Tabla10[CODIGO PRESUPUESTARIO],0))</f>
        <v/>
      </c>
      <c r="R1185" s="696"/>
      <c r="S1185" s="696"/>
    </row>
    <row r="1186" spans="2:19" x14ac:dyDescent="0.3">
      <c r="B1186" s="692" t="str">
        <f>IF('Formulario PPGR3 '!$G1186="","",CONCATENATE('Formulario PPGR3 '!$C1186,".",'Formulario PPGR3 '!$D1186,".",'Formulario PPGR3 '!$E1186,".",'Formulario PPGR3 '!$F1186))</f>
        <v/>
      </c>
      <c r="C1186" s="692" t="str">
        <f>IF('Formulario PPGR3 '!$G1186="","",'[1]Formulario PPGR1'!#REF!)</f>
        <v/>
      </c>
      <c r="D1186" s="692" t="str">
        <f>IF('Formulario PPGR3 '!$G1186="","",'[1]Formulario PPGR1'!#REF!)</f>
        <v/>
      </c>
      <c r="E1186" s="692" t="str">
        <f>IF('Formulario PPGR3 '!$G1186="","",'[1]Formulario PPGR1'!#REF!)</f>
        <v/>
      </c>
      <c r="F1186" s="692" t="str">
        <f>IF('Formulario PPGR3 '!$G1186="","",'[1]Formulario PPGR1'!#REF!)</f>
        <v/>
      </c>
      <c r="G1186" s="693"/>
      <c r="H1186" s="694" t="str">
        <f>IF(Tabla112[[#This Row],[Código_Actividad]]="","",_xlfn.XLOOKUP(Tabla112[[#This Row],[Código_Actividad]],[1]!Tabla2[Código],[1]!Tabla2[Actividades Programables Presupuestables],"",0))</f>
        <v/>
      </c>
      <c r="I1186" s="695" t="str">
        <f>IFERROR(VLOOKUP('Formulario PPGR3 '!$G1186,'[1]Formulario PPGR2'!$H$9:$V$272,15,FALSE),"")</f>
        <v/>
      </c>
      <c r="J1186" s="702"/>
      <c r="K1186" s="696" t="str">
        <f>IF(Tabla112[[#This Row],[Insumos]]="","",_xlfn.XLOOKUP(Tabla112[[#This Row],[Insumos]],[1]!Tabla10[Insumo],[1]!Tabla10[InsumoAbrev],"",0))</f>
        <v/>
      </c>
      <c r="L1186" s="697"/>
      <c r="M1186" s="698" t="str">
        <f>IF(Tabla112[[#This Row],[Descripción]]="","",_xlfn.XLOOKUP(Tabla112[[#This Row],[Descripción]],[1]!Tabla10[Descripción],[1]!Tabla10[Unidad de Medida],"",0))</f>
        <v/>
      </c>
      <c r="N1186" s="699"/>
      <c r="O1186" s="700" t="str">
        <f>IF(Tabla112[[#This Row],[Descripción]]="","",_xlfn.XLOOKUP(Tabla112[[#This Row],[Descripción]],[1]!Tabla10[Descripción],[1]!Tabla10[Precio Unitario],0))</f>
        <v/>
      </c>
      <c r="P1186" s="700" t="str">
        <f>IF(Tabla112[[#This Row],[Cantidad de Insumos]]="","",Tabla112[[#This Row],[Precio Unitario]]*Tabla112[[#This Row],[Cantidad de Insumos]])</f>
        <v/>
      </c>
      <c r="Q1186" s="700" t="str">
        <f>IF(Tabla112[[#This Row],[Descripción]]="","",_xlfn.XLOOKUP(Tabla112[[#This Row],[Descripción]],[1]!Tabla10[Descripción],[1]!Tabla10[CODIGO PRESUPUESTARIO],0))</f>
        <v/>
      </c>
      <c r="R1186" s="696"/>
      <c r="S1186" s="696"/>
    </row>
    <row r="1187" spans="2:19" x14ac:dyDescent="0.3">
      <c r="B1187" s="692" t="str">
        <f>IF('Formulario PPGR3 '!$G1187="","",CONCATENATE('Formulario PPGR3 '!$C1187,".",'Formulario PPGR3 '!$D1187,".",'Formulario PPGR3 '!$E1187,".",'Formulario PPGR3 '!$F1187))</f>
        <v/>
      </c>
      <c r="C1187" s="692" t="str">
        <f>IF('Formulario PPGR3 '!$G1187="","",'[1]Formulario PPGR1'!#REF!)</f>
        <v/>
      </c>
      <c r="D1187" s="692" t="str">
        <f>IF('Formulario PPGR3 '!$G1187="","",'[1]Formulario PPGR1'!#REF!)</f>
        <v/>
      </c>
      <c r="E1187" s="692" t="str">
        <f>IF('Formulario PPGR3 '!$G1187="","",'[1]Formulario PPGR1'!#REF!)</f>
        <v/>
      </c>
      <c r="F1187" s="692" t="str">
        <f>IF('Formulario PPGR3 '!$G1187="","",'[1]Formulario PPGR1'!#REF!)</f>
        <v/>
      </c>
      <c r="G1187" s="693"/>
      <c r="H1187" s="694" t="str">
        <f>IF(Tabla112[[#This Row],[Código_Actividad]]="","",_xlfn.XLOOKUP(Tabla112[[#This Row],[Código_Actividad]],[1]!Tabla2[Código],[1]!Tabla2[Actividades Programables Presupuestables],"",0))</f>
        <v/>
      </c>
      <c r="I1187" s="695" t="str">
        <f>IFERROR(VLOOKUP('Formulario PPGR3 '!$G1187,'[1]Formulario PPGR2'!$H$9:$V$272,15,FALSE),"")</f>
        <v/>
      </c>
      <c r="J1187" s="702"/>
      <c r="K1187" s="696" t="str">
        <f>IF(Tabla112[[#This Row],[Insumos]]="","",_xlfn.XLOOKUP(Tabla112[[#This Row],[Insumos]],[1]!Tabla10[Insumo],[1]!Tabla10[InsumoAbrev],"",0))</f>
        <v/>
      </c>
      <c r="L1187" s="697"/>
      <c r="M1187" s="698" t="str">
        <f>IF(Tabla112[[#This Row],[Descripción]]="","",_xlfn.XLOOKUP(Tabla112[[#This Row],[Descripción]],[1]!Tabla10[Descripción],[1]!Tabla10[Unidad de Medida],"",0))</f>
        <v/>
      </c>
      <c r="N1187" s="699"/>
      <c r="O1187" s="700" t="str">
        <f>IF(Tabla112[[#This Row],[Descripción]]="","",_xlfn.XLOOKUP(Tabla112[[#This Row],[Descripción]],[1]!Tabla10[Descripción],[1]!Tabla10[Precio Unitario],0))</f>
        <v/>
      </c>
      <c r="P1187" s="700" t="str">
        <f>IF(Tabla112[[#This Row],[Cantidad de Insumos]]="","",Tabla112[[#This Row],[Precio Unitario]]*Tabla112[[#This Row],[Cantidad de Insumos]])</f>
        <v/>
      </c>
      <c r="Q1187" s="700" t="str">
        <f>IF(Tabla112[[#This Row],[Descripción]]="","",_xlfn.XLOOKUP(Tabla112[[#This Row],[Descripción]],[1]!Tabla10[Descripción],[1]!Tabla10[CODIGO PRESUPUESTARIO],0))</f>
        <v/>
      </c>
      <c r="R1187" s="696"/>
      <c r="S1187" s="696"/>
    </row>
    <row r="1188" spans="2:19" x14ac:dyDescent="0.3">
      <c r="B1188" s="692" t="str">
        <f>IF('Formulario PPGR3 '!$G1188="","",CONCATENATE('Formulario PPGR3 '!$C1188,".",'Formulario PPGR3 '!$D1188,".",'Formulario PPGR3 '!$E1188,".",'Formulario PPGR3 '!$F1188))</f>
        <v/>
      </c>
      <c r="C1188" s="692" t="str">
        <f>IF('Formulario PPGR3 '!$G1188="","",'[1]Formulario PPGR1'!#REF!)</f>
        <v/>
      </c>
      <c r="D1188" s="692" t="str">
        <f>IF('Formulario PPGR3 '!$G1188="","",'[1]Formulario PPGR1'!#REF!)</f>
        <v/>
      </c>
      <c r="E1188" s="692" t="str">
        <f>IF('Formulario PPGR3 '!$G1188="","",'[1]Formulario PPGR1'!#REF!)</f>
        <v/>
      </c>
      <c r="F1188" s="692" t="str">
        <f>IF('Formulario PPGR3 '!$G1188="","",'[1]Formulario PPGR1'!#REF!)</f>
        <v/>
      </c>
      <c r="G1188" s="693"/>
      <c r="H1188" s="694" t="str">
        <f>IF(Tabla112[[#This Row],[Código_Actividad]]="","",_xlfn.XLOOKUP(Tabla112[[#This Row],[Código_Actividad]],[1]!Tabla2[Código],[1]!Tabla2[Actividades Programables Presupuestables],"",0))</f>
        <v/>
      </c>
      <c r="I1188" s="695" t="str">
        <f>IFERROR(VLOOKUP('Formulario PPGR3 '!$G1188,'[1]Formulario PPGR2'!$H$9:$V$272,15,FALSE),"")</f>
        <v/>
      </c>
      <c r="J1188" s="702"/>
      <c r="K1188" s="696" t="str">
        <f>IF(Tabla112[[#This Row],[Insumos]]="","",_xlfn.XLOOKUP(Tabla112[[#This Row],[Insumos]],[1]!Tabla10[Insumo],[1]!Tabla10[InsumoAbrev],"",0))</f>
        <v/>
      </c>
      <c r="L1188" s="697"/>
      <c r="M1188" s="698" t="str">
        <f>IF(Tabla112[[#This Row],[Descripción]]="","",_xlfn.XLOOKUP(Tabla112[[#This Row],[Descripción]],[1]!Tabla10[Descripción],[1]!Tabla10[Unidad de Medida],"",0))</f>
        <v/>
      </c>
      <c r="N1188" s="699"/>
      <c r="O1188" s="700" t="str">
        <f>IF(Tabla112[[#This Row],[Descripción]]="","",_xlfn.XLOOKUP(Tabla112[[#This Row],[Descripción]],[1]!Tabla10[Descripción],[1]!Tabla10[Precio Unitario],0))</f>
        <v/>
      </c>
      <c r="P1188" s="700" t="str">
        <f>IF(Tabla112[[#This Row],[Cantidad de Insumos]]="","",Tabla112[[#This Row],[Precio Unitario]]*Tabla112[[#This Row],[Cantidad de Insumos]])</f>
        <v/>
      </c>
      <c r="Q1188" s="700" t="str">
        <f>IF(Tabla112[[#This Row],[Descripción]]="","",_xlfn.XLOOKUP(Tabla112[[#This Row],[Descripción]],[1]!Tabla10[Descripción],[1]!Tabla10[CODIGO PRESUPUESTARIO],0))</f>
        <v/>
      </c>
      <c r="R1188" s="696"/>
      <c r="S1188" s="696"/>
    </row>
    <row r="1189" spans="2:19" x14ac:dyDescent="0.3">
      <c r="B1189" s="692" t="str">
        <f>IF('Formulario PPGR3 '!$G1189="","",CONCATENATE('Formulario PPGR3 '!$C1189,".",'Formulario PPGR3 '!$D1189,".",'Formulario PPGR3 '!$E1189,".",'Formulario PPGR3 '!$F1189))</f>
        <v/>
      </c>
      <c r="C1189" s="692" t="str">
        <f>IF('Formulario PPGR3 '!$G1189="","",'[1]Formulario PPGR1'!#REF!)</f>
        <v/>
      </c>
      <c r="D1189" s="692" t="str">
        <f>IF('Formulario PPGR3 '!$G1189="","",'[1]Formulario PPGR1'!#REF!)</f>
        <v/>
      </c>
      <c r="E1189" s="692" t="str">
        <f>IF('Formulario PPGR3 '!$G1189="","",'[1]Formulario PPGR1'!#REF!)</f>
        <v/>
      </c>
      <c r="F1189" s="692" t="str">
        <f>IF('Formulario PPGR3 '!$G1189="","",'[1]Formulario PPGR1'!#REF!)</f>
        <v/>
      </c>
      <c r="G1189" s="693"/>
      <c r="H1189" s="694" t="str">
        <f>IF(Tabla112[[#This Row],[Código_Actividad]]="","",_xlfn.XLOOKUP(Tabla112[[#This Row],[Código_Actividad]],[1]!Tabla2[Código],[1]!Tabla2[Actividades Programables Presupuestables],"",0))</f>
        <v/>
      </c>
      <c r="I1189" s="695" t="str">
        <f>IFERROR(VLOOKUP('Formulario PPGR3 '!$G1189,'[1]Formulario PPGR2'!$H$9:$V$272,15,FALSE),"")</f>
        <v/>
      </c>
      <c r="J1189" s="702"/>
      <c r="K1189" s="696" t="str">
        <f>IF(Tabla112[[#This Row],[Insumos]]="","",_xlfn.XLOOKUP(Tabla112[[#This Row],[Insumos]],[1]!Tabla10[Insumo],[1]!Tabla10[InsumoAbrev],"",0))</f>
        <v/>
      </c>
      <c r="L1189" s="697"/>
      <c r="M1189" s="698" t="str">
        <f>IF(Tabla112[[#This Row],[Descripción]]="","",_xlfn.XLOOKUP(Tabla112[[#This Row],[Descripción]],[1]!Tabla10[Descripción],[1]!Tabla10[Unidad de Medida],"",0))</f>
        <v/>
      </c>
      <c r="N1189" s="699"/>
      <c r="O1189" s="700" t="str">
        <f>IF(Tabla112[[#This Row],[Descripción]]="","",_xlfn.XLOOKUP(Tabla112[[#This Row],[Descripción]],[1]!Tabla10[Descripción],[1]!Tabla10[Precio Unitario],0))</f>
        <v/>
      </c>
      <c r="P1189" s="700" t="str">
        <f>IF(Tabla112[[#This Row],[Cantidad de Insumos]]="","",Tabla112[[#This Row],[Precio Unitario]]*Tabla112[[#This Row],[Cantidad de Insumos]])</f>
        <v/>
      </c>
      <c r="Q1189" s="700" t="str">
        <f>IF(Tabla112[[#This Row],[Descripción]]="","",_xlfn.XLOOKUP(Tabla112[[#This Row],[Descripción]],[1]!Tabla10[Descripción],[1]!Tabla10[CODIGO PRESUPUESTARIO],0))</f>
        <v/>
      </c>
      <c r="R1189" s="696"/>
      <c r="S1189" s="696"/>
    </row>
    <row r="1190" spans="2:19" x14ac:dyDescent="0.3">
      <c r="B1190" s="692" t="str">
        <f>IF('Formulario PPGR3 '!$G1190="","",CONCATENATE('Formulario PPGR3 '!$C1190,".",'Formulario PPGR3 '!$D1190,".",'Formulario PPGR3 '!$E1190,".",'Formulario PPGR3 '!$F1190))</f>
        <v/>
      </c>
      <c r="C1190" s="692" t="str">
        <f>IF('Formulario PPGR3 '!$G1190="","",'[1]Formulario PPGR1'!#REF!)</f>
        <v/>
      </c>
      <c r="D1190" s="692" t="str">
        <f>IF('Formulario PPGR3 '!$G1190="","",'[1]Formulario PPGR1'!#REF!)</f>
        <v/>
      </c>
      <c r="E1190" s="692" t="str">
        <f>IF('Formulario PPGR3 '!$G1190="","",'[1]Formulario PPGR1'!#REF!)</f>
        <v/>
      </c>
      <c r="F1190" s="692" t="str">
        <f>IF('Formulario PPGR3 '!$G1190="","",'[1]Formulario PPGR1'!#REF!)</f>
        <v/>
      </c>
      <c r="G1190" s="693"/>
      <c r="H1190" s="694" t="str">
        <f>IF(Tabla112[[#This Row],[Código_Actividad]]="","",_xlfn.XLOOKUP(Tabla112[[#This Row],[Código_Actividad]],[1]!Tabla2[Código],[1]!Tabla2[Actividades Programables Presupuestables],"",0))</f>
        <v/>
      </c>
      <c r="I1190" s="695" t="str">
        <f>IFERROR(VLOOKUP('Formulario PPGR3 '!$G1190,'[1]Formulario PPGR2'!$H$9:$V$272,15,FALSE),"")</f>
        <v/>
      </c>
      <c r="J1190" s="702"/>
      <c r="K1190" s="696" t="str">
        <f>IF(Tabla112[[#This Row],[Insumos]]="","",_xlfn.XLOOKUP(Tabla112[[#This Row],[Insumos]],[1]!Tabla10[Insumo],[1]!Tabla10[InsumoAbrev],"",0))</f>
        <v/>
      </c>
      <c r="L1190" s="697"/>
      <c r="M1190" s="698" t="str">
        <f>IF(Tabla112[[#This Row],[Descripción]]="","",_xlfn.XLOOKUP(Tabla112[[#This Row],[Descripción]],[1]!Tabla10[Descripción],[1]!Tabla10[Unidad de Medida],"",0))</f>
        <v/>
      </c>
      <c r="N1190" s="699"/>
      <c r="O1190" s="700" t="str">
        <f>IF(Tabla112[[#This Row],[Descripción]]="","",_xlfn.XLOOKUP(Tabla112[[#This Row],[Descripción]],[1]!Tabla10[Descripción],[1]!Tabla10[Precio Unitario],0))</f>
        <v/>
      </c>
      <c r="P1190" s="700" t="str">
        <f>IF(Tabla112[[#This Row],[Cantidad de Insumos]]="","",Tabla112[[#This Row],[Precio Unitario]]*Tabla112[[#This Row],[Cantidad de Insumos]])</f>
        <v/>
      </c>
      <c r="Q1190" s="700" t="str">
        <f>IF(Tabla112[[#This Row],[Descripción]]="","",_xlfn.XLOOKUP(Tabla112[[#This Row],[Descripción]],[1]!Tabla10[Descripción],[1]!Tabla10[CODIGO PRESUPUESTARIO],0))</f>
        <v/>
      </c>
      <c r="R1190" s="696"/>
      <c r="S1190" s="696"/>
    </row>
    <row r="1191" spans="2:19" x14ac:dyDescent="0.3">
      <c r="B1191" s="692" t="str">
        <f>IF('Formulario PPGR3 '!$G1191="","",CONCATENATE('Formulario PPGR3 '!$C1191,".",'Formulario PPGR3 '!$D1191,".",'Formulario PPGR3 '!$E1191,".",'Formulario PPGR3 '!$F1191))</f>
        <v/>
      </c>
      <c r="C1191" s="692" t="str">
        <f>IF('Formulario PPGR3 '!$G1191="","",'[1]Formulario PPGR1'!#REF!)</f>
        <v/>
      </c>
      <c r="D1191" s="692" t="str">
        <f>IF('Formulario PPGR3 '!$G1191="","",'[1]Formulario PPGR1'!#REF!)</f>
        <v/>
      </c>
      <c r="E1191" s="692" t="str">
        <f>IF('Formulario PPGR3 '!$G1191="","",'[1]Formulario PPGR1'!#REF!)</f>
        <v/>
      </c>
      <c r="F1191" s="692" t="str">
        <f>IF('Formulario PPGR3 '!$G1191="","",'[1]Formulario PPGR1'!#REF!)</f>
        <v/>
      </c>
      <c r="G1191" s="693"/>
      <c r="H1191" s="694" t="str">
        <f>IF(Tabla112[[#This Row],[Código_Actividad]]="","",_xlfn.XLOOKUP(Tabla112[[#This Row],[Código_Actividad]],[1]!Tabla2[Código],[1]!Tabla2[Actividades Programables Presupuestables],"",0))</f>
        <v/>
      </c>
      <c r="I1191" s="695" t="str">
        <f>IFERROR(VLOOKUP('Formulario PPGR3 '!$G1191,'[1]Formulario PPGR2'!$H$9:$V$272,15,FALSE),"")</f>
        <v/>
      </c>
      <c r="J1191" s="702"/>
      <c r="K1191" s="696" t="str">
        <f>IF(Tabla112[[#This Row],[Insumos]]="","",_xlfn.XLOOKUP(Tabla112[[#This Row],[Insumos]],[1]!Tabla10[Insumo],[1]!Tabla10[InsumoAbrev],"",0))</f>
        <v/>
      </c>
      <c r="L1191" s="697"/>
      <c r="M1191" s="698" t="str">
        <f>IF(Tabla112[[#This Row],[Descripción]]="","",_xlfn.XLOOKUP(Tabla112[[#This Row],[Descripción]],[1]!Tabla10[Descripción],[1]!Tabla10[Unidad de Medida],"",0))</f>
        <v/>
      </c>
      <c r="N1191" s="699"/>
      <c r="O1191" s="700" t="str">
        <f>IF(Tabla112[[#This Row],[Descripción]]="","",_xlfn.XLOOKUP(Tabla112[[#This Row],[Descripción]],[1]!Tabla10[Descripción],[1]!Tabla10[Precio Unitario],0))</f>
        <v/>
      </c>
      <c r="P1191" s="700" t="str">
        <f>IF(Tabla112[[#This Row],[Cantidad de Insumos]]="","",Tabla112[[#This Row],[Precio Unitario]]*Tabla112[[#This Row],[Cantidad de Insumos]])</f>
        <v/>
      </c>
      <c r="Q1191" s="700" t="str">
        <f>IF(Tabla112[[#This Row],[Descripción]]="","",_xlfn.XLOOKUP(Tabla112[[#This Row],[Descripción]],[1]!Tabla10[Descripción],[1]!Tabla10[CODIGO PRESUPUESTARIO],0))</f>
        <v/>
      </c>
      <c r="R1191" s="696"/>
      <c r="S1191" s="696"/>
    </row>
    <row r="1192" spans="2:19" x14ac:dyDescent="0.3">
      <c r="B1192" s="692" t="str">
        <f>IF('Formulario PPGR3 '!$G1192="","",CONCATENATE('Formulario PPGR3 '!$C1192,".",'Formulario PPGR3 '!$D1192,".",'Formulario PPGR3 '!$E1192,".",'Formulario PPGR3 '!$F1192))</f>
        <v/>
      </c>
      <c r="C1192" s="692" t="str">
        <f>IF('Formulario PPGR3 '!$G1192="","",'[1]Formulario PPGR1'!#REF!)</f>
        <v/>
      </c>
      <c r="D1192" s="692" t="str">
        <f>IF('Formulario PPGR3 '!$G1192="","",'[1]Formulario PPGR1'!#REF!)</f>
        <v/>
      </c>
      <c r="E1192" s="692" t="str">
        <f>IF('Formulario PPGR3 '!$G1192="","",'[1]Formulario PPGR1'!#REF!)</f>
        <v/>
      </c>
      <c r="F1192" s="692" t="str">
        <f>IF('Formulario PPGR3 '!$G1192="","",'[1]Formulario PPGR1'!#REF!)</f>
        <v/>
      </c>
      <c r="G1192" s="693"/>
      <c r="H1192" s="694" t="str">
        <f>IF(Tabla112[[#This Row],[Código_Actividad]]="","",_xlfn.XLOOKUP(Tabla112[[#This Row],[Código_Actividad]],[1]!Tabla2[Código],[1]!Tabla2[Actividades Programables Presupuestables],"",0))</f>
        <v/>
      </c>
      <c r="I1192" s="695" t="str">
        <f>IFERROR(VLOOKUP('Formulario PPGR3 '!$G1192,'[1]Formulario PPGR2'!$H$9:$V$272,15,FALSE),"")</f>
        <v/>
      </c>
      <c r="J1192" s="702"/>
      <c r="K1192" s="696" t="str">
        <f>IF(Tabla112[[#This Row],[Insumos]]="","",_xlfn.XLOOKUP(Tabla112[[#This Row],[Insumos]],[1]!Tabla10[Insumo],[1]!Tabla10[InsumoAbrev],"",0))</f>
        <v/>
      </c>
      <c r="L1192" s="697"/>
      <c r="M1192" s="698" t="str">
        <f>IF(Tabla112[[#This Row],[Descripción]]="","",_xlfn.XLOOKUP(Tabla112[[#This Row],[Descripción]],[1]!Tabla10[Descripción],[1]!Tabla10[Unidad de Medida],"",0))</f>
        <v/>
      </c>
      <c r="N1192" s="699"/>
      <c r="O1192" s="700" t="str">
        <f>IF(Tabla112[[#This Row],[Descripción]]="","",_xlfn.XLOOKUP(Tabla112[[#This Row],[Descripción]],[1]!Tabla10[Descripción],[1]!Tabla10[Precio Unitario],0))</f>
        <v/>
      </c>
      <c r="P1192" s="700" t="str">
        <f>IF(Tabla112[[#This Row],[Cantidad de Insumos]]="","",Tabla112[[#This Row],[Precio Unitario]]*Tabla112[[#This Row],[Cantidad de Insumos]])</f>
        <v/>
      </c>
      <c r="Q1192" s="700" t="str">
        <f>IF(Tabla112[[#This Row],[Descripción]]="","",_xlfn.XLOOKUP(Tabla112[[#This Row],[Descripción]],[1]!Tabla10[Descripción],[1]!Tabla10[CODIGO PRESUPUESTARIO],0))</f>
        <v/>
      </c>
      <c r="R1192" s="696"/>
      <c r="S1192" s="696"/>
    </row>
    <row r="1193" spans="2:19" x14ac:dyDescent="0.3">
      <c r="B1193" s="692" t="str">
        <f>IF('Formulario PPGR3 '!$G1193="","",CONCATENATE('Formulario PPGR3 '!$C1193,".",'Formulario PPGR3 '!$D1193,".",'Formulario PPGR3 '!$E1193,".",'Formulario PPGR3 '!$F1193))</f>
        <v/>
      </c>
      <c r="C1193" s="692" t="str">
        <f>IF('Formulario PPGR3 '!$G1193="","",'[1]Formulario PPGR1'!#REF!)</f>
        <v/>
      </c>
      <c r="D1193" s="692" t="str">
        <f>IF('Formulario PPGR3 '!$G1193="","",'[1]Formulario PPGR1'!#REF!)</f>
        <v/>
      </c>
      <c r="E1193" s="692" t="str">
        <f>IF('Formulario PPGR3 '!$G1193="","",'[1]Formulario PPGR1'!#REF!)</f>
        <v/>
      </c>
      <c r="F1193" s="692" t="str">
        <f>IF('Formulario PPGR3 '!$G1193="","",'[1]Formulario PPGR1'!#REF!)</f>
        <v/>
      </c>
      <c r="G1193" s="693"/>
      <c r="H1193" s="694" t="str">
        <f>IF(Tabla112[[#This Row],[Código_Actividad]]="","",_xlfn.XLOOKUP(Tabla112[[#This Row],[Código_Actividad]],[1]!Tabla2[Código],[1]!Tabla2[Actividades Programables Presupuestables],"",0))</f>
        <v/>
      </c>
      <c r="I1193" s="695" t="str">
        <f>IFERROR(VLOOKUP('Formulario PPGR3 '!$G1193,'[1]Formulario PPGR2'!$H$9:$V$272,15,FALSE),"")</f>
        <v/>
      </c>
      <c r="J1193" s="702"/>
      <c r="K1193" s="696" t="str">
        <f>IF(Tabla112[[#This Row],[Insumos]]="","",_xlfn.XLOOKUP(Tabla112[[#This Row],[Insumos]],[1]!Tabla10[Insumo],[1]!Tabla10[InsumoAbrev],"",0))</f>
        <v/>
      </c>
      <c r="L1193" s="697"/>
      <c r="M1193" s="698" t="str">
        <f>IF(Tabla112[[#This Row],[Descripción]]="","",_xlfn.XLOOKUP(Tabla112[[#This Row],[Descripción]],[1]!Tabla10[Descripción],[1]!Tabla10[Unidad de Medida],"",0))</f>
        <v/>
      </c>
      <c r="N1193" s="699"/>
      <c r="O1193" s="700" t="str">
        <f>IF(Tabla112[[#This Row],[Descripción]]="","",_xlfn.XLOOKUP(Tabla112[[#This Row],[Descripción]],[1]!Tabla10[Descripción],[1]!Tabla10[Precio Unitario],0))</f>
        <v/>
      </c>
      <c r="P1193" s="700" t="str">
        <f>IF(Tabla112[[#This Row],[Cantidad de Insumos]]="","",Tabla112[[#This Row],[Precio Unitario]]*Tabla112[[#This Row],[Cantidad de Insumos]])</f>
        <v/>
      </c>
      <c r="Q1193" s="700" t="str">
        <f>IF(Tabla112[[#This Row],[Descripción]]="","",_xlfn.XLOOKUP(Tabla112[[#This Row],[Descripción]],[1]!Tabla10[Descripción],[1]!Tabla10[CODIGO PRESUPUESTARIO],0))</f>
        <v/>
      </c>
      <c r="R1193" s="696"/>
      <c r="S1193" s="696"/>
    </row>
    <row r="1194" spans="2:19" x14ac:dyDescent="0.3">
      <c r="B1194" s="692" t="str">
        <f>IF('Formulario PPGR3 '!$G1194="","",CONCATENATE('Formulario PPGR3 '!$C1194,".",'Formulario PPGR3 '!$D1194,".",'Formulario PPGR3 '!$E1194,".",'Formulario PPGR3 '!$F1194))</f>
        <v/>
      </c>
      <c r="C1194" s="692" t="str">
        <f>IF('Formulario PPGR3 '!$G1194="","",'[1]Formulario PPGR1'!#REF!)</f>
        <v/>
      </c>
      <c r="D1194" s="692" t="str">
        <f>IF('Formulario PPGR3 '!$G1194="","",'[1]Formulario PPGR1'!#REF!)</f>
        <v/>
      </c>
      <c r="E1194" s="692" t="str">
        <f>IF('Formulario PPGR3 '!$G1194="","",'[1]Formulario PPGR1'!#REF!)</f>
        <v/>
      </c>
      <c r="F1194" s="692" t="str">
        <f>IF('Formulario PPGR3 '!$G1194="","",'[1]Formulario PPGR1'!#REF!)</f>
        <v/>
      </c>
      <c r="G1194" s="693"/>
      <c r="H1194" s="694" t="str">
        <f>IF(Tabla112[[#This Row],[Código_Actividad]]="","",_xlfn.XLOOKUP(Tabla112[[#This Row],[Código_Actividad]],[1]!Tabla2[Código],[1]!Tabla2[Actividades Programables Presupuestables],"",0))</f>
        <v/>
      </c>
      <c r="I1194" s="695" t="str">
        <f>IFERROR(VLOOKUP('Formulario PPGR3 '!$G1194,'[1]Formulario PPGR2'!$H$9:$V$272,15,FALSE),"")</f>
        <v/>
      </c>
      <c r="J1194" s="702"/>
      <c r="K1194" s="696" t="str">
        <f>IF(Tabla112[[#This Row],[Insumos]]="","",_xlfn.XLOOKUP(Tabla112[[#This Row],[Insumos]],[1]!Tabla10[Insumo],[1]!Tabla10[InsumoAbrev],"",0))</f>
        <v/>
      </c>
      <c r="L1194" s="697"/>
      <c r="M1194" s="698" t="str">
        <f>IF(Tabla112[[#This Row],[Descripción]]="","",_xlfn.XLOOKUP(Tabla112[[#This Row],[Descripción]],[1]!Tabla10[Descripción],[1]!Tabla10[Unidad de Medida],"",0))</f>
        <v/>
      </c>
      <c r="N1194" s="699"/>
      <c r="O1194" s="700" t="str">
        <f>IF(Tabla112[[#This Row],[Descripción]]="","",_xlfn.XLOOKUP(Tabla112[[#This Row],[Descripción]],[1]!Tabla10[Descripción],[1]!Tabla10[Precio Unitario],0))</f>
        <v/>
      </c>
      <c r="P1194" s="700" t="str">
        <f>IF(Tabla112[[#This Row],[Cantidad de Insumos]]="","",Tabla112[[#This Row],[Precio Unitario]]*Tabla112[[#This Row],[Cantidad de Insumos]])</f>
        <v/>
      </c>
      <c r="Q1194" s="700" t="str">
        <f>IF(Tabla112[[#This Row],[Descripción]]="","",_xlfn.XLOOKUP(Tabla112[[#This Row],[Descripción]],[1]!Tabla10[Descripción],[1]!Tabla10[CODIGO PRESUPUESTARIO],0))</f>
        <v/>
      </c>
      <c r="R1194" s="696"/>
      <c r="S1194" s="696"/>
    </row>
    <row r="1195" spans="2:19" x14ac:dyDescent="0.3">
      <c r="B1195" s="692" t="str">
        <f>IF('Formulario PPGR3 '!$G1195="","",CONCATENATE('Formulario PPGR3 '!$C1195,".",'Formulario PPGR3 '!$D1195,".",'Formulario PPGR3 '!$E1195,".",'Formulario PPGR3 '!$F1195))</f>
        <v/>
      </c>
      <c r="C1195" s="692" t="str">
        <f>IF('Formulario PPGR3 '!$G1195="","",'[1]Formulario PPGR1'!#REF!)</f>
        <v/>
      </c>
      <c r="D1195" s="692" t="str">
        <f>IF('Formulario PPGR3 '!$G1195="","",'[1]Formulario PPGR1'!#REF!)</f>
        <v/>
      </c>
      <c r="E1195" s="692" t="str">
        <f>IF('Formulario PPGR3 '!$G1195="","",'[1]Formulario PPGR1'!#REF!)</f>
        <v/>
      </c>
      <c r="F1195" s="692" t="str">
        <f>IF('Formulario PPGR3 '!$G1195="","",'[1]Formulario PPGR1'!#REF!)</f>
        <v/>
      </c>
      <c r="G1195" s="693"/>
      <c r="H1195" s="694" t="str">
        <f>IF(Tabla112[[#This Row],[Código_Actividad]]="","",_xlfn.XLOOKUP(Tabla112[[#This Row],[Código_Actividad]],[1]!Tabla2[Código],[1]!Tabla2[Actividades Programables Presupuestables],"",0))</f>
        <v/>
      </c>
      <c r="I1195" s="695" t="str">
        <f>IFERROR(VLOOKUP('Formulario PPGR3 '!$G1195,'[1]Formulario PPGR2'!$H$9:$V$272,15,FALSE),"")</f>
        <v/>
      </c>
      <c r="J1195" s="702"/>
      <c r="K1195" s="696" t="str">
        <f>IF(Tabla112[[#This Row],[Insumos]]="","",_xlfn.XLOOKUP(Tabla112[[#This Row],[Insumos]],[1]!Tabla10[Insumo],[1]!Tabla10[InsumoAbrev],"",0))</f>
        <v/>
      </c>
      <c r="L1195" s="697"/>
      <c r="M1195" s="698" t="str">
        <f>IF(Tabla112[[#This Row],[Descripción]]="","",_xlfn.XLOOKUP(Tabla112[[#This Row],[Descripción]],[1]!Tabla10[Descripción],[1]!Tabla10[Unidad de Medida],"",0))</f>
        <v/>
      </c>
      <c r="N1195" s="699"/>
      <c r="O1195" s="700" t="str">
        <f>IF(Tabla112[[#This Row],[Descripción]]="","",_xlfn.XLOOKUP(Tabla112[[#This Row],[Descripción]],[1]!Tabla10[Descripción],[1]!Tabla10[Precio Unitario],0))</f>
        <v/>
      </c>
      <c r="P1195" s="700" t="str">
        <f>IF(Tabla112[[#This Row],[Cantidad de Insumos]]="","",Tabla112[[#This Row],[Precio Unitario]]*Tabla112[[#This Row],[Cantidad de Insumos]])</f>
        <v/>
      </c>
      <c r="Q1195" s="700" t="str">
        <f>IF(Tabla112[[#This Row],[Descripción]]="","",_xlfn.XLOOKUP(Tabla112[[#This Row],[Descripción]],[1]!Tabla10[Descripción],[1]!Tabla10[CODIGO PRESUPUESTARIO],0))</f>
        <v/>
      </c>
      <c r="R1195" s="696"/>
      <c r="S1195" s="696"/>
    </row>
    <row r="1196" spans="2:19" x14ac:dyDescent="0.3">
      <c r="B1196" s="692" t="str">
        <f>IF('Formulario PPGR3 '!$G1196="","",CONCATENATE('Formulario PPGR3 '!$C1196,".",'Formulario PPGR3 '!$D1196,".",'Formulario PPGR3 '!$E1196,".",'Formulario PPGR3 '!$F1196))</f>
        <v/>
      </c>
      <c r="C1196" s="692" t="str">
        <f>IF('Formulario PPGR3 '!$G1196="","",'[1]Formulario PPGR1'!#REF!)</f>
        <v/>
      </c>
      <c r="D1196" s="692" t="str">
        <f>IF('Formulario PPGR3 '!$G1196="","",'[1]Formulario PPGR1'!#REF!)</f>
        <v/>
      </c>
      <c r="E1196" s="692" t="str">
        <f>IF('Formulario PPGR3 '!$G1196="","",'[1]Formulario PPGR1'!#REF!)</f>
        <v/>
      </c>
      <c r="F1196" s="692" t="str">
        <f>IF('Formulario PPGR3 '!$G1196="","",'[1]Formulario PPGR1'!#REF!)</f>
        <v/>
      </c>
      <c r="G1196" s="693"/>
      <c r="H1196" s="694" t="str">
        <f>IF(Tabla112[[#This Row],[Código_Actividad]]="","",_xlfn.XLOOKUP(Tabla112[[#This Row],[Código_Actividad]],[1]!Tabla2[Código],[1]!Tabla2[Actividades Programables Presupuestables],"",0))</f>
        <v/>
      </c>
      <c r="I1196" s="695" t="str">
        <f>IFERROR(VLOOKUP('Formulario PPGR3 '!$G1196,'[1]Formulario PPGR2'!$H$9:$V$272,15,FALSE),"")</f>
        <v/>
      </c>
      <c r="J1196" s="702"/>
      <c r="K1196" s="696" t="str">
        <f>IF(Tabla112[[#This Row],[Insumos]]="","",_xlfn.XLOOKUP(Tabla112[[#This Row],[Insumos]],[1]!Tabla10[Insumo],[1]!Tabla10[InsumoAbrev],"",0))</f>
        <v/>
      </c>
      <c r="L1196" s="697"/>
      <c r="M1196" s="698" t="str">
        <f>IF(Tabla112[[#This Row],[Descripción]]="","",_xlfn.XLOOKUP(Tabla112[[#This Row],[Descripción]],[1]!Tabla10[Descripción],[1]!Tabla10[Unidad de Medida],"",0))</f>
        <v/>
      </c>
      <c r="N1196" s="699"/>
      <c r="O1196" s="700" t="str">
        <f>IF(Tabla112[[#This Row],[Descripción]]="","",_xlfn.XLOOKUP(Tabla112[[#This Row],[Descripción]],[1]!Tabla10[Descripción],[1]!Tabla10[Precio Unitario],0))</f>
        <v/>
      </c>
      <c r="P1196" s="700" t="str">
        <f>IF(Tabla112[[#This Row],[Cantidad de Insumos]]="","",Tabla112[[#This Row],[Precio Unitario]]*Tabla112[[#This Row],[Cantidad de Insumos]])</f>
        <v/>
      </c>
      <c r="Q1196" s="700" t="str">
        <f>IF(Tabla112[[#This Row],[Descripción]]="","",_xlfn.XLOOKUP(Tabla112[[#This Row],[Descripción]],[1]!Tabla10[Descripción],[1]!Tabla10[CODIGO PRESUPUESTARIO],0))</f>
        <v/>
      </c>
      <c r="R1196" s="696"/>
      <c r="S1196" s="696"/>
    </row>
    <row r="1197" spans="2:19" x14ac:dyDescent="0.3">
      <c r="B1197" s="692" t="str">
        <f>IF('Formulario PPGR3 '!$G1197="","",CONCATENATE('Formulario PPGR3 '!$C1197,".",'Formulario PPGR3 '!$D1197,".",'Formulario PPGR3 '!$E1197,".",'Formulario PPGR3 '!$F1197))</f>
        <v/>
      </c>
      <c r="C1197" s="692" t="str">
        <f>IF('Formulario PPGR3 '!$G1197="","",'[1]Formulario PPGR1'!#REF!)</f>
        <v/>
      </c>
      <c r="D1197" s="692" t="str">
        <f>IF('Formulario PPGR3 '!$G1197="","",'[1]Formulario PPGR1'!#REF!)</f>
        <v/>
      </c>
      <c r="E1197" s="692" t="str">
        <f>IF('Formulario PPGR3 '!$G1197="","",'[1]Formulario PPGR1'!#REF!)</f>
        <v/>
      </c>
      <c r="F1197" s="692" t="str">
        <f>IF('Formulario PPGR3 '!$G1197="","",'[1]Formulario PPGR1'!#REF!)</f>
        <v/>
      </c>
      <c r="G1197" s="693"/>
      <c r="H1197" s="694" t="str">
        <f>IF(Tabla112[[#This Row],[Código_Actividad]]="","",_xlfn.XLOOKUP(Tabla112[[#This Row],[Código_Actividad]],[1]!Tabla2[Código],[1]!Tabla2[Actividades Programables Presupuestables],"",0))</f>
        <v/>
      </c>
      <c r="I1197" s="695" t="str">
        <f>IFERROR(VLOOKUP('Formulario PPGR3 '!$G1197,'[1]Formulario PPGR2'!$H$9:$V$272,15,FALSE),"")</f>
        <v/>
      </c>
      <c r="J1197" s="702"/>
      <c r="K1197" s="696" t="str">
        <f>IF(Tabla112[[#This Row],[Insumos]]="","",_xlfn.XLOOKUP(Tabla112[[#This Row],[Insumos]],[1]!Tabla10[Insumo],[1]!Tabla10[InsumoAbrev],"",0))</f>
        <v/>
      </c>
      <c r="L1197" s="697"/>
      <c r="M1197" s="698" t="str">
        <f>IF(Tabla112[[#This Row],[Descripción]]="","",_xlfn.XLOOKUP(Tabla112[[#This Row],[Descripción]],[1]!Tabla10[Descripción],[1]!Tabla10[Unidad de Medida],"",0))</f>
        <v/>
      </c>
      <c r="N1197" s="699"/>
      <c r="O1197" s="700" t="str">
        <f>IF(Tabla112[[#This Row],[Descripción]]="","",_xlfn.XLOOKUP(Tabla112[[#This Row],[Descripción]],[1]!Tabla10[Descripción],[1]!Tabla10[Precio Unitario],0))</f>
        <v/>
      </c>
      <c r="P1197" s="700" t="str">
        <f>IF(Tabla112[[#This Row],[Cantidad de Insumos]]="","",Tabla112[[#This Row],[Precio Unitario]]*Tabla112[[#This Row],[Cantidad de Insumos]])</f>
        <v/>
      </c>
      <c r="Q1197" s="700" t="str">
        <f>IF(Tabla112[[#This Row],[Descripción]]="","",_xlfn.XLOOKUP(Tabla112[[#This Row],[Descripción]],[1]!Tabla10[Descripción],[1]!Tabla10[CODIGO PRESUPUESTARIO],0))</f>
        <v/>
      </c>
      <c r="R1197" s="696"/>
      <c r="S1197" s="696"/>
    </row>
    <row r="1198" spans="2:19" x14ac:dyDescent="0.3">
      <c r="B1198" s="692" t="str">
        <f>IF('Formulario PPGR3 '!$G1198="","",CONCATENATE('Formulario PPGR3 '!$C1198,".",'Formulario PPGR3 '!$D1198,".",'Formulario PPGR3 '!$E1198,".",'Formulario PPGR3 '!$F1198))</f>
        <v/>
      </c>
      <c r="C1198" s="692" t="str">
        <f>IF('Formulario PPGR3 '!$G1198="","",'[1]Formulario PPGR1'!#REF!)</f>
        <v/>
      </c>
      <c r="D1198" s="692" t="str">
        <f>IF('Formulario PPGR3 '!$G1198="","",'[1]Formulario PPGR1'!#REF!)</f>
        <v/>
      </c>
      <c r="E1198" s="692" t="str">
        <f>IF('Formulario PPGR3 '!$G1198="","",'[1]Formulario PPGR1'!#REF!)</f>
        <v/>
      </c>
      <c r="F1198" s="692" t="str">
        <f>IF('Formulario PPGR3 '!$G1198="","",'[1]Formulario PPGR1'!#REF!)</f>
        <v/>
      </c>
      <c r="G1198" s="693"/>
      <c r="H1198" s="694" t="str">
        <f>IF(Tabla112[[#This Row],[Código_Actividad]]="","",_xlfn.XLOOKUP(Tabla112[[#This Row],[Código_Actividad]],[1]!Tabla2[Código],[1]!Tabla2[Actividades Programables Presupuestables],"",0))</f>
        <v/>
      </c>
      <c r="I1198" s="695" t="str">
        <f>IFERROR(VLOOKUP('Formulario PPGR3 '!$G1198,'[1]Formulario PPGR2'!$H$9:$V$272,15,FALSE),"")</f>
        <v/>
      </c>
      <c r="J1198" s="702"/>
      <c r="K1198" s="696" t="str">
        <f>IF(Tabla112[[#This Row],[Insumos]]="","",_xlfn.XLOOKUP(Tabla112[[#This Row],[Insumos]],[1]!Tabla10[Insumo],[1]!Tabla10[InsumoAbrev],"",0))</f>
        <v/>
      </c>
      <c r="L1198" s="697"/>
      <c r="M1198" s="698" t="str">
        <f>IF(Tabla112[[#This Row],[Descripción]]="","",_xlfn.XLOOKUP(Tabla112[[#This Row],[Descripción]],[1]!Tabla10[Descripción],[1]!Tabla10[Unidad de Medida],"",0))</f>
        <v/>
      </c>
      <c r="N1198" s="699"/>
      <c r="O1198" s="700" t="str">
        <f>IF(Tabla112[[#This Row],[Descripción]]="","",_xlfn.XLOOKUP(Tabla112[[#This Row],[Descripción]],[1]!Tabla10[Descripción],[1]!Tabla10[Precio Unitario],0))</f>
        <v/>
      </c>
      <c r="P1198" s="700" t="str">
        <f>IF(Tabla112[[#This Row],[Cantidad de Insumos]]="","",Tabla112[[#This Row],[Precio Unitario]]*Tabla112[[#This Row],[Cantidad de Insumos]])</f>
        <v/>
      </c>
      <c r="Q1198" s="700" t="str">
        <f>IF(Tabla112[[#This Row],[Descripción]]="","",_xlfn.XLOOKUP(Tabla112[[#This Row],[Descripción]],[1]!Tabla10[Descripción],[1]!Tabla10[CODIGO PRESUPUESTARIO],0))</f>
        <v/>
      </c>
      <c r="R1198" s="696"/>
      <c r="S1198" s="696"/>
    </row>
    <row r="1199" spans="2:19" x14ac:dyDescent="0.3">
      <c r="B1199" s="692" t="str">
        <f>IF('Formulario PPGR3 '!$G1199="","",CONCATENATE('Formulario PPGR3 '!$C1199,".",'Formulario PPGR3 '!$D1199,".",'Formulario PPGR3 '!$E1199,".",'Formulario PPGR3 '!$F1199))</f>
        <v/>
      </c>
      <c r="C1199" s="692" t="str">
        <f>IF('Formulario PPGR3 '!$G1199="","",'[1]Formulario PPGR1'!#REF!)</f>
        <v/>
      </c>
      <c r="D1199" s="692" t="str">
        <f>IF('Formulario PPGR3 '!$G1199="","",'[1]Formulario PPGR1'!#REF!)</f>
        <v/>
      </c>
      <c r="E1199" s="692" t="str">
        <f>IF('Formulario PPGR3 '!$G1199="","",'[1]Formulario PPGR1'!#REF!)</f>
        <v/>
      </c>
      <c r="F1199" s="692" t="str">
        <f>IF('Formulario PPGR3 '!$G1199="","",'[1]Formulario PPGR1'!#REF!)</f>
        <v/>
      </c>
      <c r="G1199" s="693"/>
      <c r="H1199" s="694" t="str">
        <f>IF(Tabla112[[#This Row],[Código_Actividad]]="","",_xlfn.XLOOKUP(Tabla112[[#This Row],[Código_Actividad]],[1]!Tabla2[Código],[1]!Tabla2[Actividades Programables Presupuestables],"",0))</f>
        <v/>
      </c>
      <c r="I1199" s="695" t="str">
        <f>IFERROR(VLOOKUP('Formulario PPGR3 '!$G1199,'[1]Formulario PPGR2'!$H$9:$V$272,15,FALSE),"")</f>
        <v/>
      </c>
      <c r="J1199" s="702"/>
      <c r="K1199" s="696" t="str">
        <f>IF(Tabla112[[#This Row],[Insumos]]="","",_xlfn.XLOOKUP(Tabla112[[#This Row],[Insumos]],[1]!Tabla10[Insumo],[1]!Tabla10[InsumoAbrev],"",0))</f>
        <v/>
      </c>
      <c r="L1199" s="697"/>
      <c r="M1199" s="698" t="str">
        <f>IF(Tabla112[[#This Row],[Descripción]]="","",_xlfn.XLOOKUP(Tabla112[[#This Row],[Descripción]],[1]!Tabla10[Descripción],[1]!Tabla10[Unidad de Medida],"",0))</f>
        <v/>
      </c>
      <c r="N1199" s="699"/>
      <c r="O1199" s="700" t="str">
        <f>IF(Tabla112[[#This Row],[Descripción]]="","",_xlfn.XLOOKUP(Tabla112[[#This Row],[Descripción]],[1]!Tabla10[Descripción],[1]!Tabla10[Precio Unitario],0))</f>
        <v/>
      </c>
      <c r="P1199" s="700" t="str">
        <f>IF(Tabla112[[#This Row],[Cantidad de Insumos]]="","",Tabla112[[#This Row],[Precio Unitario]]*Tabla112[[#This Row],[Cantidad de Insumos]])</f>
        <v/>
      </c>
      <c r="Q1199" s="700" t="str">
        <f>IF(Tabla112[[#This Row],[Descripción]]="","",_xlfn.XLOOKUP(Tabla112[[#This Row],[Descripción]],[1]!Tabla10[Descripción],[1]!Tabla10[CODIGO PRESUPUESTARIO],0))</f>
        <v/>
      </c>
      <c r="R1199" s="696"/>
      <c r="S1199" s="696"/>
    </row>
    <row r="1200" spans="2:19" x14ac:dyDescent="0.3">
      <c r="B1200" s="692" t="str">
        <f>IF('Formulario PPGR3 '!$G1200="","",CONCATENATE('Formulario PPGR3 '!$C1200,".",'Formulario PPGR3 '!$D1200,".",'Formulario PPGR3 '!$E1200,".",'Formulario PPGR3 '!$F1200))</f>
        <v/>
      </c>
      <c r="C1200" s="692" t="str">
        <f>IF('Formulario PPGR3 '!$G1200="","",'[1]Formulario PPGR1'!#REF!)</f>
        <v/>
      </c>
      <c r="D1200" s="692" t="str">
        <f>IF('Formulario PPGR3 '!$G1200="","",'[1]Formulario PPGR1'!#REF!)</f>
        <v/>
      </c>
      <c r="E1200" s="692" t="str">
        <f>IF('Formulario PPGR3 '!$G1200="","",'[1]Formulario PPGR1'!#REF!)</f>
        <v/>
      </c>
      <c r="F1200" s="692" t="str">
        <f>IF('Formulario PPGR3 '!$G1200="","",'[1]Formulario PPGR1'!#REF!)</f>
        <v/>
      </c>
      <c r="G1200" s="693"/>
      <c r="H1200" s="694" t="str">
        <f>IF(Tabla112[[#This Row],[Código_Actividad]]="","",_xlfn.XLOOKUP(Tabla112[[#This Row],[Código_Actividad]],[1]!Tabla2[Código],[1]!Tabla2[Actividades Programables Presupuestables],"",0))</f>
        <v/>
      </c>
      <c r="I1200" s="695" t="str">
        <f>IFERROR(VLOOKUP('Formulario PPGR3 '!$G1200,'[1]Formulario PPGR2'!$H$9:$V$272,15,FALSE),"")</f>
        <v/>
      </c>
      <c r="J1200" s="702"/>
      <c r="K1200" s="696" t="str">
        <f>IF(Tabla112[[#This Row],[Insumos]]="","",_xlfn.XLOOKUP(Tabla112[[#This Row],[Insumos]],[1]!Tabla10[Insumo],[1]!Tabla10[InsumoAbrev],"",0))</f>
        <v/>
      </c>
      <c r="L1200" s="697"/>
      <c r="M1200" s="698" t="str">
        <f>IF(Tabla112[[#This Row],[Descripción]]="","",_xlfn.XLOOKUP(Tabla112[[#This Row],[Descripción]],[1]!Tabla10[Descripción],[1]!Tabla10[Unidad de Medida],"",0))</f>
        <v/>
      </c>
      <c r="N1200" s="699"/>
      <c r="O1200" s="700" t="str">
        <f>IF(Tabla112[[#This Row],[Descripción]]="","",_xlfn.XLOOKUP(Tabla112[[#This Row],[Descripción]],[1]!Tabla10[Descripción],[1]!Tabla10[Precio Unitario],0))</f>
        <v/>
      </c>
      <c r="P1200" s="700" t="str">
        <f>IF(Tabla112[[#This Row],[Cantidad de Insumos]]="","",Tabla112[[#This Row],[Precio Unitario]]*Tabla112[[#This Row],[Cantidad de Insumos]])</f>
        <v/>
      </c>
      <c r="Q1200" s="700" t="str">
        <f>IF(Tabla112[[#This Row],[Descripción]]="","",_xlfn.XLOOKUP(Tabla112[[#This Row],[Descripción]],[1]!Tabla10[Descripción],[1]!Tabla10[CODIGO PRESUPUESTARIO],0))</f>
        <v/>
      </c>
      <c r="R1200" s="696"/>
      <c r="S1200" s="696"/>
    </row>
    <row r="1201" spans="2:19" x14ac:dyDescent="0.3">
      <c r="B1201" s="692" t="str">
        <f>IF('Formulario PPGR3 '!$G1201="","",CONCATENATE('Formulario PPGR3 '!$C1201,".",'Formulario PPGR3 '!$D1201,".",'Formulario PPGR3 '!$E1201,".",'Formulario PPGR3 '!$F1201))</f>
        <v/>
      </c>
      <c r="C1201" s="692" t="str">
        <f>IF('Formulario PPGR3 '!$G1201="","",'[1]Formulario PPGR1'!#REF!)</f>
        <v/>
      </c>
      <c r="D1201" s="692" t="str">
        <f>IF('Formulario PPGR3 '!$G1201="","",'[1]Formulario PPGR1'!#REF!)</f>
        <v/>
      </c>
      <c r="E1201" s="692" t="str">
        <f>IF('Formulario PPGR3 '!$G1201="","",'[1]Formulario PPGR1'!#REF!)</f>
        <v/>
      </c>
      <c r="F1201" s="692" t="str">
        <f>IF('Formulario PPGR3 '!$G1201="","",'[1]Formulario PPGR1'!#REF!)</f>
        <v/>
      </c>
      <c r="G1201" s="693"/>
      <c r="H1201" s="694" t="str">
        <f>IF(Tabla112[[#This Row],[Código_Actividad]]="","",_xlfn.XLOOKUP(Tabla112[[#This Row],[Código_Actividad]],[1]!Tabla2[Código],[1]!Tabla2[Actividades Programables Presupuestables],"",0))</f>
        <v/>
      </c>
      <c r="I1201" s="695" t="str">
        <f>IFERROR(VLOOKUP('Formulario PPGR3 '!$G1201,'[1]Formulario PPGR2'!$H$9:$V$272,15,FALSE),"")</f>
        <v/>
      </c>
      <c r="J1201" s="702"/>
      <c r="K1201" s="696" t="str">
        <f>IF(Tabla112[[#This Row],[Insumos]]="","",_xlfn.XLOOKUP(Tabla112[[#This Row],[Insumos]],[1]!Tabla10[Insumo],[1]!Tabla10[InsumoAbrev],"",0))</f>
        <v/>
      </c>
      <c r="L1201" s="697"/>
      <c r="M1201" s="698" t="str">
        <f>IF(Tabla112[[#This Row],[Descripción]]="","",_xlfn.XLOOKUP(Tabla112[[#This Row],[Descripción]],[1]!Tabla10[Descripción],[1]!Tabla10[Unidad de Medida],"",0))</f>
        <v/>
      </c>
      <c r="N1201" s="699"/>
      <c r="O1201" s="700" t="str">
        <f>IF(Tabla112[[#This Row],[Descripción]]="","",_xlfn.XLOOKUP(Tabla112[[#This Row],[Descripción]],[1]!Tabla10[Descripción],[1]!Tabla10[Precio Unitario],0))</f>
        <v/>
      </c>
      <c r="P1201" s="700" t="str">
        <f>IF(Tabla112[[#This Row],[Cantidad de Insumos]]="","",Tabla112[[#This Row],[Precio Unitario]]*Tabla112[[#This Row],[Cantidad de Insumos]])</f>
        <v/>
      </c>
      <c r="Q1201" s="700" t="str">
        <f>IF(Tabla112[[#This Row],[Descripción]]="","",_xlfn.XLOOKUP(Tabla112[[#This Row],[Descripción]],[1]!Tabla10[Descripción],[1]!Tabla10[CODIGO PRESUPUESTARIO],0))</f>
        <v/>
      </c>
      <c r="R1201" s="696"/>
      <c r="S1201" s="696"/>
    </row>
    <row r="1202" spans="2:19" x14ac:dyDescent="0.3">
      <c r="B1202" s="692" t="str">
        <f>IF('Formulario PPGR3 '!$G1202="","",CONCATENATE('Formulario PPGR3 '!$C1202,".",'Formulario PPGR3 '!$D1202,".",'Formulario PPGR3 '!$E1202,".",'Formulario PPGR3 '!$F1202))</f>
        <v/>
      </c>
      <c r="C1202" s="692" t="str">
        <f>IF('Formulario PPGR3 '!$G1202="","",'[1]Formulario PPGR1'!#REF!)</f>
        <v/>
      </c>
      <c r="D1202" s="692" t="str">
        <f>IF('Formulario PPGR3 '!$G1202="","",'[1]Formulario PPGR1'!#REF!)</f>
        <v/>
      </c>
      <c r="E1202" s="692" t="str">
        <f>IF('Formulario PPGR3 '!$G1202="","",'[1]Formulario PPGR1'!#REF!)</f>
        <v/>
      </c>
      <c r="F1202" s="692" t="str">
        <f>IF('Formulario PPGR3 '!$G1202="","",'[1]Formulario PPGR1'!#REF!)</f>
        <v/>
      </c>
      <c r="G1202" s="693"/>
      <c r="H1202" s="694" t="str">
        <f>IF(Tabla112[[#This Row],[Código_Actividad]]="","",_xlfn.XLOOKUP(Tabla112[[#This Row],[Código_Actividad]],[1]!Tabla2[Código],[1]!Tabla2[Actividades Programables Presupuestables],"",0))</f>
        <v/>
      </c>
      <c r="I1202" s="695" t="str">
        <f>IFERROR(VLOOKUP('Formulario PPGR3 '!$G1202,'[1]Formulario PPGR2'!$H$9:$V$272,15,FALSE),"")</f>
        <v/>
      </c>
      <c r="J1202" s="702"/>
      <c r="K1202" s="696" t="str">
        <f>IF(Tabla112[[#This Row],[Insumos]]="","",_xlfn.XLOOKUP(Tabla112[[#This Row],[Insumos]],[1]!Tabla10[Insumo],[1]!Tabla10[InsumoAbrev],"",0))</f>
        <v/>
      </c>
      <c r="L1202" s="697"/>
      <c r="M1202" s="698" t="str">
        <f>IF(Tabla112[[#This Row],[Descripción]]="","",_xlfn.XLOOKUP(Tabla112[[#This Row],[Descripción]],[1]!Tabla10[Descripción],[1]!Tabla10[Unidad de Medida],"",0))</f>
        <v/>
      </c>
      <c r="N1202" s="699"/>
      <c r="O1202" s="700" t="str">
        <f>IF(Tabla112[[#This Row],[Descripción]]="","",_xlfn.XLOOKUP(Tabla112[[#This Row],[Descripción]],[1]!Tabla10[Descripción],[1]!Tabla10[Precio Unitario],0))</f>
        <v/>
      </c>
      <c r="P1202" s="700" t="str">
        <f>IF(Tabla112[[#This Row],[Cantidad de Insumos]]="","",Tabla112[[#This Row],[Precio Unitario]]*Tabla112[[#This Row],[Cantidad de Insumos]])</f>
        <v/>
      </c>
      <c r="Q1202" s="700" t="str">
        <f>IF(Tabla112[[#This Row],[Descripción]]="","",_xlfn.XLOOKUP(Tabla112[[#This Row],[Descripción]],[1]!Tabla10[Descripción],[1]!Tabla10[CODIGO PRESUPUESTARIO],0))</f>
        <v/>
      </c>
      <c r="R1202" s="696"/>
      <c r="S1202" s="696"/>
    </row>
    <row r="1203" spans="2:19" x14ac:dyDescent="0.3">
      <c r="B1203" s="692" t="str">
        <f>IF('Formulario PPGR3 '!$G1203="","",CONCATENATE('Formulario PPGR3 '!$C1203,".",'Formulario PPGR3 '!$D1203,".",'Formulario PPGR3 '!$E1203,".",'Formulario PPGR3 '!$F1203))</f>
        <v/>
      </c>
      <c r="C1203" s="692" t="str">
        <f>IF('Formulario PPGR3 '!$G1203="","",'[1]Formulario PPGR1'!#REF!)</f>
        <v/>
      </c>
      <c r="D1203" s="692" t="str">
        <f>IF('Formulario PPGR3 '!$G1203="","",'[1]Formulario PPGR1'!#REF!)</f>
        <v/>
      </c>
      <c r="E1203" s="692" t="str">
        <f>IF('Formulario PPGR3 '!$G1203="","",'[1]Formulario PPGR1'!#REF!)</f>
        <v/>
      </c>
      <c r="F1203" s="692" t="str">
        <f>IF('Formulario PPGR3 '!$G1203="","",'[1]Formulario PPGR1'!#REF!)</f>
        <v/>
      </c>
      <c r="G1203" s="693"/>
      <c r="H1203" s="694" t="str">
        <f>IF(Tabla112[[#This Row],[Código_Actividad]]="","",_xlfn.XLOOKUP(Tabla112[[#This Row],[Código_Actividad]],[1]!Tabla2[Código],[1]!Tabla2[Actividades Programables Presupuestables],"",0))</f>
        <v/>
      </c>
      <c r="I1203" s="695" t="str">
        <f>IFERROR(VLOOKUP('Formulario PPGR3 '!$G1203,'[1]Formulario PPGR2'!$H$9:$V$272,15,FALSE),"")</f>
        <v/>
      </c>
      <c r="J1203" s="702"/>
      <c r="K1203" s="696" t="str">
        <f>IF(Tabla112[[#This Row],[Insumos]]="","",_xlfn.XLOOKUP(Tabla112[[#This Row],[Insumos]],[1]!Tabla10[Insumo],[1]!Tabla10[InsumoAbrev],"",0))</f>
        <v/>
      </c>
      <c r="L1203" s="697"/>
      <c r="M1203" s="698" t="str">
        <f>IF(Tabla112[[#This Row],[Descripción]]="","",_xlfn.XLOOKUP(Tabla112[[#This Row],[Descripción]],[1]!Tabla10[Descripción],[1]!Tabla10[Unidad de Medida],"",0))</f>
        <v/>
      </c>
      <c r="N1203" s="699"/>
      <c r="O1203" s="700" t="str">
        <f>IF(Tabla112[[#This Row],[Descripción]]="","",_xlfn.XLOOKUP(Tabla112[[#This Row],[Descripción]],[1]!Tabla10[Descripción],[1]!Tabla10[Precio Unitario],0))</f>
        <v/>
      </c>
      <c r="P1203" s="700" t="str">
        <f>IF(Tabla112[[#This Row],[Cantidad de Insumos]]="","",Tabla112[[#This Row],[Precio Unitario]]*Tabla112[[#This Row],[Cantidad de Insumos]])</f>
        <v/>
      </c>
      <c r="Q1203" s="700" t="str">
        <f>IF(Tabla112[[#This Row],[Descripción]]="","",_xlfn.XLOOKUP(Tabla112[[#This Row],[Descripción]],[1]!Tabla10[Descripción],[1]!Tabla10[CODIGO PRESUPUESTARIO],0))</f>
        <v/>
      </c>
      <c r="R1203" s="696"/>
      <c r="S1203" s="696"/>
    </row>
    <row r="1204" spans="2:19" x14ac:dyDescent="0.3">
      <c r="B1204" s="692" t="str">
        <f>IF('Formulario PPGR3 '!$G1204="","",CONCATENATE('Formulario PPGR3 '!$C1204,".",'Formulario PPGR3 '!$D1204,".",'Formulario PPGR3 '!$E1204,".",'Formulario PPGR3 '!$F1204))</f>
        <v/>
      </c>
      <c r="C1204" s="692" t="str">
        <f>IF('Formulario PPGR3 '!$G1204="","",'[1]Formulario PPGR1'!#REF!)</f>
        <v/>
      </c>
      <c r="D1204" s="692" t="str">
        <f>IF('Formulario PPGR3 '!$G1204="","",'[1]Formulario PPGR1'!#REF!)</f>
        <v/>
      </c>
      <c r="E1204" s="692" t="str">
        <f>IF('Formulario PPGR3 '!$G1204="","",'[1]Formulario PPGR1'!#REF!)</f>
        <v/>
      </c>
      <c r="F1204" s="692" t="str">
        <f>IF('Formulario PPGR3 '!$G1204="","",'[1]Formulario PPGR1'!#REF!)</f>
        <v/>
      </c>
      <c r="G1204" s="693"/>
      <c r="H1204" s="694" t="str">
        <f>IF(Tabla112[[#This Row],[Código_Actividad]]="","",_xlfn.XLOOKUP(Tabla112[[#This Row],[Código_Actividad]],[1]!Tabla2[Código],[1]!Tabla2[Actividades Programables Presupuestables],"",0))</f>
        <v/>
      </c>
      <c r="I1204" s="695" t="str">
        <f>IFERROR(VLOOKUP('Formulario PPGR3 '!$G1204,'[1]Formulario PPGR2'!$H$9:$V$272,15,FALSE),"")</f>
        <v/>
      </c>
      <c r="J1204" s="702"/>
      <c r="K1204" s="696" t="str">
        <f>IF(Tabla112[[#This Row],[Insumos]]="","",_xlfn.XLOOKUP(Tabla112[[#This Row],[Insumos]],[1]!Tabla10[Insumo],[1]!Tabla10[InsumoAbrev],"",0))</f>
        <v/>
      </c>
      <c r="L1204" s="697"/>
      <c r="M1204" s="698" t="str">
        <f>IF(Tabla112[[#This Row],[Descripción]]="","",_xlfn.XLOOKUP(Tabla112[[#This Row],[Descripción]],[1]!Tabla10[Descripción],[1]!Tabla10[Unidad de Medida],"",0))</f>
        <v/>
      </c>
      <c r="N1204" s="699"/>
      <c r="O1204" s="700" t="str">
        <f>IF(Tabla112[[#This Row],[Descripción]]="","",_xlfn.XLOOKUP(Tabla112[[#This Row],[Descripción]],[1]!Tabla10[Descripción],[1]!Tabla10[Precio Unitario],0))</f>
        <v/>
      </c>
      <c r="P1204" s="700" t="str">
        <f>IF(Tabla112[[#This Row],[Cantidad de Insumos]]="","",Tabla112[[#This Row],[Precio Unitario]]*Tabla112[[#This Row],[Cantidad de Insumos]])</f>
        <v/>
      </c>
      <c r="Q1204" s="700" t="str">
        <f>IF(Tabla112[[#This Row],[Descripción]]="","",_xlfn.XLOOKUP(Tabla112[[#This Row],[Descripción]],[1]!Tabla10[Descripción],[1]!Tabla10[CODIGO PRESUPUESTARIO],0))</f>
        <v/>
      </c>
      <c r="R1204" s="696"/>
      <c r="S1204" s="696"/>
    </row>
    <row r="1205" spans="2:19" x14ac:dyDescent="0.3">
      <c r="B1205" s="692" t="str">
        <f>IF('Formulario PPGR3 '!$G1205="","",CONCATENATE('Formulario PPGR3 '!$C1205,".",'Formulario PPGR3 '!$D1205,".",'Formulario PPGR3 '!$E1205,".",'Formulario PPGR3 '!$F1205))</f>
        <v/>
      </c>
      <c r="C1205" s="692" t="str">
        <f>IF('Formulario PPGR3 '!$G1205="","",'[1]Formulario PPGR1'!#REF!)</f>
        <v/>
      </c>
      <c r="D1205" s="692" t="str">
        <f>IF('Formulario PPGR3 '!$G1205="","",'[1]Formulario PPGR1'!#REF!)</f>
        <v/>
      </c>
      <c r="E1205" s="692" t="str">
        <f>IF('Formulario PPGR3 '!$G1205="","",'[1]Formulario PPGR1'!#REF!)</f>
        <v/>
      </c>
      <c r="F1205" s="692" t="str">
        <f>IF('Formulario PPGR3 '!$G1205="","",'[1]Formulario PPGR1'!#REF!)</f>
        <v/>
      </c>
      <c r="G1205" s="693"/>
      <c r="H1205" s="694" t="str">
        <f>IF(Tabla112[[#This Row],[Código_Actividad]]="","",_xlfn.XLOOKUP(Tabla112[[#This Row],[Código_Actividad]],[1]!Tabla2[Código],[1]!Tabla2[Actividades Programables Presupuestables],"",0))</f>
        <v/>
      </c>
      <c r="I1205" s="695" t="str">
        <f>IFERROR(VLOOKUP('Formulario PPGR3 '!$G1205,'[1]Formulario PPGR2'!$H$9:$V$272,15,FALSE),"")</f>
        <v/>
      </c>
      <c r="J1205" s="702"/>
      <c r="K1205" s="696" t="str">
        <f>IF(Tabla112[[#This Row],[Insumos]]="","",_xlfn.XLOOKUP(Tabla112[[#This Row],[Insumos]],[1]!Tabla10[Insumo],[1]!Tabla10[InsumoAbrev],"",0))</f>
        <v/>
      </c>
      <c r="L1205" s="697"/>
      <c r="M1205" s="698" t="str">
        <f>IF(Tabla112[[#This Row],[Descripción]]="","",_xlfn.XLOOKUP(Tabla112[[#This Row],[Descripción]],[1]!Tabla10[Descripción],[1]!Tabla10[Unidad de Medida],"",0))</f>
        <v/>
      </c>
      <c r="N1205" s="699"/>
      <c r="O1205" s="700" t="str">
        <f>IF(Tabla112[[#This Row],[Descripción]]="","",_xlfn.XLOOKUP(Tabla112[[#This Row],[Descripción]],[1]!Tabla10[Descripción],[1]!Tabla10[Precio Unitario],0))</f>
        <v/>
      </c>
      <c r="P1205" s="700" t="str">
        <f>IF(Tabla112[[#This Row],[Cantidad de Insumos]]="","",Tabla112[[#This Row],[Precio Unitario]]*Tabla112[[#This Row],[Cantidad de Insumos]])</f>
        <v/>
      </c>
      <c r="Q1205" s="700" t="str">
        <f>IF(Tabla112[[#This Row],[Descripción]]="","",_xlfn.XLOOKUP(Tabla112[[#This Row],[Descripción]],[1]!Tabla10[Descripción],[1]!Tabla10[CODIGO PRESUPUESTARIO],0))</f>
        <v/>
      </c>
      <c r="R1205" s="696"/>
      <c r="S1205" s="696"/>
    </row>
    <row r="1206" spans="2:19" x14ac:dyDescent="0.3">
      <c r="B1206" s="692" t="str">
        <f>IF('Formulario PPGR3 '!$G1206="","",CONCATENATE('Formulario PPGR3 '!$C1206,".",'Formulario PPGR3 '!$D1206,".",'Formulario PPGR3 '!$E1206,".",'Formulario PPGR3 '!$F1206))</f>
        <v/>
      </c>
      <c r="C1206" s="692" t="str">
        <f>IF('Formulario PPGR3 '!$G1206="","",'[1]Formulario PPGR1'!#REF!)</f>
        <v/>
      </c>
      <c r="D1206" s="692" t="str">
        <f>IF('Formulario PPGR3 '!$G1206="","",'[1]Formulario PPGR1'!#REF!)</f>
        <v/>
      </c>
      <c r="E1206" s="692" t="str">
        <f>IF('Formulario PPGR3 '!$G1206="","",'[1]Formulario PPGR1'!#REF!)</f>
        <v/>
      </c>
      <c r="F1206" s="692" t="str">
        <f>IF('Formulario PPGR3 '!$G1206="","",'[1]Formulario PPGR1'!#REF!)</f>
        <v/>
      </c>
      <c r="G1206" s="693"/>
      <c r="H1206" s="694" t="str">
        <f>IF(Tabla112[[#This Row],[Código_Actividad]]="","",_xlfn.XLOOKUP(Tabla112[[#This Row],[Código_Actividad]],[1]!Tabla2[Código],[1]!Tabla2[Actividades Programables Presupuestables],"",0))</f>
        <v/>
      </c>
      <c r="I1206" s="695" t="str">
        <f>IFERROR(VLOOKUP('Formulario PPGR3 '!$G1206,'[1]Formulario PPGR2'!$H$9:$V$272,15,FALSE),"")</f>
        <v/>
      </c>
      <c r="J1206" s="702"/>
      <c r="K1206" s="696" t="str">
        <f>IF(Tabla112[[#This Row],[Insumos]]="","",_xlfn.XLOOKUP(Tabla112[[#This Row],[Insumos]],[1]!Tabla10[Insumo],[1]!Tabla10[InsumoAbrev],"",0))</f>
        <v/>
      </c>
      <c r="L1206" s="697"/>
      <c r="M1206" s="698" t="str">
        <f>IF(Tabla112[[#This Row],[Descripción]]="","",_xlfn.XLOOKUP(Tabla112[[#This Row],[Descripción]],[1]!Tabla10[Descripción],[1]!Tabla10[Unidad de Medida],"",0))</f>
        <v/>
      </c>
      <c r="N1206" s="699"/>
      <c r="O1206" s="700" t="str">
        <f>IF(Tabla112[[#This Row],[Descripción]]="","",_xlfn.XLOOKUP(Tabla112[[#This Row],[Descripción]],[1]!Tabla10[Descripción],[1]!Tabla10[Precio Unitario],0))</f>
        <v/>
      </c>
      <c r="P1206" s="700" t="str">
        <f>IF(Tabla112[[#This Row],[Cantidad de Insumos]]="","",Tabla112[[#This Row],[Precio Unitario]]*Tabla112[[#This Row],[Cantidad de Insumos]])</f>
        <v/>
      </c>
      <c r="Q1206" s="700" t="str">
        <f>IF(Tabla112[[#This Row],[Descripción]]="","",_xlfn.XLOOKUP(Tabla112[[#This Row],[Descripción]],[1]!Tabla10[Descripción],[1]!Tabla10[CODIGO PRESUPUESTARIO],0))</f>
        <v/>
      </c>
      <c r="R1206" s="696"/>
      <c r="S1206" s="696"/>
    </row>
    <row r="1207" spans="2:19" x14ac:dyDescent="0.3">
      <c r="B1207" s="692" t="str">
        <f>IF('Formulario PPGR3 '!$G1207="","",CONCATENATE('Formulario PPGR3 '!$C1207,".",'Formulario PPGR3 '!$D1207,".",'Formulario PPGR3 '!$E1207,".",'Formulario PPGR3 '!$F1207))</f>
        <v/>
      </c>
      <c r="C1207" s="692" t="str">
        <f>IF('Formulario PPGR3 '!$G1207="","",'[1]Formulario PPGR1'!#REF!)</f>
        <v/>
      </c>
      <c r="D1207" s="692" t="str">
        <f>IF('Formulario PPGR3 '!$G1207="","",'[1]Formulario PPGR1'!#REF!)</f>
        <v/>
      </c>
      <c r="E1207" s="692" t="str">
        <f>IF('Formulario PPGR3 '!$G1207="","",'[1]Formulario PPGR1'!#REF!)</f>
        <v/>
      </c>
      <c r="F1207" s="692" t="str">
        <f>IF('Formulario PPGR3 '!$G1207="","",'[1]Formulario PPGR1'!#REF!)</f>
        <v/>
      </c>
      <c r="G1207" s="693"/>
      <c r="H1207" s="694" t="str">
        <f>IF(Tabla112[[#This Row],[Código_Actividad]]="","",_xlfn.XLOOKUP(Tabla112[[#This Row],[Código_Actividad]],[1]!Tabla2[Código],[1]!Tabla2[Actividades Programables Presupuestables],"",0))</f>
        <v/>
      </c>
      <c r="I1207" s="695" t="str">
        <f>IFERROR(VLOOKUP('Formulario PPGR3 '!$G1207,'[1]Formulario PPGR2'!$H$9:$V$272,15,FALSE),"")</f>
        <v/>
      </c>
      <c r="J1207" s="702"/>
      <c r="K1207" s="696" t="str">
        <f>IF(Tabla112[[#This Row],[Insumos]]="","",_xlfn.XLOOKUP(Tabla112[[#This Row],[Insumos]],[1]!Tabla10[Insumo],[1]!Tabla10[InsumoAbrev],"",0))</f>
        <v/>
      </c>
      <c r="L1207" s="697"/>
      <c r="M1207" s="698" t="str">
        <f>IF(Tabla112[[#This Row],[Descripción]]="","",_xlfn.XLOOKUP(Tabla112[[#This Row],[Descripción]],[1]!Tabla10[Descripción],[1]!Tabla10[Unidad de Medida],"",0))</f>
        <v/>
      </c>
      <c r="N1207" s="699"/>
      <c r="O1207" s="700" t="str">
        <f>IF(Tabla112[[#This Row],[Descripción]]="","",_xlfn.XLOOKUP(Tabla112[[#This Row],[Descripción]],[1]!Tabla10[Descripción],[1]!Tabla10[Precio Unitario],0))</f>
        <v/>
      </c>
      <c r="P1207" s="700" t="str">
        <f>IF(Tabla112[[#This Row],[Cantidad de Insumos]]="","",Tabla112[[#This Row],[Precio Unitario]]*Tabla112[[#This Row],[Cantidad de Insumos]])</f>
        <v/>
      </c>
      <c r="Q1207" s="700" t="str">
        <f>IF(Tabla112[[#This Row],[Descripción]]="","",_xlfn.XLOOKUP(Tabla112[[#This Row],[Descripción]],[1]!Tabla10[Descripción],[1]!Tabla10[CODIGO PRESUPUESTARIO],0))</f>
        <v/>
      </c>
      <c r="R1207" s="696"/>
      <c r="S1207" s="696"/>
    </row>
    <row r="1208" spans="2:19" x14ac:dyDescent="0.3">
      <c r="B1208" s="692" t="str">
        <f>IF('Formulario PPGR3 '!$G1208="","",CONCATENATE('Formulario PPGR3 '!$C1208,".",'Formulario PPGR3 '!$D1208,".",'Formulario PPGR3 '!$E1208,".",'Formulario PPGR3 '!$F1208))</f>
        <v/>
      </c>
      <c r="C1208" s="692" t="str">
        <f>IF('Formulario PPGR3 '!$G1208="","",'[1]Formulario PPGR1'!#REF!)</f>
        <v/>
      </c>
      <c r="D1208" s="692" t="str">
        <f>IF('Formulario PPGR3 '!$G1208="","",'[1]Formulario PPGR1'!#REF!)</f>
        <v/>
      </c>
      <c r="E1208" s="692" t="str">
        <f>IF('Formulario PPGR3 '!$G1208="","",'[1]Formulario PPGR1'!#REF!)</f>
        <v/>
      </c>
      <c r="F1208" s="692" t="str">
        <f>IF('Formulario PPGR3 '!$G1208="","",'[1]Formulario PPGR1'!#REF!)</f>
        <v/>
      </c>
      <c r="G1208" s="693"/>
      <c r="H1208" s="694" t="str">
        <f>IF(Tabla112[[#This Row],[Código_Actividad]]="","",_xlfn.XLOOKUP(Tabla112[[#This Row],[Código_Actividad]],[1]!Tabla2[Código],[1]!Tabla2[Actividades Programables Presupuestables],"",0))</f>
        <v/>
      </c>
      <c r="I1208" s="695" t="str">
        <f>IFERROR(VLOOKUP('Formulario PPGR3 '!$G1208,'[1]Formulario PPGR2'!$H$9:$V$272,15,FALSE),"")</f>
        <v/>
      </c>
      <c r="J1208" s="702"/>
      <c r="K1208" s="696" t="str">
        <f>IF(Tabla112[[#This Row],[Insumos]]="","",_xlfn.XLOOKUP(Tabla112[[#This Row],[Insumos]],[1]!Tabla10[Insumo],[1]!Tabla10[InsumoAbrev],"",0))</f>
        <v/>
      </c>
      <c r="L1208" s="697"/>
      <c r="M1208" s="698" t="str">
        <f>IF(Tabla112[[#This Row],[Descripción]]="","",_xlfn.XLOOKUP(Tabla112[[#This Row],[Descripción]],[1]!Tabla10[Descripción],[1]!Tabla10[Unidad de Medida],"",0))</f>
        <v/>
      </c>
      <c r="N1208" s="699"/>
      <c r="O1208" s="700" t="str">
        <f>IF(Tabla112[[#This Row],[Descripción]]="","",_xlfn.XLOOKUP(Tabla112[[#This Row],[Descripción]],[1]!Tabla10[Descripción],[1]!Tabla10[Precio Unitario],0))</f>
        <v/>
      </c>
      <c r="P1208" s="700" t="str">
        <f>IF(Tabla112[[#This Row],[Cantidad de Insumos]]="","",Tabla112[[#This Row],[Precio Unitario]]*Tabla112[[#This Row],[Cantidad de Insumos]])</f>
        <v/>
      </c>
      <c r="Q1208" s="700" t="str">
        <f>IF(Tabla112[[#This Row],[Descripción]]="","",_xlfn.XLOOKUP(Tabla112[[#This Row],[Descripción]],[1]!Tabla10[Descripción],[1]!Tabla10[CODIGO PRESUPUESTARIO],0))</f>
        <v/>
      </c>
      <c r="R1208" s="696"/>
      <c r="S1208" s="696"/>
    </row>
    <row r="1209" spans="2:19" x14ac:dyDescent="0.3">
      <c r="B1209" s="692" t="str">
        <f>IF('Formulario PPGR3 '!$G1209="","",CONCATENATE('Formulario PPGR3 '!$C1209,".",'Formulario PPGR3 '!$D1209,".",'Formulario PPGR3 '!$E1209,".",'Formulario PPGR3 '!$F1209))</f>
        <v/>
      </c>
      <c r="C1209" s="692" t="str">
        <f>IF('Formulario PPGR3 '!$G1209="","",'[1]Formulario PPGR1'!#REF!)</f>
        <v/>
      </c>
      <c r="D1209" s="692" t="str">
        <f>IF('Formulario PPGR3 '!$G1209="","",'[1]Formulario PPGR1'!#REF!)</f>
        <v/>
      </c>
      <c r="E1209" s="692" t="str">
        <f>IF('Formulario PPGR3 '!$G1209="","",'[1]Formulario PPGR1'!#REF!)</f>
        <v/>
      </c>
      <c r="F1209" s="692" t="str">
        <f>IF('Formulario PPGR3 '!$G1209="","",'[1]Formulario PPGR1'!#REF!)</f>
        <v/>
      </c>
      <c r="G1209" s="693"/>
      <c r="H1209" s="694" t="str">
        <f>IF(Tabla112[[#This Row],[Código_Actividad]]="","",_xlfn.XLOOKUP(Tabla112[[#This Row],[Código_Actividad]],[1]!Tabla2[Código],[1]!Tabla2[Actividades Programables Presupuestables],"",0))</f>
        <v/>
      </c>
      <c r="I1209" s="695" t="str">
        <f>IFERROR(VLOOKUP('Formulario PPGR3 '!$G1209,'[1]Formulario PPGR2'!$H$9:$V$272,15,FALSE),"")</f>
        <v/>
      </c>
      <c r="J1209" s="702"/>
      <c r="K1209" s="696" t="str">
        <f>IF(Tabla112[[#This Row],[Insumos]]="","",_xlfn.XLOOKUP(Tabla112[[#This Row],[Insumos]],[1]!Tabla10[Insumo],[1]!Tabla10[InsumoAbrev],"",0))</f>
        <v/>
      </c>
      <c r="L1209" s="697"/>
      <c r="M1209" s="698" t="str">
        <f>IF(Tabla112[[#This Row],[Descripción]]="","",_xlfn.XLOOKUP(Tabla112[[#This Row],[Descripción]],[1]!Tabla10[Descripción],[1]!Tabla10[Unidad de Medida],"",0))</f>
        <v/>
      </c>
      <c r="N1209" s="699"/>
      <c r="O1209" s="700" t="str">
        <f>IF(Tabla112[[#This Row],[Descripción]]="","",_xlfn.XLOOKUP(Tabla112[[#This Row],[Descripción]],[1]!Tabla10[Descripción],[1]!Tabla10[Precio Unitario],0))</f>
        <v/>
      </c>
      <c r="P1209" s="700" t="str">
        <f>IF(Tabla112[[#This Row],[Cantidad de Insumos]]="","",Tabla112[[#This Row],[Precio Unitario]]*Tabla112[[#This Row],[Cantidad de Insumos]])</f>
        <v/>
      </c>
      <c r="Q1209" s="700" t="str">
        <f>IF(Tabla112[[#This Row],[Descripción]]="","",_xlfn.XLOOKUP(Tabla112[[#This Row],[Descripción]],[1]!Tabla10[Descripción],[1]!Tabla10[CODIGO PRESUPUESTARIO],0))</f>
        <v/>
      </c>
      <c r="R1209" s="696"/>
      <c r="S1209" s="696"/>
    </row>
    <row r="1210" spans="2:19" x14ac:dyDescent="0.3">
      <c r="B1210" s="692" t="str">
        <f>IF('Formulario PPGR3 '!$G1210="","",CONCATENATE('Formulario PPGR3 '!$C1210,".",'Formulario PPGR3 '!$D1210,".",'Formulario PPGR3 '!$E1210,".",'Formulario PPGR3 '!$F1210))</f>
        <v/>
      </c>
      <c r="C1210" s="692" t="str">
        <f>IF('Formulario PPGR3 '!$G1210="","",'[1]Formulario PPGR1'!#REF!)</f>
        <v/>
      </c>
      <c r="D1210" s="692" t="str">
        <f>IF('Formulario PPGR3 '!$G1210="","",'[1]Formulario PPGR1'!#REF!)</f>
        <v/>
      </c>
      <c r="E1210" s="692" t="str">
        <f>IF('Formulario PPGR3 '!$G1210="","",'[1]Formulario PPGR1'!#REF!)</f>
        <v/>
      </c>
      <c r="F1210" s="692" t="str">
        <f>IF('Formulario PPGR3 '!$G1210="","",'[1]Formulario PPGR1'!#REF!)</f>
        <v/>
      </c>
      <c r="G1210" s="693"/>
      <c r="H1210" s="694" t="str">
        <f>IF(Tabla112[[#This Row],[Código_Actividad]]="","",_xlfn.XLOOKUP(Tabla112[[#This Row],[Código_Actividad]],[1]!Tabla2[Código],[1]!Tabla2[Actividades Programables Presupuestables],"",0))</f>
        <v/>
      </c>
      <c r="I1210" s="695" t="str">
        <f>IFERROR(VLOOKUP('Formulario PPGR3 '!$G1210,'[1]Formulario PPGR2'!$H$9:$V$272,15,FALSE),"")</f>
        <v/>
      </c>
      <c r="J1210" s="702"/>
      <c r="K1210" s="696" t="str">
        <f>IF(Tabla112[[#This Row],[Insumos]]="","",_xlfn.XLOOKUP(Tabla112[[#This Row],[Insumos]],[1]!Tabla10[Insumo],[1]!Tabla10[InsumoAbrev],"",0))</f>
        <v/>
      </c>
      <c r="L1210" s="697"/>
      <c r="M1210" s="698" t="str">
        <f>IF(Tabla112[[#This Row],[Descripción]]="","",_xlfn.XLOOKUP(Tabla112[[#This Row],[Descripción]],[1]!Tabla10[Descripción],[1]!Tabla10[Unidad de Medida],"",0))</f>
        <v/>
      </c>
      <c r="N1210" s="699"/>
      <c r="O1210" s="700" t="str">
        <f>IF(Tabla112[[#This Row],[Descripción]]="","",_xlfn.XLOOKUP(Tabla112[[#This Row],[Descripción]],[1]!Tabla10[Descripción],[1]!Tabla10[Precio Unitario],0))</f>
        <v/>
      </c>
      <c r="P1210" s="700" t="str">
        <f>IF(Tabla112[[#This Row],[Cantidad de Insumos]]="","",Tabla112[[#This Row],[Precio Unitario]]*Tabla112[[#This Row],[Cantidad de Insumos]])</f>
        <v/>
      </c>
      <c r="Q1210" s="700" t="str">
        <f>IF(Tabla112[[#This Row],[Descripción]]="","",_xlfn.XLOOKUP(Tabla112[[#This Row],[Descripción]],[1]!Tabla10[Descripción],[1]!Tabla10[CODIGO PRESUPUESTARIO],0))</f>
        <v/>
      </c>
      <c r="R1210" s="696"/>
      <c r="S1210" s="696"/>
    </row>
    <row r="1211" spans="2:19" x14ac:dyDescent="0.3">
      <c r="B1211" s="692" t="str">
        <f>IF('Formulario PPGR3 '!$G1211="","",CONCATENATE('Formulario PPGR3 '!$C1211,".",'Formulario PPGR3 '!$D1211,".",'Formulario PPGR3 '!$E1211,".",'Formulario PPGR3 '!$F1211))</f>
        <v/>
      </c>
      <c r="C1211" s="692" t="str">
        <f>IF('Formulario PPGR3 '!$G1211="","",'[1]Formulario PPGR1'!#REF!)</f>
        <v/>
      </c>
      <c r="D1211" s="692" t="str">
        <f>IF('Formulario PPGR3 '!$G1211="","",'[1]Formulario PPGR1'!#REF!)</f>
        <v/>
      </c>
      <c r="E1211" s="692" t="str">
        <f>IF('Formulario PPGR3 '!$G1211="","",'[1]Formulario PPGR1'!#REF!)</f>
        <v/>
      </c>
      <c r="F1211" s="692" t="str">
        <f>IF('Formulario PPGR3 '!$G1211="","",'[1]Formulario PPGR1'!#REF!)</f>
        <v/>
      </c>
      <c r="G1211" s="693"/>
      <c r="H1211" s="694" t="str">
        <f>IF(Tabla112[[#This Row],[Código_Actividad]]="","",_xlfn.XLOOKUP(Tabla112[[#This Row],[Código_Actividad]],[1]!Tabla2[Código],[1]!Tabla2[Actividades Programables Presupuestables],"",0))</f>
        <v/>
      </c>
      <c r="I1211" s="695" t="str">
        <f>IFERROR(VLOOKUP('Formulario PPGR3 '!$G1211,'[1]Formulario PPGR2'!$H$9:$V$272,15,FALSE),"")</f>
        <v/>
      </c>
      <c r="J1211" s="702"/>
      <c r="K1211" s="696" t="str">
        <f>IF(Tabla112[[#This Row],[Insumos]]="","",_xlfn.XLOOKUP(Tabla112[[#This Row],[Insumos]],[1]!Tabla10[Insumo],[1]!Tabla10[InsumoAbrev],"",0))</f>
        <v/>
      </c>
      <c r="L1211" s="697"/>
      <c r="M1211" s="698" t="str">
        <f>IF(Tabla112[[#This Row],[Descripción]]="","",_xlfn.XLOOKUP(Tabla112[[#This Row],[Descripción]],[1]!Tabla10[Descripción],[1]!Tabla10[Unidad de Medida],"",0))</f>
        <v/>
      </c>
      <c r="N1211" s="699"/>
      <c r="O1211" s="700" t="str">
        <f>IF(Tabla112[[#This Row],[Descripción]]="","",_xlfn.XLOOKUP(Tabla112[[#This Row],[Descripción]],[1]!Tabla10[Descripción],[1]!Tabla10[Precio Unitario],0))</f>
        <v/>
      </c>
      <c r="P1211" s="700" t="str">
        <f>IF(Tabla112[[#This Row],[Cantidad de Insumos]]="","",Tabla112[[#This Row],[Precio Unitario]]*Tabla112[[#This Row],[Cantidad de Insumos]])</f>
        <v/>
      </c>
      <c r="Q1211" s="700" t="str">
        <f>IF(Tabla112[[#This Row],[Descripción]]="","",_xlfn.XLOOKUP(Tabla112[[#This Row],[Descripción]],[1]!Tabla10[Descripción],[1]!Tabla10[CODIGO PRESUPUESTARIO],0))</f>
        <v/>
      </c>
      <c r="R1211" s="696"/>
      <c r="S1211" s="696"/>
    </row>
    <row r="1212" spans="2:19" x14ac:dyDescent="0.3">
      <c r="B1212" s="692" t="str">
        <f>IF('Formulario PPGR3 '!$G1212="","",CONCATENATE('Formulario PPGR3 '!$C1212,".",'Formulario PPGR3 '!$D1212,".",'Formulario PPGR3 '!$E1212,".",'Formulario PPGR3 '!$F1212))</f>
        <v/>
      </c>
      <c r="C1212" s="692" t="str">
        <f>IF('Formulario PPGR3 '!$G1212="","",'[1]Formulario PPGR1'!#REF!)</f>
        <v/>
      </c>
      <c r="D1212" s="692" t="str">
        <f>IF('Formulario PPGR3 '!$G1212="","",'[1]Formulario PPGR1'!#REF!)</f>
        <v/>
      </c>
      <c r="E1212" s="692" t="str">
        <f>IF('Formulario PPGR3 '!$G1212="","",'[1]Formulario PPGR1'!#REF!)</f>
        <v/>
      </c>
      <c r="F1212" s="692" t="str">
        <f>IF('Formulario PPGR3 '!$G1212="","",'[1]Formulario PPGR1'!#REF!)</f>
        <v/>
      </c>
      <c r="G1212" s="693"/>
      <c r="H1212" s="694" t="str">
        <f>IF(Tabla112[[#This Row],[Código_Actividad]]="","",_xlfn.XLOOKUP(Tabla112[[#This Row],[Código_Actividad]],[1]!Tabla2[Código],[1]!Tabla2[Actividades Programables Presupuestables],"",0))</f>
        <v/>
      </c>
      <c r="I1212" s="695" t="str">
        <f>IFERROR(VLOOKUP('Formulario PPGR3 '!$G1212,'[1]Formulario PPGR2'!$H$9:$V$272,15,FALSE),"")</f>
        <v/>
      </c>
      <c r="J1212" s="702"/>
      <c r="K1212" s="696" t="str">
        <f>IF(Tabla112[[#This Row],[Insumos]]="","",_xlfn.XLOOKUP(Tabla112[[#This Row],[Insumos]],[1]!Tabla10[Insumo],[1]!Tabla10[InsumoAbrev],"",0))</f>
        <v/>
      </c>
      <c r="L1212" s="697"/>
      <c r="M1212" s="698" t="str">
        <f>IF(Tabla112[[#This Row],[Descripción]]="","",_xlfn.XLOOKUP(Tabla112[[#This Row],[Descripción]],[1]!Tabla10[Descripción],[1]!Tabla10[Unidad de Medida],"",0))</f>
        <v/>
      </c>
      <c r="N1212" s="699"/>
      <c r="O1212" s="700" t="str">
        <f>IF(Tabla112[[#This Row],[Descripción]]="","",_xlfn.XLOOKUP(Tabla112[[#This Row],[Descripción]],[1]!Tabla10[Descripción],[1]!Tabla10[Precio Unitario],0))</f>
        <v/>
      </c>
      <c r="P1212" s="700" t="str">
        <f>IF(Tabla112[[#This Row],[Cantidad de Insumos]]="","",Tabla112[[#This Row],[Precio Unitario]]*Tabla112[[#This Row],[Cantidad de Insumos]])</f>
        <v/>
      </c>
      <c r="Q1212" s="700" t="str">
        <f>IF(Tabla112[[#This Row],[Descripción]]="","",_xlfn.XLOOKUP(Tabla112[[#This Row],[Descripción]],[1]!Tabla10[Descripción],[1]!Tabla10[CODIGO PRESUPUESTARIO],0))</f>
        <v/>
      </c>
      <c r="R1212" s="696"/>
      <c r="S1212" s="696"/>
    </row>
    <row r="1213" spans="2:19" x14ac:dyDescent="0.3">
      <c r="B1213" s="692" t="str">
        <f>IF('Formulario PPGR3 '!$G1213="","",CONCATENATE('Formulario PPGR3 '!$C1213,".",'Formulario PPGR3 '!$D1213,".",'Formulario PPGR3 '!$E1213,".",'Formulario PPGR3 '!$F1213))</f>
        <v/>
      </c>
      <c r="C1213" s="692" t="str">
        <f>IF('Formulario PPGR3 '!$G1213="","",'[1]Formulario PPGR1'!#REF!)</f>
        <v/>
      </c>
      <c r="D1213" s="692" t="str">
        <f>IF('Formulario PPGR3 '!$G1213="","",'[1]Formulario PPGR1'!#REF!)</f>
        <v/>
      </c>
      <c r="E1213" s="692" t="str">
        <f>IF('Formulario PPGR3 '!$G1213="","",'[1]Formulario PPGR1'!#REF!)</f>
        <v/>
      </c>
      <c r="F1213" s="692" t="str">
        <f>IF('Formulario PPGR3 '!$G1213="","",'[1]Formulario PPGR1'!#REF!)</f>
        <v/>
      </c>
      <c r="G1213" s="693"/>
      <c r="H1213" s="694" t="str">
        <f>IF(Tabla112[[#This Row],[Código_Actividad]]="","",_xlfn.XLOOKUP(Tabla112[[#This Row],[Código_Actividad]],[1]!Tabla2[Código],[1]!Tabla2[Actividades Programables Presupuestables],"",0))</f>
        <v/>
      </c>
      <c r="I1213" s="695" t="str">
        <f>IFERROR(VLOOKUP('Formulario PPGR3 '!$G1213,'[1]Formulario PPGR2'!$H$9:$V$272,15,FALSE),"")</f>
        <v/>
      </c>
      <c r="J1213" s="702"/>
      <c r="K1213" s="696" t="str">
        <f>IF(Tabla112[[#This Row],[Insumos]]="","",_xlfn.XLOOKUP(Tabla112[[#This Row],[Insumos]],[1]!Tabla10[Insumo],[1]!Tabla10[InsumoAbrev],"",0))</f>
        <v/>
      </c>
      <c r="L1213" s="697"/>
      <c r="M1213" s="698" t="str">
        <f>IF(Tabla112[[#This Row],[Descripción]]="","",_xlfn.XLOOKUP(Tabla112[[#This Row],[Descripción]],[1]!Tabla10[Descripción],[1]!Tabla10[Unidad de Medida],"",0))</f>
        <v/>
      </c>
      <c r="N1213" s="699"/>
      <c r="O1213" s="700" t="str">
        <f>IF(Tabla112[[#This Row],[Descripción]]="","",_xlfn.XLOOKUP(Tabla112[[#This Row],[Descripción]],[1]!Tabla10[Descripción],[1]!Tabla10[Precio Unitario],0))</f>
        <v/>
      </c>
      <c r="P1213" s="700" t="str">
        <f>IF(Tabla112[[#This Row],[Cantidad de Insumos]]="","",Tabla112[[#This Row],[Precio Unitario]]*Tabla112[[#This Row],[Cantidad de Insumos]])</f>
        <v/>
      </c>
      <c r="Q1213" s="700" t="str">
        <f>IF(Tabla112[[#This Row],[Descripción]]="","",_xlfn.XLOOKUP(Tabla112[[#This Row],[Descripción]],[1]!Tabla10[Descripción],[1]!Tabla10[CODIGO PRESUPUESTARIO],0))</f>
        <v/>
      </c>
      <c r="R1213" s="696"/>
      <c r="S1213" s="696"/>
    </row>
    <row r="1214" spans="2:19" x14ac:dyDescent="0.3">
      <c r="B1214" s="692" t="str">
        <f>IF('Formulario PPGR3 '!$G1214="","",CONCATENATE('Formulario PPGR3 '!$C1214,".",'Formulario PPGR3 '!$D1214,".",'Formulario PPGR3 '!$E1214,".",'Formulario PPGR3 '!$F1214))</f>
        <v/>
      </c>
      <c r="C1214" s="692" t="str">
        <f>IF('Formulario PPGR3 '!$G1214="","",'[1]Formulario PPGR1'!#REF!)</f>
        <v/>
      </c>
      <c r="D1214" s="692" t="str">
        <f>IF('Formulario PPGR3 '!$G1214="","",'[1]Formulario PPGR1'!#REF!)</f>
        <v/>
      </c>
      <c r="E1214" s="692" t="str">
        <f>IF('Formulario PPGR3 '!$G1214="","",'[1]Formulario PPGR1'!#REF!)</f>
        <v/>
      </c>
      <c r="F1214" s="692" t="str">
        <f>IF('Formulario PPGR3 '!$G1214="","",'[1]Formulario PPGR1'!#REF!)</f>
        <v/>
      </c>
      <c r="G1214" s="693"/>
      <c r="H1214" s="694" t="str">
        <f>IF(Tabla112[[#This Row],[Código_Actividad]]="","",_xlfn.XLOOKUP(Tabla112[[#This Row],[Código_Actividad]],[1]!Tabla2[Código],[1]!Tabla2[Actividades Programables Presupuestables],"",0))</f>
        <v/>
      </c>
      <c r="I1214" s="695" t="str">
        <f>IFERROR(VLOOKUP('Formulario PPGR3 '!$G1214,'[1]Formulario PPGR2'!$H$9:$V$272,15,FALSE),"")</f>
        <v/>
      </c>
      <c r="J1214" s="702"/>
      <c r="K1214" s="696" t="str">
        <f>IF(Tabla112[[#This Row],[Insumos]]="","",_xlfn.XLOOKUP(Tabla112[[#This Row],[Insumos]],[1]!Tabla10[Insumo],[1]!Tabla10[InsumoAbrev],"",0))</f>
        <v/>
      </c>
      <c r="L1214" s="697"/>
      <c r="M1214" s="698" t="str">
        <f>IF(Tabla112[[#This Row],[Descripción]]="","",_xlfn.XLOOKUP(Tabla112[[#This Row],[Descripción]],[1]!Tabla10[Descripción],[1]!Tabla10[Unidad de Medida],"",0))</f>
        <v/>
      </c>
      <c r="N1214" s="699"/>
      <c r="O1214" s="700" t="str">
        <f>IF(Tabla112[[#This Row],[Descripción]]="","",_xlfn.XLOOKUP(Tabla112[[#This Row],[Descripción]],[1]!Tabla10[Descripción],[1]!Tabla10[Precio Unitario],0))</f>
        <v/>
      </c>
      <c r="P1214" s="700" t="str">
        <f>IF(Tabla112[[#This Row],[Cantidad de Insumos]]="","",Tabla112[[#This Row],[Precio Unitario]]*Tabla112[[#This Row],[Cantidad de Insumos]])</f>
        <v/>
      </c>
      <c r="Q1214" s="700" t="str">
        <f>IF(Tabla112[[#This Row],[Descripción]]="","",_xlfn.XLOOKUP(Tabla112[[#This Row],[Descripción]],[1]!Tabla10[Descripción],[1]!Tabla10[CODIGO PRESUPUESTARIO],0))</f>
        <v/>
      </c>
      <c r="R1214" s="696"/>
      <c r="S1214" s="696"/>
    </row>
    <row r="1215" spans="2:19" x14ac:dyDescent="0.3">
      <c r="B1215" s="692" t="str">
        <f>IF('Formulario PPGR3 '!$G1215="","",CONCATENATE('Formulario PPGR3 '!$C1215,".",'Formulario PPGR3 '!$D1215,".",'Formulario PPGR3 '!$E1215,".",'Formulario PPGR3 '!$F1215))</f>
        <v/>
      </c>
      <c r="C1215" s="692" t="str">
        <f>IF('Formulario PPGR3 '!$G1215="","",'[1]Formulario PPGR1'!#REF!)</f>
        <v/>
      </c>
      <c r="D1215" s="692" t="str">
        <f>IF('Formulario PPGR3 '!$G1215="","",'[1]Formulario PPGR1'!#REF!)</f>
        <v/>
      </c>
      <c r="E1215" s="692" t="str">
        <f>IF('Formulario PPGR3 '!$G1215="","",'[1]Formulario PPGR1'!#REF!)</f>
        <v/>
      </c>
      <c r="F1215" s="692" t="str">
        <f>IF('Formulario PPGR3 '!$G1215="","",'[1]Formulario PPGR1'!#REF!)</f>
        <v/>
      </c>
      <c r="G1215" s="693"/>
      <c r="H1215" s="694" t="str">
        <f>IF(Tabla112[[#This Row],[Código_Actividad]]="","",_xlfn.XLOOKUP(Tabla112[[#This Row],[Código_Actividad]],[1]!Tabla2[Código],[1]!Tabla2[Actividades Programables Presupuestables],"",0))</f>
        <v/>
      </c>
      <c r="I1215" s="695" t="str">
        <f>IFERROR(VLOOKUP('Formulario PPGR3 '!$G1215,'[1]Formulario PPGR2'!$H$9:$V$272,15,FALSE),"")</f>
        <v/>
      </c>
      <c r="J1215" s="702"/>
      <c r="K1215" s="696" t="str">
        <f>IF(Tabla112[[#This Row],[Insumos]]="","",_xlfn.XLOOKUP(Tabla112[[#This Row],[Insumos]],[1]!Tabla10[Insumo],[1]!Tabla10[InsumoAbrev],"",0))</f>
        <v/>
      </c>
      <c r="L1215" s="697"/>
      <c r="M1215" s="698" t="str">
        <f>IF(Tabla112[[#This Row],[Descripción]]="","",_xlfn.XLOOKUP(Tabla112[[#This Row],[Descripción]],[1]!Tabla10[Descripción],[1]!Tabla10[Unidad de Medida],"",0))</f>
        <v/>
      </c>
      <c r="N1215" s="699"/>
      <c r="O1215" s="700" t="str">
        <f>IF(Tabla112[[#This Row],[Descripción]]="","",_xlfn.XLOOKUP(Tabla112[[#This Row],[Descripción]],[1]!Tabla10[Descripción],[1]!Tabla10[Precio Unitario],0))</f>
        <v/>
      </c>
      <c r="P1215" s="700" t="str">
        <f>IF(Tabla112[[#This Row],[Cantidad de Insumos]]="","",Tabla112[[#This Row],[Precio Unitario]]*Tabla112[[#This Row],[Cantidad de Insumos]])</f>
        <v/>
      </c>
      <c r="Q1215" s="700" t="str">
        <f>IF(Tabla112[[#This Row],[Descripción]]="","",_xlfn.XLOOKUP(Tabla112[[#This Row],[Descripción]],[1]!Tabla10[Descripción],[1]!Tabla10[CODIGO PRESUPUESTARIO],0))</f>
        <v/>
      </c>
      <c r="R1215" s="696"/>
      <c r="S1215" s="696"/>
    </row>
    <row r="1216" spans="2:19" x14ac:dyDescent="0.3">
      <c r="B1216" s="692" t="str">
        <f>IF('Formulario PPGR3 '!$G1216="","",CONCATENATE('Formulario PPGR3 '!$C1216,".",'Formulario PPGR3 '!$D1216,".",'Formulario PPGR3 '!$E1216,".",'Formulario PPGR3 '!$F1216))</f>
        <v/>
      </c>
      <c r="C1216" s="692" t="str">
        <f>IF('Formulario PPGR3 '!$G1216="","",'[1]Formulario PPGR1'!#REF!)</f>
        <v/>
      </c>
      <c r="D1216" s="692" t="str">
        <f>IF('Formulario PPGR3 '!$G1216="","",'[1]Formulario PPGR1'!#REF!)</f>
        <v/>
      </c>
      <c r="E1216" s="692" t="str">
        <f>IF('Formulario PPGR3 '!$G1216="","",'[1]Formulario PPGR1'!#REF!)</f>
        <v/>
      </c>
      <c r="F1216" s="692" t="str">
        <f>IF('Formulario PPGR3 '!$G1216="","",'[1]Formulario PPGR1'!#REF!)</f>
        <v/>
      </c>
      <c r="G1216" s="693"/>
      <c r="H1216" s="694" t="str">
        <f>IF(Tabla112[[#This Row],[Código_Actividad]]="","",_xlfn.XLOOKUP(Tabla112[[#This Row],[Código_Actividad]],[1]!Tabla2[Código],[1]!Tabla2[Actividades Programables Presupuestables],"",0))</f>
        <v/>
      </c>
      <c r="I1216" s="695" t="str">
        <f>IFERROR(VLOOKUP('Formulario PPGR3 '!$G1216,'[1]Formulario PPGR2'!$H$9:$V$272,15,FALSE),"")</f>
        <v/>
      </c>
      <c r="J1216" s="702"/>
      <c r="K1216" s="696" t="str">
        <f>IF(Tabla112[[#This Row],[Insumos]]="","",_xlfn.XLOOKUP(Tabla112[[#This Row],[Insumos]],[1]!Tabla10[Insumo],[1]!Tabla10[InsumoAbrev],"",0))</f>
        <v/>
      </c>
      <c r="L1216" s="697"/>
      <c r="M1216" s="698" t="str">
        <f>IF(Tabla112[[#This Row],[Descripción]]="","",_xlfn.XLOOKUP(Tabla112[[#This Row],[Descripción]],[1]!Tabla10[Descripción],[1]!Tabla10[Unidad de Medida],"",0))</f>
        <v/>
      </c>
      <c r="N1216" s="699"/>
      <c r="O1216" s="700" t="str">
        <f>IF(Tabla112[[#This Row],[Descripción]]="","",_xlfn.XLOOKUP(Tabla112[[#This Row],[Descripción]],[1]!Tabla10[Descripción],[1]!Tabla10[Precio Unitario],0))</f>
        <v/>
      </c>
      <c r="P1216" s="700" t="str">
        <f>IF(Tabla112[[#This Row],[Cantidad de Insumos]]="","",Tabla112[[#This Row],[Precio Unitario]]*Tabla112[[#This Row],[Cantidad de Insumos]])</f>
        <v/>
      </c>
      <c r="Q1216" s="700" t="str">
        <f>IF(Tabla112[[#This Row],[Descripción]]="","",_xlfn.XLOOKUP(Tabla112[[#This Row],[Descripción]],[1]!Tabla10[Descripción],[1]!Tabla10[CODIGO PRESUPUESTARIO],0))</f>
        <v/>
      </c>
      <c r="R1216" s="696"/>
      <c r="S1216" s="696"/>
    </row>
    <row r="1217" spans="2:19" x14ac:dyDescent="0.3">
      <c r="B1217" s="692" t="str">
        <f>IF('Formulario PPGR3 '!$G1217="","",CONCATENATE('Formulario PPGR3 '!$C1217,".",'Formulario PPGR3 '!$D1217,".",'Formulario PPGR3 '!$E1217,".",'Formulario PPGR3 '!$F1217))</f>
        <v/>
      </c>
      <c r="C1217" s="692" t="str">
        <f>IF('Formulario PPGR3 '!$G1217="","",'[1]Formulario PPGR1'!#REF!)</f>
        <v/>
      </c>
      <c r="D1217" s="692" t="str">
        <f>IF('Formulario PPGR3 '!$G1217="","",'[1]Formulario PPGR1'!#REF!)</f>
        <v/>
      </c>
      <c r="E1217" s="692" t="str">
        <f>IF('Formulario PPGR3 '!$G1217="","",'[1]Formulario PPGR1'!#REF!)</f>
        <v/>
      </c>
      <c r="F1217" s="692" t="str">
        <f>IF('Formulario PPGR3 '!$G1217="","",'[1]Formulario PPGR1'!#REF!)</f>
        <v/>
      </c>
      <c r="G1217" s="693"/>
      <c r="H1217" s="694" t="str">
        <f>IF(Tabla112[[#This Row],[Código_Actividad]]="","",_xlfn.XLOOKUP(Tabla112[[#This Row],[Código_Actividad]],[1]!Tabla2[Código],[1]!Tabla2[Actividades Programables Presupuestables],"",0))</f>
        <v/>
      </c>
      <c r="I1217" s="695" t="str">
        <f>IFERROR(VLOOKUP('Formulario PPGR3 '!$G1217,'[1]Formulario PPGR2'!$H$9:$V$272,15,FALSE),"")</f>
        <v/>
      </c>
      <c r="J1217" s="702"/>
      <c r="K1217" s="696" t="str">
        <f>IF(Tabla112[[#This Row],[Insumos]]="","",_xlfn.XLOOKUP(Tabla112[[#This Row],[Insumos]],[1]!Tabla10[Insumo],[1]!Tabla10[InsumoAbrev],"",0))</f>
        <v/>
      </c>
      <c r="L1217" s="697"/>
      <c r="M1217" s="698" t="str">
        <f>IF(Tabla112[[#This Row],[Descripción]]="","",_xlfn.XLOOKUP(Tabla112[[#This Row],[Descripción]],[1]!Tabla10[Descripción],[1]!Tabla10[Unidad de Medida],"",0))</f>
        <v/>
      </c>
      <c r="N1217" s="699"/>
      <c r="O1217" s="700" t="str">
        <f>IF(Tabla112[[#This Row],[Descripción]]="","",_xlfn.XLOOKUP(Tabla112[[#This Row],[Descripción]],[1]!Tabla10[Descripción],[1]!Tabla10[Precio Unitario],0))</f>
        <v/>
      </c>
      <c r="P1217" s="700" t="str">
        <f>IF(Tabla112[[#This Row],[Cantidad de Insumos]]="","",Tabla112[[#This Row],[Precio Unitario]]*Tabla112[[#This Row],[Cantidad de Insumos]])</f>
        <v/>
      </c>
      <c r="Q1217" s="700" t="str">
        <f>IF(Tabla112[[#This Row],[Descripción]]="","",_xlfn.XLOOKUP(Tabla112[[#This Row],[Descripción]],[1]!Tabla10[Descripción],[1]!Tabla10[CODIGO PRESUPUESTARIO],0))</f>
        <v/>
      </c>
      <c r="R1217" s="696"/>
      <c r="S1217" s="696"/>
    </row>
    <row r="1218" spans="2:19" x14ac:dyDescent="0.3">
      <c r="B1218" s="692" t="str">
        <f>IF('Formulario PPGR3 '!$G1218="","",CONCATENATE('Formulario PPGR3 '!$C1218,".",'Formulario PPGR3 '!$D1218,".",'Formulario PPGR3 '!$E1218,".",'Formulario PPGR3 '!$F1218))</f>
        <v/>
      </c>
      <c r="C1218" s="692" t="str">
        <f>IF('Formulario PPGR3 '!$G1218="","",'[1]Formulario PPGR1'!#REF!)</f>
        <v/>
      </c>
      <c r="D1218" s="692" t="str">
        <f>IF('Formulario PPGR3 '!$G1218="","",'[1]Formulario PPGR1'!#REF!)</f>
        <v/>
      </c>
      <c r="E1218" s="692" t="str">
        <f>IF('Formulario PPGR3 '!$G1218="","",'[1]Formulario PPGR1'!#REF!)</f>
        <v/>
      </c>
      <c r="F1218" s="692" t="str">
        <f>IF('Formulario PPGR3 '!$G1218="","",'[1]Formulario PPGR1'!#REF!)</f>
        <v/>
      </c>
      <c r="G1218" s="693"/>
      <c r="H1218" s="694" t="str">
        <f>IF(Tabla112[[#This Row],[Código_Actividad]]="","",_xlfn.XLOOKUP(Tabla112[[#This Row],[Código_Actividad]],[1]!Tabla2[Código],[1]!Tabla2[Actividades Programables Presupuestables],"",0))</f>
        <v/>
      </c>
      <c r="I1218" s="695" t="str">
        <f>IFERROR(VLOOKUP('Formulario PPGR3 '!$G1218,'[1]Formulario PPGR2'!$H$9:$V$272,15,FALSE),"")</f>
        <v/>
      </c>
      <c r="J1218" s="702"/>
      <c r="K1218" s="696" t="str">
        <f>IF(Tabla112[[#This Row],[Insumos]]="","",_xlfn.XLOOKUP(Tabla112[[#This Row],[Insumos]],[1]!Tabla10[Insumo],[1]!Tabla10[InsumoAbrev],"",0))</f>
        <v/>
      </c>
      <c r="L1218" s="697"/>
      <c r="M1218" s="698" t="str">
        <f>IF(Tabla112[[#This Row],[Descripción]]="","",_xlfn.XLOOKUP(Tabla112[[#This Row],[Descripción]],[1]!Tabla10[Descripción],[1]!Tabla10[Unidad de Medida],"",0))</f>
        <v/>
      </c>
      <c r="N1218" s="699"/>
      <c r="O1218" s="700" t="str">
        <f>IF(Tabla112[[#This Row],[Descripción]]="","",_xlfn.XLOOKUP(Tabla112[[#This Row],[Descripción]],[1]!Tabla10[Descripción],[1]!Tabla10[Precio Unitario],0))</f>
        <v/>
      </c>
      <c r="P1218" s="700" t="str">
        <f>IF(Tabla112[[#This Row],[Cantidad de Insumos]]="","",Tabla112[[#This Row],[Precio Unitario]]*Tabla112[[#This Row],[Cantidad de Insumos]])</f>
        <v/>
      </c>
      <c r="Q1218" s="700" t="str">
        <f>IF(Tabla112[[#This Row],[Descripción]]="","",_xlfn.XLOOKUP(Tabla112[[#This Row],[Descripción]],[1]!Tabla10[Descripción],[1]!Tabla10[CODIGO PRESUPUESTARIO],0))</f>
        <v/>
      </c>
      <c r="R1218" s="696"/>
      <c r="S1218" s="696"/>
    </row>
    <row r="1219" spans="2:19" x14ac:dyDescent="0.3">
      <c r="B1219" s="692" t="str">
        <f>IF('Formulario PPGR3 '!$G1219="","",CONCATENATE('Formulario PPGR3 '!$C1219,".",'Formulario PPGR3 '!$D1219,".",'Formulario PPGR3 '!$E1219,".",'Formulario PPGR3 '!$F1219))</f>
        <v/>
      </c>
      <c r="C1219" s="692" t="str">
        <f>IF('Formulario PPGR3 '!$G1219="","",'[1]Formulario PPGR1'!#REF!)</f>
        <v/>
      </c>
      <c r="D1219" s="692" t="str">
        <f>IF('Formulario PPGR3 '!$G1219="","",'[1]Formulario PPGR1'!#REF!)</f>
        <v/>
      </c>
      <c r="E1219" s="692" t="str">
        <f>IF('Formulario PPGR3 '!$G1219="","",'[1]Formulario PPGR1'!#REF!)</f>
        <v/>
      </c>
      <c r="F1219" s="692" t="str">
        <f>IF('Formulario PPGR3 '!$G1219="","",'[1]Formulario PPGR1'!#REF!)</f>
        <v/>
      </c>
      <c r="G1219" s="693"/>
      <c r="H1219" s="694" t="str">
        <f>IF(Tabla112[[#This Row],[Código_Actividad]]="","",_xlfn.XLOOKUP(Tabla112[[#This Row],[Código_Actividad]],[1]!Tabla2[Código],[1]!Tabla2[Actividades Programables Presupuestables],"",0))</f>
        <v/>
      </c>
      <c r="I1219" s="695" t="str">
        <f>IFERROR(VLOOKUP('Formulario PPGR3 '!$G1219,'[1]Formulario PPGR2'!$H$9:$V$272,15,FALSE),"")</f>
        <v/>
      </c>
      <c r="J1219" s="702"/>
      <c r="K1219" s="696" t="str">
        <f>IF(Tabla112[[#This Row],[Insumos]]="","",_xlfn.XLOOKUP(Tabla112[[#This Row],[Insumos]],[1]!Tabla10[Insumo],[1]!Tabla10[InsumoAbrev],"",0))</f>
        <v/>
      </c>
      <c r="L1219" s="697"/>
      <c r="M1219" s="698" t="str">
        <f>IF(Tabla112[[#This Row],[Descripción]]="","",_xlfn.XLOOKUP(Tabla112[[#This Row],[Descripción]],[1]!Tabla10[Descripción],[1]!Tabla10[Unidad de Medida],"",0))</f>
        <v/>
      </c>
      <c r="N1219" s="699"/>
      <c r="O1219" s="700" t="str">
        <f>IF(Tabla112[[#This Row],[Descripción]]="","",_xlfn.XLOOKUP(Tabla112[[#This Row],[Descripción]],[1]!Tabla10[Descripción],[1]!Tabla10[Precio Unitario],0))</f>
        <v/>
      </c>
      <c r="P1219" s="700" t="str">
        <f>IF(Tabla112[[#This Row],[Cantidad de Insumos]]="","",Tabla112[[#This Row],[Precio Unitario]]*Tabla112[[#This Row],[Cantidad de Insumos]])</f>
        <v/>
      </c>
      <c r="Q1219" s="700" t="str">
        <f>IF(Tabla112[[#This Row],[Descripción]]="","",_xlfn.XLOOKUP(Tabla112[[#This Row],[Descripción]],[1]!Tabla10[Descripción],[1]!Tabla10[CODIGO PRESUPUESTARIO],0))</f>
        <v/>
      </c>
      <c r="R1219" s="696"/>
      <c r="S1219" s="696"/>
    </row>
    <row r="1220" spans="2:19" x14ac:dyDescent="0.3">
      <c r="B1220" s="692" t="str">
        <f>IF('Formulario PPGR3 '!$G1220="","",CONCATENATE('Formulario PPGR3 '!$C1220,".",'Formulario PPGR3 '!$D1220,".",'Formulario PPGR3 '!$E1220,".",'Formulario PPGR3 '!$F1220))</f>
        <v/>
      </c>
      <c r="C1220" s="692" t="str">
        <f>IF('Formulario PPGR3 '!$G1220="","",'[1]Formulario PPGR1'!#REF!)</f>
        <v/>
      </c>
      <c r="D1220" s="692" t="str">
        <f>IF('Formulario PPGR3 '!$G1220="","",'[1]Formulario PPGR1'!#REF!)</f>
        <v/>
      </c>
      <c r="E1220" s="692" t="str">
        <f>IF('Formulario PPGR3 '!$G1220="","",'[1]Formulario PPGR1'!#REF!)</f>
        <v/>
      </c>
      <c r="F1220" s="692" t="str">
        <f>IF('Formulario PPGR3 '!$G1220="","",'[1]Formulario PPGR1'!#REF!)</f>
        <v/>
      </c>
      <c r="G1220" s="693"/>
      <c r="H1220" s="694" t="str">
        <f>IF(Tabla112[[#This Row],[Código_Actividad]]="","",_xlfn.XLOOKUP(Tabla112[[#This Row],[Código_Actividad]],[1]!Tabla2[Código],[1]!Tabla2[Actividades Programables Presupuestables],"",0))</f>
        <v/>
      </c>
      <c r="I1220" s="695" t="str">
        <f>IFERROR(VLOOKUP('Formulario PPGR3 '!$G1220,'[1]Formulario PPGR2'!$H$9:$V$272,15,FALSE),"")</f>
        <v/>
      </c>
      <c r="J1220" s="702"/>
      <c r="K1220" s="696" t="str">
        <f>IF(Tabla112[[#This Row],[Insumos]]="","",_xlfn.XLOOKUP(Tabla112[[#This Row],[Insumos]],[1]!Tabla10[Insumo],[1]!Tabla10[InsumoAbrev],"",0))</f>
        <v/>
      </c>
      <c r="L1220" s="697"/>
      <c r="M1220" s="698" t="str">
        <f>IF(Tabla112[[#This Row],[Descripción]]="","",_xlfn.XLOOKUP(Tabla112[[#This Row],[Descripción]],[1]!Tabla10[Descripción],[1]!Tabla10[Unidad de Medida],"",0))</f>
        <v/>
      </c>
      <c r="N1220" s="699"/>
      <c r="O1220" s="700" t="str">
        <f>IF(Tabla112[[#This Row],[Descripción]]="","",_xlfn.XLOOKUP(Tabla112[[#This Row],[Descripción]],[1]!Tabla10[Descripción],[1]!Tabla10[Precio Unitario],0))</f>
        <v/>
      </c>
      <c r="P1220" s="700" t="str">
        <f>IF(Tabla112[[#This Row],[Cantidad de Insumos]]="","",Tabla112[[#This Row],[Precio Unitario]]*Tabla112[[#This Row],[Cantidad de Insumos]])</f>
        <v/>
      </c>
      <c r="Q1220" s="700" t="str">
        <f>IF(Tabla112[[#This Row],[Descripción]]="","",_xlfn.XLOOKUP(Tabla112[[#This Row],[Descripción]],[1]!Tabla10[Descripción],[1]!Tabla10[CODIGO PRESUPUESTARIO],0))</f>
        <v/>
      </c>
      <c r="R1220" s="696"/>
      <c r="S1220" s="696"/>
    </row>
    <row r="1221" spans="2:19" x14ac:dyDescent="0.3">
      <c r="B1221" s="692" t="str">
        <f>IF('Formulario PPGR3 '!$G1221="","",CONCATENATE('Formulario PPGR3 '!$C1221,".",'Formulario PPGR3 '!$D1221,".",'Formulario PPGR3 '!$E1221,".",'Formulario PPGR3 '!$F1221))</f>
        <v/>
      </c>
      <c r="C1221" s="692" t="str">
        <f>IF('Formulario PPGR3 '!$G1221="","",'[1]Formulario PPGR1'!#REF!)</f>
        <v/>
      </c>
      <c r="D1221" s="692" t="str">
        <f>IF('Formulario PPGR3 '!$G1221="","",'[1]Formulario PPGR1'!#REF!)</f>
        <v/>
      </c>
      <c r="E1221" s="692" t="str">
        <f>IF('Formulario PPGR3 '!$G1221="","",'[1]Formulario PPGR1'!#REF!)</f>
        <v/>
      </c>
      <c r="F1221" s="692" t="str">
        <f>IF('Formulario PPGR3 '!$G1221="","",'[1]Formulario PPGR1'!#REF!)</f>
        <v/>
      </c>
      <c r="G1221" s="693"/>
      <c r="H1221" s="694" t="str">
        <f>IF(Tabla112[[#This Row],[Código_Actividad]]="","",_xlfn.XLOOKUP(Tabla112[[#This Row],[Código_Actividad]],[1]!Tabla2[Código],[1]!Tabla2[Actividades Programables Presupuestables],"",0))</f>
        <v/>
      </c>
      <c r="I1221" s="695" t="str">
        <f>IFERROR(VLOOKUP('Formulario PPGR3 '!$G1221,'[1]Formulario PPGR2'!$H$9:$V$272,15,FALSE),"")</f>
        <v/>
      </c>
      <c r="J1221" s="702"/>
      <c r="K1221" s="696" t="str">
        <f>IF(Tabla112[[#This Row],[Insumos]]="","",_xlfn.XLOOKUP(Tabla112[[#This Row],[Insumos]],[1]!Tabla10[Insumo],[1]!Tabla10[InsumoAbrev],"",0))</f>
        <v/>
      </c>
      <c r="L1221" s="697"/>
      <c r="M1221" s="698" t="str">
        <f>IF(Tabla112[[#This Row],[Descripción]]="","",_xlfn.XLOOKUP(Tabla112[[#This Row],[Descripción]],[1]!Tabla10[Descripción],[1]!Tabla10[Unidad de Medida],"",0))</f>
        <v/>
      </c>
      <c r="N1221" s="699"/>
      <c r="O1221" s="700" t="str">
        <f>IF(Tabla112[[#This Row],[Descripción]]="","",_xlfn.XLOOKUP(Tabla112[[#This Row],[Descripción]],[1]!Tabla10[Descripción],[1]!Tabla10[Precio Unitario],0))</f>
        <v/>
      </c>
      <c r="P1221" s="700" t="str">
        <f>IF(Tabla112[[#This Row],[Cantidad de Insumos]]="","",Tabla112[[#This Row],[Precio Unitario]]*Tabla112[[#This Row],[Cantidad de Insumos]])</f>
        <v/>
      </c>
      <c r="Q1221" s="700" t="str">
        <f>IF(Tabla112[[#This Row],[Descripción]]="","",_xlfn.XLOOKUP(Tabla112[[#This Row],[Descripción]],[1]!Tabla10[Descripción],[1]!Tabla10[CODIGO PRESUPUESTARIO],0))</f>
        <v/>
      </c>
      <c r="R1221" s="696"/>
      <c r="S1221" s="696"/>
    </row>
    <row r="1222" spans="2:19" x14ac:dyDescent="0.3">
      <c r="B1222" s="692" t="str">
        <f>IF('Formulario PPGR3 '!$G1222="","",CONCATENATE('Formulario PPGR3 '!$C1222,".",'Formulario PPGR3 '!$D1222,".",'Formulario PPGR3 '!$E1222,".",'Formulario PPGR3 '!$F1222))</f>
        <v/>
      </c>
      <c r="C1222" s="692" t="str">
        <f>IF('Formulario PPGR3 '!$G1222="","",'[1]Formulario PPGR1'!#REF!)</f>
        <v/>
      </c>
      <c r="D1222" s="692" t="str">
        <f>IF('Formulario PPGR3 '!$G1222="","",'[1]Formulario PPGR1'!#REF!)</f>
        <v/>
      </c>
      <c r="E1222" s="692" t="str">
        <f>IF('Formulario PPGR3 '!$G1222="","",'[1]Formulario PPGR1'!#REF!)</f>
        <v/>
      </c>
      <c r="F1222" s="692" t="str">
        <f>IF('Formulario PPGR3 '!$G1222="","",'[1]Formulario PPGR1'!#REF!)</f>
        <v/>
      </c>
      <c r="G1222" s="693"/>
      <c r="H1222" s="694" t="str">
        <f>IF(Tabla112[[#This Row],[Código_Actividad]]="","",_xlfn.XLOOKUP(Tabla112[[#This Row],[Código_Actividad]],[1]!Tabla2[Código],[1]!Tabla2[Actividades Programables Presupuestables],"",0))</f>
        <v/>
      </c>
      <c r="I1222" s="695" t="str">
        <f>IFERROR(VLOOKUP('Formulario PPGR3 '!$G1222,'[1]Formulario PPGR2'!$H$9:$V$272,15,FALSE),"")</f>
        <v/>
      </c>
      <c r="J1222" s="702"/>
      <c r="K1222" s="696" t="str">
        <f>IF(Tabla112[[#This Row],[Insumos]]="","",_xlfn.XLOOKUP(Tabla112[[#This Row],[Insumos]],[1]!Tabla10[Insumo],[1]!Tabla10[InsumoAbrev],"",0))</f>
        <v/>
      </c>
      <c r="L1222" s="697"/>
      <c r="M1222" s="698" t="str">
        <f>IF(Tabla112[[#This Row],[Descripción]]="","",_xlfn.XLOOKUP(Tabla112[[#This Row],[Descripción]],[1]!Tabla10[Descripción],[1]!Tabla10[Unidad de Medida],"",0))</f>
        <v/>
      </c>
      <c r="N1222" s="699"/>
      <c r="O1222" s="700" t="str">
        <f>IF(Tabla112[[#This Row],[Descripción]]="","",_xlfn.XLOOKUP(Tabla112[[#This Row],[Descripción]],[1]!Tabla10[Descripción],[1]!Tabla10[Precio Unitario],0))</f>
        <v/>
      </c>
      <c r="P1222" s="700" t="str">
        <f>IF(Tabla112[[#This Row],[Cantidad de Insumos]]="","",Tabla112[[#This Row],[Precio Unitario]]*Tabla112[[#This Row],[Cantidad de Insumos]])</f>
        <v/>
      </c>
      <c r="Q1222" s="700" t="str">
        <f>IF(Tabla112[[#This Row],[Descripción]]="","",_xlfn.XLOOKUP(Tabla112[[#This Row],[Descripción]],[1]!Tabla10[Descripción],[1]!Tabla10[CODIGO PRESUPUESTARIO],0))</f>
        <v/>
      </c>
      <c r="R1222" s="696"/>
      <c r="S1222" s="696"/>
    </row>
    <row r="1223" spans="2:19" x14ac:dyDescent="0.3">
      <c r="B1223" s="692" t="str">
        <f>IF('Formulario PPGR3 '!$G1223="","",CONCATENATE('Formulario PPGR3 '!$C1223,".",'Formulario PPGR3 '!$D1223,".",'Formulario PPGR3 '!$E1223,".",'Formulario PPGR3 '!$F1223))</f>
        <v/>
      </c>
      <c r="C1223" s="692" t="str">
        <f>IF('Formulario PPGR3 '!$G1223="","",'[1]Formulario PPGR1'!#REF!)</f>
        <v/>
      </c>
      <c r="D1223" s="692" t="str">
        <f>IF('Formulario PPGR3 '!$G1223="","",'[1]Formulario PPGR1'!#REF!)</f>
        <v/>
      </c>
      <c r="E1223" s="692" t="str">
        <f>IF('Formulario PPGR3 '!$G1223="","",'[1]Formulario PPGR1'!#REF!)</f>
        <v/>
      </c>
      <c r="F1223" s="692" t="str">
        <f>IF('Formulario PPGR3 '!$G1223="","",'[1]Formulario PPGR1'!#REF!)</f>
        <v/>
      </c>
      <c r="G1223" s="693"/>
      <c r="H1223" s="694" t="str">
        <f>IF(Tabla112[[#This Row],[Código_Actividad]]="","",_xlfn.XLOOKUP(Tabla112[[#This Row],[Código_Actividad]],[1]!Tabla2[Código],[1]!Tabla2[Actividades Programables Presupuestables],"",0))</f>
        <v/>
      </c>
      <c r="I1223" s="695" t="str">
        <f>IFERROR(VLOOKUP('Formulario PPGR3 '!$G1223,'[1]Formulario PPGR2'!$H$9:$V$272,15,FALSE),"")</f>
        <v/>
      </c>
      <c r="J1223" s="702"/>
      <c r="K1223" s="696" t="str">
        <f>IF(Tabla112[[#This Row],[Insumos]]="","",_xlfn.XLOOKUP(Tabla112[[#This Row],[Insumos]],[1]!Tabla10[Insumo],[1]!Tabla10[InsumoAbrev],"",0))</f>
        <v/>
      </c>
      <c r="L1223" s="697"/>
      <c r="M1223" s="698" t="str">
        <f>IF(Tabla112[[#This Row],[Descripción]]="","",_xlfn.XLOOKUP(Tabla112[[#This Row],[Descripción]],[1]!Tabla10[Descripción],[1]!Tabla10[Unidad de Medida],"",0))</f>
        <v/>
      </c>
      <c r="N1223" s="699"/>
      <c r="O1223" s="700" t="str">
        <f>IF(Tabla112[[#This Row],[Descripción]]="","",_xlfn.XLOOKUP(Tabla112[[#This Row],[Descripción]],[1]!Tabla10[Descripción],[1]!Tabla10[Precio Unitario],0))</f>
        <v/>
      </c>
      <c r="P1223" s="700" t="str">
        <f>IF(Tabla112[[#This Row],[Cantidad de Insumos]]="","",Tabla112[[#This Row],[Precio Unitario]]*Tabla112[[#This Row],[Cantidad de Insumos]])</f>
        <v/>
      </c>
      <c r="Q1223" s="700" t="str">
        <f>IF(Tabla112[[#This Row],[Descripción]]="","",_xlfn.XLOOKUP(Tabla112[[#This Row],[Descripción]],[1]!Tabla10[Descripción],[1]!Tabla10[CODIGO PRESUPUESTARIO],0))</f>
        <v/>
      </c>
      <c r="R1223" s="696"/>
      <c r="S1223" s="696"/>
    </row>
    <row r="1224" spans="2:19" x14ac:dyDescent="0.3">
      <c r="B1224" s="692" t="str">
        <f>IF('Formulario PPGR3 '!$G1224="","",CONCATENATE('Formulario PPGR3 '!$C1224,".",'Formulario PPGR3 '!$D1224,".",'Formulario PPGR3 '!$E1224,".",'Formulario PPGR3 '!$F1224))</f>
        <v/>
      </c>
      <c r="C1224" s="692" t="str">
        <f>IF('Formulario PPGR3 '!$G1224="","",'[1]Formulario PPGR1'!#REF!)</f>
        <v/>
      </c>
      <c r="D1224" s="692" t="str">
        <f>IF('Formulario PPGR3 '!$G1224="","",'[1]Formulario PPGR1'!#REF!)</f>
        <v/>
      </c>
      <c r="E1224" s="692" t="str">
        <f>IF('Formulario PPGR3 '!$G1224="","",'[1]Formulario PPGR1'!#REF!)</f>
        <v/>
      </c>
      <c r="F1224" s="692" t="str">
        <f>IF('Formulario PPGR3 '!$G1224="","",'[1]Formulario PPGR1'!#REF!)</f>
        <v/>
      </c>
      <c r="G1224" s="693"/>
      <c r="H1224" s="694" t="str">
        <f>IF(Tabla112[[#This Row],[Código_Actividad]]="","",_xlfn.XLOOKUP(Tabla112[[#This Row],[Código_Actividad]],[1]!Tabla2[Código],[1]!Tabla2[Actividades Programables Presupuestables],"",0))</f>
        <v/>
      </c>
      <c r="I1224" s="695" t="str">
        <f>IFERROR(VLOOKUP('Formulario PPGR3 '!$G1224,'[1]Formulario PPGR2'!$H$9:$V$272,15,FALSE),"")</f>
        <v/>
      </c>
      <c r="J1224" s="702"/>
      <c r="K1224" s="696" t="str">
        <f>IF(Tabla112[[#This Row],[Insumos]]="","",_xlfn.XLOOKUP(Tabla112[[#This Row],[Insumos]],[1]!Tabla10[Insumo],[1]!Tabla10[InsumoAbrev],"",0))</f>
        <v/>
      </c>
      <c r="L1224" s="697"/>
      <c r="M1224" s="698" t="str">
        <f>IF(Tabla112[[#This Row],[Descripción]]="","",_xlfn.XLOOKUP(Tabla112[[#This Row],[Descripción]],[1]!Tabla10[Descripción],[1]!Tabla10[Unidad de Medida],"",0))</f>
        <v/>
      </c>
      <c r="N1224" s="699"/>
      <c r="O1224" s="700" t="str">
        <f>IF(Tabla112[[#This Row],[Descripción]]="","",_xlfn.XLOOKUP(Tabla112[[#This Row],[Descripción]],[1]!Tabla10[Descripción],[1]!Tabla10[Precio Unitario],0))</f>
        <v/>
      </c>
      <c r="P1224" s="700" t="str">
        <f>IF(Tabla112[[#This Row],[Cantidad de Insumos]]="","",Tabla112[[#This Row],[Precio Unitario]]*Tabla112[[#This Row],[Cantidad de Insumos]])</f>
        <v/>
      </c>
      <c r="Q1224" s="700" t="str">
        <f>IF(Tabla112[[#This Row],[Descripción]]="","",_xlfn.XLOOKUP(Tabla112[[#This Row],[Descripción]],[1]!Tabla10[Descripción],[1]!Tabla10[CODIGO PRESUPUESTARIO],0))</f>
        <v/>
      </c>
      <c r="R1224" s="696"/>
      <c r="S1224" s="696"/>
    </row>
    <row r="1225" spans="2:19" x14ac:dyDescent="0.3">
      <c r="B1225" s="692" t="str">
        <f>IF('Formulario PPGR3 '!$G1225="","",CONCATENATE('Formulario PPGR3 '!$C1225,".",'Formulario PPGR3 '!$D1225,".",'Formulario PPGR3 '!$E1225,".",'Formulario PPGR3 '!$F1225))</f>
        <v/>
      </c>
      <c r="C1225" s="692" t="str">
        <f>IF('Formulario PPGR3 '!$G1225="","",'[1]Formulario PPGR1'!#REF!)</f>
        <v/>
      </c>
      <c r="D1225" s="692" t="str">
        <f>IF('Formulario PPGR3 '!$G1225="","",'[1]Formulario PPGR1'!#REF!)</f>
        <v/>
      </c>
      <c r="E1225" s="692" t="str">
        <f>IF('Formulario PPGR3 '!$G1225="","",'[1]Formulario PPGR1'!#REF!)</f>
        <v/>
      </c>
      <c r="F1225" s="692" t="str">
        <f>IF('Formulario PPGR3 '!$G1225="","",'[1]Formulario PPGR1'!#REF!)</f>
        <v/>
      </c>
      <c r="G1225" s="693"/>
      <c r="H1225" s="694" t="str">
        <f>IF(Tabla112[[#This Row],[Código_Actividad]]="","",_xlfn.XLOOKUP(Tabla112[[#This Row],[Código_Actividad]],[1]!Tabla2[Código],[1]!Tabla2[Actividades Programables Presupuestables],"",0))</f>
        <v/>
      </c>
      <c r="I1225" s="695" t="str">
        <f>IFERROR(VLOOKUP('Formulario PPGR3 '!$G1225,'[1]Formulario PPGR2'!$H$9:$V$272,15,FALSE),"")</f>
        <v/>
      </c>
      <c r="J1225" s="702"/>
      <c r="K1225" s="696" t="str">
        <f>IF(Tabla112[[#This Row],[Insumos]]="","",_xlfn.XLOOKUP(Tabla112[[#This Row],[Insumos]],[1]!Tabla10[Insumo],[1]!Tabla10[InsumoAbrev],"",0))</f>
        <v/>
      </c>
      <c r="L1225" s="697"/>
      <c r="M1225" s="698" t="str">
        <f>IF(Tabla112[[#This Row],[Descripción]]="","",_xlfn.XLOOKUP(Tabla112[[#This Row],[Descripción]],[1]!Tabla10[Descripción],[1]!Tabla10[Unidad de Medida],"",0))</f>
        <v/>
      </c>
      <c r="N1225" s="699"/>
      <c r="O1225" s="700" t="str">
        <f>IF(Tabla112[[#This Row],[Descripción]]="","",_xlfn.XLOOKUP(Tabla112[[#This Row],[Descripción]],[1]!Tabla10[Descripción],[1]!Tabla10[Precio Unitario],0))</f>
        <v/>
      </c>
      <c r="P1225" s="700" t="str">
        <f>IF(Tabla112[[#This Row],[Cantidad de Insumos]]="","",Tabla112[[#This Row],[Precio Unitario]]*Tabla112[[#This Row],[Cantidad de Insumos]])</f>
        <v/>
      </c>
      <c r="Q1225" s="700" t="str">
        <f>IF(Tabla112[[#This Row],[Descripción]]="","",_xlfn.XLOOKUP(Tabla112[[#This Row],[Descripción]],[1]!Tabla10[Descripción],[1]!Tabla10[CODIGO PRESUPUESTARIO],0))</f>
        <v/>
      </c>
      <c r="R1225" s="696"/>
      <c r="S1225" s="696"/>
    </row>
    <row r="1226" spans="2:19" x14ac:dyDescent="0.3">
      <c r="B1226" s="692" t="str">
        <f>IF('Formulario PPGR3 '!$G1226="","",CONCATENATE('Formulario PPGR3 '!$C1226,".",'Formulario PPGR3 '!$D1226,".",'Formulario PPGR3 '!$E1226,".",'Formulario PPGR3 '!$F1226))</f>
        <v/>
      </c>
      <c r="C1226" s="692" t="str">
        <f>IF('Formulario PPGR3 '!$G1226="","",'[1]Formulario PPGR1'!#REF!)</f>
        <v/>
      </c>
      <c r="D1226" s="692" t="str">
        <f>IF('Formulario PPGR3 '!$G1226="","",'[1]Formulario PPGR1'!#REF!)</f>
        <v/>
      </c>
      <c r="E1226" s="692" t="str">
        <f>IF('Formulario PPGR3 '!$G1226="","",'[1]Formulario PPGR1'!#REF!)</f>
        <v/>
      </c>
      <c r="F1226" s="692" t="str">
        <f>IF('Formulario PPGR3 '!$G1226="","",'[1]Formulario PPGR1'!#REF!)</f>
        <v/>
      </c>
      <c r="G1226" s="693"/>
      <c r="H1226" s="694" t="str">
        <f>IF(Tabla112[[#This Row],[Código_Actividad]]="","",_xlfn.XLOOKUP(Tabla112[[#This Row],[Código_Actividad]],[1]!Tabla2[Código],[1]!Tabla2[Actividades Programables Presupuestables],"",0))</f>
        <v/>
      </c>
      <c r="I1226" s="695" t="str">
        <f>IFERROR(VLOOKUP('Formulario PPGR3 '!$G1226,'[1]Formulario PPGR2'!$H$9:$V$272,15,FALSE),"")</f>
        <v/>
      </c>
      <c r="J1226" s="702"/>
      <c r="K1226" s="696" t="str">
        <f>IF(Tabla112[[#This Row],[Insumos]]="","",_xlfn.XLOOKUP(Tabla112[[#This Row],[Insumos]],[1]!Tabla10[Insumo],[1]!Tabla10[InsumoAbrev],"",0))</f>
        <v/>
      </c>
      <c r="L1226" s="697"/>
      <c r="M1226" s="698" t="str">
        <f>IF(Tabla112[[#This Row],[Descripción]]="","",_xlfn.XLOOKUP(Tabla112[[#This Row],[Descripción]],[1]!Tabla10[Descripción],[1]!Tabla10[Unidad de Medida],"",0))</f>
        <v/>
      </c>
      <c r="N1226" s="699"/>
      <c r="O1226" s="700" t="str">
        <f>IF(Tabla112[[#This Row],[Descripción]]="","",_xlfn.XLOOKUP(Tabla112[[#This Row],[Descripción]],[1]!Tabla10[Descripción],[1]!Tabla10[Precio Unitario],0))</f>
        <v/>
      </c>
      <c r="P1226" s="700" t="str">
        <f>IF(Tabla112[[#This Row],[Cantidad de Insumos]]="","",Tabla112[[#This Row],[Precio Unitario]]*Tabla112[[#This Row],[Cantidad de Insumos]])</f>
        <v/>
      </c>
      <c r="Q1226" s="700" t="str">
        <f>IF(Tabla112[[#This Row],[Descripción]]="","",_xlfn.XLOOKUP(Tabla112[[#This Row],[Descripción]],[1]!Tabla10[Descripción],[1]!Tabla10[CODIGO PRESUPUESTARIO],0))</f>
        <v/>
      </c>
      <c r="R1226" s="696"/>
      <c r="S1226" s="696"/>
    </row>
    <row r="1227" spans="2:19" x14ac:dyDescent="0.3">
      <c r="B1227" s="692" t="str">
        <f>IF('Formulario PPGR3 '!$G1227="","",CONCATENATE('Formulario PPGR3 '!$C1227,".",'Formulario PPGR3 '!$D1227,".",'Formulario PPGR3 '!$E1227,".",'Formulario PPGR3 '!$F1227))</f>
        <v/>
      </c>
      <c r="C1227" s="692" t="str">
        <f>IF('Formulario PPGR3 '!$G1227="","",'[1]Formulario PPGR1'!#REF!)</f>
        <v/>
      </c>
      <c r="D1227" s="692" t="str">
        <f>IF('Formulario PPGR3 '!$G1227="","",'[1]Formulario PPGR1'!#REF!)</f>
        <v/>
      </c>
      <c r="E1227" s="692" t="str">
        <f>IF('Formulario PPGR3 '!$G1227="","",'[1]Formulario PPGR1'!#REF!)</f>
        <v/>
      </c>
      <c r="F1227" s="692" t="str">
        <f>IF('Formulario PPGR3 '!$G1227="","",'[1]Formulario PPGR1'!#REF!)</f>
        <v/>
      </c>
      <c r="G1227" s="693"/>
      <c r="H1227" s="694" t="str">
        <f>IF(Tabla112[[#This Row],[Código_Actividad]]="","",_xlfn.XLOOKUP(Tabla112[[#This Row],[Código_Actividad]],[1]!Tabla2[Código],[1]!Tabla2[Actividades Programables Presupuestables],"",0))</f>
        <v/>
      </c>
      <c r="I1227" s="695" t="str">
        <f>IFERROR(VLOOKUP('Formulario PPGR3 '!$G1227,'[1]Formulario PPGR2'!$H$9:$V$272,15,FALSE),"")</f>
        <v/>
      </c>
      <c r="J1227" s="702"/>
      <c r="K1227" s="696" t="str">
        <f>IF(Tabla112[[#This Row],[Insumos]]="","",_xlfn.XLOOKUP(Tabla112[[#This Row],[Insumos]],[1]!Tabla10[Insumo],[1]!Tabla10[InsumoAbrev],"",0))</f>
        <v/>
      </c>
      <c r="L1227" s="697"/>
      <c r="M1227" s="698" t="str">
        <f>IF(Tabla112[[#This Row],[Descripción]]="","",_xlfn.XLOOKUP(Tabla112[[#This Row],[Descripción]],[1]!Tabla10[Descripción],[1]!Tabla10[Unidad de Medida],"",0))</f>
        <v/>
      </c>
      <c r="N1227" s="699"/>
      <c r="O1227" s="700" t="str">
        <f>IF(Tabla112[[#This Row],[Descripción]]="","",_xlfn.XLOOKUP(Tabla112[[#This Row],[Descripción]],[1]!Tabla10[Descripción],[1]!Tabla10[Precio Unitario],0))</f>
        <v/>
      </c>
      <c r="P1227" s="700" t="str">
        <f>IF(Tabla112[[#This Row],[Cantidad de Insumos]]="","",Tabla112[[#This Row],[Precio Unitario]]*Tabla112[[#This Row],[Cantidad de Insumos]])</f>
        <v/>
      </c>
      <c r="Q1227" s="700" t="str">
        <f>IF(Tabla112[[#This Row],[Descripción]]="","",_xlfn.XLOOKUP(Tabla112[[#This Row],[Descripción]],[1]!Tabla10[Descripción],[1]!Tabla10[CODIGO PRESUPUESTARIO],0))</f>
        <v/>
      </c>
      <c r="R1227" s="696"/>
      <c r="S1227" s="696"/>
    </row>
    <row r="1228" spans="2:19" x14ac:dyDescent="0.3">
      <c r="B1228" s="692" t="str">
        <f>IF('Formulario PPGR3 '!$G1228="","",CONCATENATE('Formulario PPGR3 '!$C1228,".",'Formulario PPGR3 '!$D1228,".",'Formulario PPGR3 '!$E1228,".",'Formulario PPGR3 '!$F1228))</f>
        <v/>
      </c>
      <c r="C1228" s="692" t="str">
        <f>IF('Formulario PPGR3 '!$G1228="","",'[1]Formulario PPGR1'!#REF!)</f>
        <v/>
      </c>
      <c r="D1228" s="692" t="str">
        <f>IF('Formulario PPGR3 '!$G1228="","",'[1]Formulario PPGR1'!#REF!)</f>
        <v/>
      </c>
      <c r="E1228" s="692" t="str">
        <f>IF('Formulario PPGR3 '!$G1228="","",'[1]Formulario PPGR1'!#REF!)</f>
        <v/>
      </c>
      <c r="F1228" s="692" t="str">
        <f>IF('Formulario PPGR3 '!$G1228="","",'[1]Formulario PPGR1'!#REF!)</f>
        <v/>
      </c>
      <c r="G1228" s="693"/>
      <c r="H1228" s="694" t="str">
        <f>IF(Tabla112[[#This Row],[Código_Actividad]]="","",_xlfn.XLOOKUP(Tabla112[[#This Row],[Código_Actividad]],[1]!Tabla2[Código],[1]!Tabla2[Actividades Programables Presupuestables],"",0))</f>
        <v/>
      </c>
      <c r="I1228" s="695" t="str">
        <f>IFERROR(VLOOKUP('Formulario PPGR3 '!$G1228,'[1]Formulario PPGR2'!$H$9:$V$272,15,FALSE),"")</f>
        <v/>
      </c>
      <c r="J1228" s="702"/>
      <c r="K1228" s="696" t="str">
        <f>IF(Tabla112[[#This Row],[Insumos]]="","",_xlfn.XLOOKUP(Tabla112[[#This Row],[Insumos]],[1]!Tabla10[Insumo],[1]!Tabla10[InsumoAbrev],"",0))</f>
        <v/>
      </c>
      <c r="L1228" s="697"/>
      <c r="M1228" s="698" t="str">
        <f>IF(Tabla112[[#This Row],[Descripción]]="","",_xlfn.XLOOKUP(Tabla112[[#This Row],[Descripción]],[1]!Tabla10[Descripción],[1]!Tabla10[Unidad de Medida],"",0))</f>
        <v/>
      </c>
      <c r="N1228" s="699"/>
      <c r="O1228" s="700" t="str">
        <f>IF(Tabla112[[#This Row],[Descripción]]="","",_xlfn.XLOOKUP(Tabla112[[#This Row],[Descripción]],[1]!Tabla10[Descripción],[1]!Tabla10[Precio Unitario],0))</f>
        <v/>
      </c>
      <c r="P1228" s="700" t="str">
        <f>IF(Tabla112[[#This Row],[Cantidad de Insumos]]="","",Tabla112[[#This Row],[Precio Unitario]]*Tabla112[[#This Row],[Cantidad de Insumos]])</f>
        <v/>
      </c>
      <c r="Q1228" s="700" t="str">
        <f>IF(Tabla112[[#This Row],[Descripción]]="","",_xlfn.XLOOKUP(Tabla112[[#This Row],[Descripción]],[1]!Tabla10[Descripción],[1]!Tabla10[CODIGO PRESUPUESTARIO],0))</f>
        <v/>
      </c>
      <c r="R1228" s="696"/>
      <c r="S1228" s="696"/>
    </row>
    <row r="1229" spans="2:19" x14ac:dyDescent="0.3">
      <c r="B1229" s="692" t="str">
        <f>IF('Formulario PPGR3 '!$G1229="","",CONCATENATE('Formulario PPGR3 '!$C1229,".",'Formulario PPGR3 '!$D1229,".",'Formulario PPGR3 '!$E1229,".",'Formulario PPGR3 '!$F1229))</f>
        <v/>
      </c>
      <c r="C1229" s="692" t="str">
        <f>IF('Formulario PPGR3 '!$G1229="","",'[1]Formulario PPGR1'!#REF!)</f>
        <v/>
      </c>
      <c r="D1229" s="692" t="str">
        <f>IF('Formulario PPGR3 '!$G1229="","",'[1]Formulario PPGR1'!#REF!)</f>
        <v/>
      </c>
      <c r="E1229" s="692" t="str">
        <f>IF('Formulario PPGR3 '!$G1229="","",'[1]Formulario PPGR1'!#REF!)</f>
        <v/>
      </c>
      <c r="F1229" s="692" t="str">
        <f>IF('Formulario PPGR3 '!$G1229="","",'[1]Formulario PPGR1'!#REF!)</f>
        <v/>
      </c>
      <c r="G1229" s="693"/>
      <c r="H1229" s="694" t="str">
        <f>IF(Tabla112[[#This Row],[Código_Actividad]]="","",_xlfn.XLOOKUP(Tabla112[[#This Row],[Código_Actividad]],[1]!Tabla2[Código],[1]!Tabla2[Actividades Programables Presupuestables],"",0))</f>
        <v/>
      </c>
      <c r="I1229" s="695" t="str">
        <f>IFERROR(VLOOKUP('Formulario PPGR3 '!$G1229,'[1]Formulario PPGR2'!$H$9:$V$272,15,FALSE),"")</f>
        <v/>
      </c>
      <c r="J1229" s="702"/>
      <c r="K1229" s="696" t="str">
        <f>IF(Tabla112[[#This Row],[Insumos]]="","",_xlfn.XLOOKUP(Tabla112[[#This Row],[Insumos]],[1]!Tabla10[Insumo],[1]!Tabla10[InsumoAbrev],"",0))</f>
        <v/>
      </c>
      <c r="L1229" s="697"/>
      <c r="M1229" s="698" t="str">
        <f>IF(Tabla112[[#This Row],[Descripción]]="","",_xlfn.XLOOKUP(Tabla112[[#This Row],[Descripción]],[1]!Tabla10[Descripción],[1]!Tabla10[Unidad de Medida],"",0))</f>
        <v/>
      </c>
      <c r="N1229" s="699"/>
      <c r="O1229" s="700" t="str">
        <f>IF(Tabla112[[#This Row],[Descripción]]="","",_xlfn.XLOOKUP(Tabla112[[#This Row],[Descripción]],[1]!Tabla10[Descripción],[1]!Tabla10[Precio Unitario],0))</f>
        <v/>
      </c>
      <c r="P1229" s="700" t="str">
        <f>IF(Tabla112[[#This Row],[Cantidad de Insumos]]="","",Tabla112[[#This Row],[Precio Unitario]]*Tabla112[[#This Row],[Cantidad de Insumos]])</f>
        <v/>
      </c>
      <c r="Q1229" s="700" t="str">
        <f>IF(Tabla112[[#This Row],[Descripción]]="","",_xlfn.XLOOKUP(Tabla112[[#This Row],[Descripción]],[1]!Tabla10[Descripción],[1]!Tabla10[CODIGO PRESUPUESTARIO],0))</f>
        <v/>
      </c>
      <c r="R1229" s="696"/>
      <c r="S1229" s="696"/>
    </row>
    <row r="1230" spans="2:19" x14ac:dyDescent="0.3">
      <c r="B1230" s="692" t="str">
        <f>IF('Formulario PPGR3 '!$G1230="","",CONCATENATE('Formulario PPGR3 '!$C1230,".",'Formulario PPGR3 '!$D1230,".",'Formulario PPGR3 '!$E1230,".",'Formulario PPGR3 '!$F1230))</f>
        <v/>
      </c>
      <c r="C1230" s="692" t="str">
        <f>IF('Formulario PPGR3 '!$G1230="","",'[1]Formulario PPGR1'!#REF!)</f>
        <v/>
      </c>
      <c r="D1230" s="692" t="str">
        <f>IF('Formulario PPGR3 '!$G1230="","",'[1]Formulario PPGR1'!#REF!)</f>
        <v/>
      </c>
      <c r="E1230" s="692" t="str">
        <f>IF('Formulario PPGR3 '!$G1230="","",'[1]Formulario PPGR1'!#REF!)</f>
        <v/>
      </c>
      <c r="F1230" s="692" t="str">
        <f>IF('Formulario PPGR3 '!$G1230="","",'[1]Formulario PPGR1'!#REF!)</f>
        <v/>
      </c>
      <c r="G1230" s="693"/>
      <c r="H1230" s="694" t="str">
        <f>IF(Tabla112[[#This Row],[Código_Actividad]]="","",_xlfn.XLOOKUP(Tabla112[[#This Row],[Código_Actividad]],[1]!Tabla2[Código],[1]!Tabla2[Actividades Programables Presupuestables],"",0))</f>
        <v/>
      </c>
      <c r="I1230" s="695" t="str">
        <f>IFERROR(VLOOKUP('Formulario PPGR3 '!$G1230,'[1]Formulario PPGR2'!$H$9:$V$272,15,FALSE),"")</f>
        <v/>
      </c>
      <c r="J1230" s="702"/>
      <c r="K1230" s="696" t="str">
        <f>IF(Tabla112[[#This Row],[Insumos]]="","",_xlfn.XLOOKUP(Tabla112[[#This Row],[Insumos]],[1]!Tabla10[Insumo],[1]!Tabla10[InsumoAbrev],"",0))</f>
        <v/>
      </c>
      <c r="L1230" s="697"/>
      <c r="M1230" s="698" t="str">
        <f>IF(Tabla112[[#This Row],[Descripción]]="","",_xlfn.XLOOKUP(Tabla112[[#This Row],[Descripción]],[1]!Tabla10[Descripción],[1]!Tabla10[Unidad de Medida],"",0))</f>
        <v/>
      </c>
      <c r="N1230" s="699"/>
      <c r="O1230" s="700" t="str">
        <f>IF(Tabla112[[#This Row],[Descripción]]="","",_xlfn.XLOOKUP(Tabla112[[#This Row],[Descripción]],[1]!Tabla10[Descripción],[1]!Tabla10[Precio Unitario],0))</f>
        <v/>
      </c>
      <c r="P1230" s="700" t="str">
        <f>IF(Tabla112[[#This Row],[Cantidad de Insumos]]="","",Tabla112[[#This Row],[Precio Unitario]]*Tabla112[[#This Row],[Cantidad de Insumos]])</f>
        <v/>
      </c>
      <c r="Q1230" s="700" t="str">
        <f>IF(Tabla112[[#This Row],[Descripción]]="","",_xlfn.XLOOKUP(Tabla112[[#This Row],[Descripción]],[1]!Tabla10[Descripción],[1]!Tabla10[CODIGO PRESUPUESTARIO],0))</f>
        <v/>
      </c>
      <c r="R1230" s="696"/>
      <c r="S1230" s="696"/>
    </row>
    <row r="1231" spans="2:19" x14ac:dyDescent="0.3">
      <c r="B1231" s="692" t="str">
        <f>IF('Formulario PPGR3 '!$G1231="","",CONCATENATE('Formulario PPGR3 '!$C1231,".",'Formulario PPGR3 '!$D1231,".",'Formulario PPGR3 '!$E1231,".",'Formulario PPGR3 '!$F1231))</f>
        <v/>
      </c>
      <c r="C1231" s="692" t="str">
        <f>IF('Formulario PPGR3 '!$G1231="","",'[1]Formulario PPGR1'!#REF!)</f>
        <v/>
      </c>
      <c r="D1231" s="692" t="str">
        <f>IF('Formulario PPGR3 '!$G1231="","",'[1]Formulario PPGR1'!#REF!)</f>
        <v/>
      </c>
      <c r="E1231" s="692" t="str">
        <f>IF('Formulario PPGR3 '!$G1231="","",'[1]Formulario PPGR1'!#REF!)</f>
        <v/>
      </c>
      <c r="F1231" s="692" t="str">
        <f>IF('Formulario PPGR3 '!$G1231="","",'[1]Formulario PPGR1'!#REF!)</f>
        <v/>
      </c>
      <c r="G1231" s="693"/>
      <c r="H1231" s="694" t="str">
        <f>IF(Tabla112[[#This Row],[Código_Actividad]]="","",_xlfn.XLOOKUP(Tabla112[[#This Row],[Código_Actividad]],[1]!Tabla2[Código],[1]!Tabla2[Actividades Programables Presupuestables],"",0))</f>
        <v/>
      </c>
      <c r="I1231" s="695" t="str">
        <f>IFERROR(VLOOKUP('Formulario PPGR3 '!$G1231,'[1]Formulario PPGR2'!$H$9:$V$272,15,FALSE),"")</f>
        <v/>
      </c>
      <c r="J1231" s="702"/>
      <c r="K1231" s="696" t="str">
        <f>IF(Tabla112[[#This Row],[Insumos]]="","",_xlfn.XLOOKUP(Tabla112[[#This Row],[Insumos]],[1]!Tabla10[Insumo],[1]!Tabla10[InsumoAbrev],"",0))</f>
        <v/>
      </c>
      <c r="L1231" s="697"/>
      <c r="M1231" s="698" t="str">
        <f>IF(Tabla112[[#This Row],[Descripción]]="","",_xlfn.XLOOKUP(Tabla112[[#This Row],[Descripción]],[1]!Tabla10[Descripción],[1]!Tabla10[Unidad de Medida],"",0))</f>
        <v/>
      </c>
      <c r="N1231" s="699"/>
      <c r="O1231" s="700" t="str">
        <f>IF(Tabla112[[#This Row],[Descripción]]="","",_xlfn.XLOOKUP(Tabla112[[#This Row],[Descripción]],[1]!Tabla10[Descripción],[1]!Tabla10[Precio Unitario],0))</f>
        <v/>
      </c>
      <c r="P1231" s="700" t="str">
        <f>IF(Tabla112[[#This Row],[Cantidad de Insumos]]="","",Tabla112[[#This Row],[Precio Unitario]]*Tabla112[[#This Row],[Cantidad de Insumos]])</f>
        <v/>
      </c>
      <c r="Q1231" s="700" t="str">
        <f>IF(Tabla112[[#This Row],[Descripción]]="","",_xlfn.XLOOKUP(Tabla112[[#This Row],[Descripción]],[1]!Tabla10[Descripción],[1]!Tabla10[CODIGO PRESUPUESTARIO],0))</f>
        <v/>
      </c>
      <c r="R1231" s="696"/>
      <c r="S1231" s="696"/>
    </row>
    <row r="1232" spans="2:19" x14ac:dyDescent="0.3">
      <c r="B1232" s="692" t="str">
        <f>IF('Formulario PPGR3 '!$G1232="","",CONCATENATE('Formulario PPGR3 '!$C1232,".",'Formulario PPGR3 '!$D1232,".",'Formulario PPGR3 '!$E1232,".",'Formulario PPGR3 '!$F1232))</f>
        <v/>
      </c>
      <c r="C1232" s="692" t="str">
        <f>IF('Formulario PPGR3 '!$G1232="","",'[1]Formulario PPGR1'!#REF!)</f>
        <v/>
      </c>
      <c r="D1232" s="692" t="str">
        <f>IF('Formulario PPGR3 '!$G1232="","",'[1]Formulario PPGR1'!#REF!)</f>
        <v/>
      </c>
      <c r="E1232" s="692" t="str">
        <f>IF('Formulario PPGR3 '!$G1232="","",'[1]Formulario PPGR1'!#REF!)</f>
        <v/>
      </c>
      <c r="F1232" s="692" t="str">
        <f>IF('Formulario PPGR3 '!$G1232="","",'[1]Formulario PPGR1'!#REF!)</f>
        <v/>
      </c>
      <c r="G1232" s="693"/>
      <c r="H1232" s="694" t="str">
        <f>IF(Tabla112[[#This Row],[Código_Actividad]]="","",_xlfn.XLOOKUP(Tabla112[[#This Row],[Código_Actividad]],[1]!Tabla2[Código],[1]!Tabla2[Actividades Programables Presupuestables],"",0))</f>
        <v/>
      </c>
      <c r="I1232" s="695" t="str">
        <f>IFERROR(VLOOKUP('Formulario PPGR3 '!$G1232,'[1]Formulario PPGR2'!$H$9:$V$272,15,FALSE),"")</f>
        <v/>
      </c>
      <c r="J1232" s="702"/>
      <c r="K1232" s="696" t="str">
        <f>IF(Tabla112[[#This Row],[Insumos]]="","",_xlfn.XLOOKUP(Tabla112[[#This Row],[Insumos]],[1]!Tabla10[Insumo],[1]!Tabla10[InsumoAbrev],"",0))</f>
        <v/>
      </c>
      <c r="L1232" s="697"/>
      <c r="M1232" s="698" t="str">
        <f>IF(Tabla112[[#This Row],[Descripción]]="","",_xlfn.XLOOKUP(Tabla112[[#This Row],[Descripción]],[1]!Tabla10[Descripción],[1]!Tabla10[Unidad de Medida],"",0))</f>
        <v/>
      </c>
      <c r="N1232" s="699"/>
      <c r="O1232" s="700" t="str">
        <f>IF(Tabla112[[#This Row],[Descripción]]="","",_xlfn.XLOOKUP(Tabla112[[#This Row],[Descripción]],[1]!Tabla10[Descripción],[1]!Tabla10[Precio Unitario],0))</f>
        <v/>
      </c>
      <c r="P1232" s="700" t="str">
        <f>IF(Tabla112[[#This Row],[Cantidad de Insumos]]="","",Tabla112[[#This Row],[Precio Unitario]]*Tabla112[[#This Row],[Cantidad de Insumos]])</f>
        <v/>
      </c>
      <c r="Q1232" s="700" t="str">
        <f>IF(Tabla112[[#This Row],[Descripción]]="","",_xlfn.XLOOKUP(Tabla112[[#This Row],[Descripción]],[1]!Tabla10[Descripción],[1]!Tabla10[CODIGO PRESUPUESTARIO],0))</f>
        <v/>
      </c>
      <c r="R1232" s="696"/>
      <c r="S1232" s="696"/>
    </row>
    <row r="1233" spans="2:19" x14ac:dyDescent="0.3">
      <c r="B1233" s="692" t="str">
        <f>IF('Formulario PPGR3 '!$G1233="","",CONCATENATE('Formulario PPGR3 '!$C1233,".",'Formulario PPGR3 '!$D1233,".",'Formulario PPGR3 '!$E1233,".",'Formulario PPGR3 '!$F1233))</f>
        <v/>
      </c>
      <c r="C1233" s="692" t="str">
        <f>IF('Formulario PPGR3 '!$G1233="","",'[1]Formulario PPGR1'!#REF!)</f>
        <v/>
      </c>
      <c r="D1233" s="692" t="str">
        <f>IF('Formulario PPGR3 '!$G1233="","",'[1]Formulario PPGR1'!#REF!)</f>
        <v/>
      </c>
      <c r="E1233" s="692" t="str">
        <f>IF('Formulario PPGR3 '!$G1233="","",'[1]Formulario PPGR1'!#REF!)</f>
        <v/>
      </c>
      <c r="F1233" s="692" t="str">
        <f>IF('Formulario PPGR3 '!$G1233="","",'[1]Formulario PPGR1'!#REF!)</f>
        <v/>
      </c>
      <c r="G1233" s="693"/>
      <c r="H1233" s="694" t="str">
        <f>IF(Tabla112[[#This Row],[Código_Actividad]]="","",_xlfn.XLOOKUP(Tabla112[[#This Row],[Código_Actividad]],[1]!Tabla2[Código],[1]!Tabla2[Actividades Programables Presupuestables],"",0))</f>
        <v/>
      </c>
      <c r="I1233" s="695" t="str">
        <f>IFERROR(VLOOKUP('Formulario PPGR3 '!$G1233,'[1]Formulario PPGR2'!$H$9:$V$272,15,FALSE),"")</f>
        <v/>
      </c>
      <c r="J1233" s="702"/>
      <c r="K1233" s="696" t="str">
        <f>IF(Tabla112[[#This Row],[Insumos]]="","",_xlfn.XLOOKUP(Tabla112[[#This Row],[Insumos]],[1]!Tabla10[Insumo],[1]!Tabla10[InsumoAbrev],"",0))</f>
        <v/>
      </c>
      <c r="L1233" s="697"/>
      <c r="M1233" s="698" t="str">
        <f>IF(Tabla112[[#This Row],[Descripción]]="","",_xlfn.XLOOKUP(Tabla112[[#This Row],[Descripción]],[1]!Tabla10[Descripción],[1]!Tabla10[Unidad de Medida],"",0))</f>
        <v/>
      </c>
      <c r="N1233" s="699"/>
      <c r="O1233" s="700" t="str">
        <f>IF(Tabla112[[#This Row],[Descripción]]="","",_xlfn.XLOOKUP(Tabla112[[#This Row],[Descripción]],[1]!Tabla10[Descripción],[1]!Tabla10[Precio Unitario],0))</f>
        <v/>
      </c>
      <c r="P1233" s="700" t="str">
        <f>IF(Tabla112[[#This Row],[Cantidad de Insumos]]="","",Tabla112[[#This Row],[Precio Unitario]]*Tabla112[[#This Row],[Cantidad de Insumos]])</f>
        <v/>
      </c>
      <c r="Q1233" s="700" t="str">
        <f>IF(Tabla112[[#This Row],[Descripción]]="","",_xlfn.XLOOKUP(Tabla112[[#This Row],[Descripción]],[1]!Tabla10[Descripción],[1]!Tabla10[CODIGO PRESUPUESTARIO],0))</f>
        <v/>
      </c>
      <c r="R1233" s="696"/>
      <c r="S1233" s="696"/>
    </row>
    <row r="1234" spans="2:19" x14ac:dyDescent="0.3">
      <c r="B1234" s="692" t="str">
        <f>IF('Formulario PPGR3 '!$G1234="","",CONCATENATE('Formulario PPGR3 '!$C1234,".",'Formulario PPGR3 '!$D1234,".",'Formulario PPGR3 '!$E1234,".",'Formulario PPGR3 '!$F1234))</f>
        <v/>
      </c>
      <c r="C1234" s="692" t="str">
        <f>IF('Formulario PPGR3 '!$G1234="","",'[1]Formulario PPGR1'!#REF!)</f>
        <v/>
      </c>
      <c r="D1234" s="692" t="str">
        <f>IF('Formulario PPGR3 '!$G1234="","",'[1]Formulario PPGR1'!#REF!)</f>
        <v/>
      </c>
      <c r="E1234" s="692" t="str">
        <f>IF('Formulario PPGR3 '!$G1234="","",'[1]Formulario PPGR1'!#REF!)</f>
        <v/>
      </c>
      <c r="F1234" s="692" t="str">
        <f>IF('Formulario PPGR3 '!$G1234="","",'[1]Formulario PPGR1'!#REF!)</f>
        <v/>
      </c>
      <c r="G1234" s="693"/>
      <c r="H1234" s="694" t="str">
        <f>IF(Tabla112[[#This Row],[Código_Actividad]]="","",_xlfn.XLOOKUP(Tabla112[[#This Row],[Código_Actividad]],[1]!Tabla2[Código],[1]!Tabla2[Actividades Programables Presupuestables],"",0))</f>
        <v/>
      </c>
      <c r="I1234" s="695" t="str">
        <f>IFERROR(VLOOKUP('Formulario PPGR3 '!$G1234,'[1]Formulario PPGR2'!$H$9:$V$272,15,FALSE),"")</f>
        <v/>
      </c>
      <c r="J1234" s="702"/>
      <c r="K1234" s="696" t="str">
        <f>IF(Tabla112[[#This Row],[Insumos]]="","",_xlfn.XLOOKUP(Tabla112[[#This Row],[Insumos]],[1]!Tabla10[Insumo],[1]!Tabla10[InsumoAbrev],"",0))</f>
        <v/>
      </c>
      <c r="L1234" s="697"/>
      <c r="M1234" s="698" t="str">
        <f>IF(Tabla112[[#This Row],[Descripción]]="","",_xlfn.XLOOKUP(Tabla112[[#This Row],[Descripción]],[1]!Tabla10[Descripción],[1]!Tabla10[Unidad de Medida],"",0))</f>
        <v/>
      </c>
      <c r="N1234" s="699"/>
      <c r="O1234" s="700" t="str">
        <f>IF(Tabla112[[#This Row],[Descripción]]="","",_xlfn.XLOOKUP(Tabla112[[#This Row],[Descripción]],[1]!Tabla10[Descripción],[1]!Tabla10[Precio Unitario],0))</f>
        <v/>
      </c>
      <c r="P1234" s="700" t="str">
        <f>IF(Tabla112[[#This Row],[Cantidad de Insumos]]="","",Tabla112[[#This Row],[Precio Unitario]]*Tabla112[[#This Row],[Cantidad de Insumos]])</f>
        <v/>
      </c>
      <c r="Q1234" s="700" t="str">
        <f>IF(Tabla112[[#This Row],[Descripción]]="","",_xlfn.XLOOKUP(Tabla112[[#This Row],[Descripción]],[1]!Tabla10[Descripción],[1]!Tabla10[CODIGO PRESUPUESTARIO],0))</f>
        <v/>
      </c>
      <c r="R1234" s="696"/>
      <c r="S1234" s="696"/>
    </row>
    <row r="1235" spans="2:19" x14ac:dyDescent="0.3">
      <c r="B1235" s="692" t="str">
        <f>IF('Formulario PPGR3 '!$G1235="","",CONCATENATE('Formulario PPGR3 '!$C1235,".",'Formulario PPGR3 '!$D1235,".",'Formulario PPGR3 '!$E1235,".",'Formulario PPGR3 '!$F1235))</f>
        <v/>
      </c>
      <c r="C1235" s="692" t="str">
        <f>IF('Formulario PPGR3 '!$G1235="","",'[1]Formulario PPGR1'!#REF!)</f>
        <v/>
      </c>
      <c r="D1235" s="692" t="str">
        <f>IF('Formulario PPGR3 '!$G1235="","",'[1]Formulario PPGR1'!#REF!)</f>
        <v/>
      </c>
      <c r="E1235" s="692" t="str">
        <f>IF('Formulario PPGR3 '!$G1235="","",'[1]Formulario PPGR1'!#REF!)</f>
        <v/>
      </c>
      <c r="F1235" s="692" t="str">
        <f>IF('Formulario PPGR3 '!$G1235="","",'[1]Formulario PPGR1'!#REF!)</f>
        <v/>
      </c>
      <c r="G1235" s="693"/>
      <c r="H1235" s="694" t="str">
        <f>IF(Tabla112[[#This Row],[Código_Actividad]]="","",_xlfn.XLOOKUP(Tabla112[[#This Row],[Código_Actividad]],[1]!Tabla2[Código],[1]!Tabla2[Actividades Programables Presupuestables],"",0))</f>
        <v/>
      </c>
      <c r="I1235" s="695" t="str">
        <f>IFERROR(VLOOKUP('Formulario PPGR3 '!$G1235,'[1]Formulario PPGR2'!$H$9:$V$272,15,FALSE),"")</f>
        <v/>
      </c>
      <c r="J1235" s="702"/>
      <c r="K1235" s="696" t="str">
        <f>IF(Tabla112[[#This Row],[Insumos]]="","",_xlfn.XLOOKUP(Tabla112[[#This Row],[Insumos]],[1]!Tabla10[Insumo],[1]!Tabla10[InsumoAbrev],"",0))</f>
        <v/>
      </c>
      <c r="L1235" s="697"/>
      <c r="M1235" s="698" t="str">
        <f>IF(Tabla112[[#This Row],[Descripción]]="","",_xlfn.XLOOKUP(Tabla112[[#This Row],[Descripción]],[1]!Tabla10[Descripción],[1]!Tabla10[Unidad de Medida],"",0))</f>
        <v/>
      </c>
      <c r="N1235" s="699"/>
      <c r="O1235" s="700" t="str">
        <f>IF(Tabla112[[#This Row],[Descripción]]="","",_xlfn.XLOOKUP(Tabla112[[#This Row],[Descripción]],[1]!Tabla10[Descripción],[1]!Tabla10[Precio Unitario],0))</f>
        <v/>
      </c>
      <c r="P1235" s="700" t="str">
        <f>IF(Tabla112[[#This Row],[Cantidad de Insumos]]="","",Tabla112[[#This Row],[Precio Unitario]]*Tabla112[[#This Row],[Cantidad de Insumos]])</f>
        <v/>
      </c>
      <c r="Q1235" s="700" t="str">
        <f>IF(Tabla112[[#This Row],[Descripción]]="","",_xlfn.XLOOKUP(Tabla112[[#This Row],[Descripción]],[1]!Tabla10[Descripción],[1]!Tabla10[CODIGO PRESUPUESTARIO],0))</f>
        <v/>
      </c>
      <c r="R1235" s="696"/>
      <c r="S1235" s="696"/>
    </row>
    <row r="1236" spans="2:19" x14ac:dyDescent="0.3">
      <c r="B1236" s="692" t="str">
        <f>IF('Formulario PPGR3 '!$G1236="","",CONCATENATE('Formulario PPGR3 '!$C1236,".",'Formulario PPGR3 '!$D1236,".",'Formulario PPGR3 '!$E1236,".",'Formulario PPGR3 '!$F1236))</f>
        <v/>
      </c>
      <c r="C1236" s="692" t="str">
        <f>IF('Formulario PPGR3 '!$G1236="","",'[1]Formulario PPGR1'!#REF!)</f>
        <v/>
      </c>
      <c r="D1236" s="692" t="str">
        <f>IF('Formulario PPGR3 '!$G1236="","",'[1]Formulario PPGR1'!#REF!)</f>
        <v/>
      </c>
      <c r="E1236" s="692" t="str">
        <f>IF('Formulario PPGR3 '!$G1236="","",'[1]Formulario PPGR1'!#REF!)</f>
        <v/>
      </c>
      <c r="F1236" s="692" t="str">
        <f>IF('Formulario PPGR3 '!$G1236="","",'[1]Formulario PPGR1'!#REF!)</f>
        <v/>
      </c>
      <c r="G1236" s="693"/>
      <c r="H1236" s="694" t="str">
        <f>IF(Tabla112[[#This Row],[Código_Actividad]]="","",_xlfn.XLOOKUP(Tabla112[[#This Row],[Código_Actividad]],[1]!Tabla2[Código],[1]!Tabla2[Actividades Programables Presupuestables],"",0))</f>
        <v/>
      </c>
      <c r="I1236" s="695" t="str">
        <f>IFERROR(VLOOKUP('Formulario PPGR3 '!$G1236,'[1]Formulario PPGR2'!$H$9:$V$272,15,FALSE),"")</f>
        <v/>
      </c>
      <c r="J1236" s="702"/>
      <c r="K1236" s="696" t="str">
        <f>IF(Tabla112[[#This Row],[Insumos]]="","",_xlfn.XLOOKUP(Tabla112[[#This Row],[Insumos]],[1]!Tabla10[Insumo],[1]!Tabla10[InsumoAbrev],"",0))</f>
        <v/>
      </c>
      <c r="L1236" s="697"/>
      <c r="M1236" s="698" t="str">
        <f>IF(Tabla112[[#This Row],[Descripción]]="","",_xlfn.XLOOKUP(Tabla112[[#This Row],[Descripción]],[1]!Tabla10[Descripción],[1]!Tabla10[Unidad de Medida],"",0))</f>
        <v/>
      </c>
      <c r="N1236" s="699"/>
      <c r="O1236" s="700" t="str">
        <f>IF(Tabla112[[#This Row],[Descripción]]="","",_xlfn.XLOOKUP(Tabla112[[#This Row],[Descripción]],[1]!Tabla10[Descripción],[1]!Tabla10[Precio Unitario],0))</f>
        <v/>
      </c>
      <c r="P1236" s="700" t="str">
        <f>IF(Tabla112[[#This Row],[Cantidad de Insumos]]="","",Tabla112[[#This Row],[Precio Unitario]]*Tabla112[[#This Row],[Cantidad de Insumos]])</f>
        <v/>
      </c>
      <c r="Q1236" s="700" t="str">
        <f>IF(Tabla112[[#This Row],[Descripción]]="","",_xlfn.XLOOKUP(Tabla112[[#This Row],[Descripción]],[1]!Tabla10[Descripción],[1]!Tabla10[CODIGO PRESUPUESTARIO],0))</f>
        <v/>
      </c>
      <c r="R1236" s="696"/>
      <c r="S1236" s="696"/>
    </row>
    <row r="1237" spans="2:19" x14ac:dyDescent="0.3">
      <c r="B1237" s="692" t="str">
        <f>IF('Formulario PPGR3 '!$G1237="","",CONCATENATE('Formulario PPGR3 '!$C1237,".",'Formulario PPGR3 '!$D1237,".",'Formulario PPGR3 '!$E1237,".",'Formulario PPGR3 '!$F1237))</f>
        <v/>
      </c>
      <c r="C1237" s="692" t="str">
        <f>IF('Formulario PPGR3 '!$G1237="","",'[1]Formulario PPGR1'!#REF!)</f>
        <v/>
      </c>
      <c r="D1237" s="692" t="str">
        <f>IF('Formulario PPGR3 '!$G1237="","",'[1]Formulario PPGR1'!#REF!)</f>
        <v/>
      </c>
      <c r="E1237" s="692" t="str">
        <f>IF('Formulario PPGR3 '!$G1237="","",'[1]Formulario PPGR1'!#REF!)</f>
        <v/>
      </c>
      <c r="F1237" s="692" t="str">
        <f>IF('Formulario PPGR3 '!$G1237="","",'[1]Formulario PPGR1'!#REF!)</f>
        <v/>
      </c>
      <c r="G1237" s="693"/>
      <c r="H1237" s="694" t="str">
        <f>IF(Tabla112[[#This Row],[Código_Actividad]]="","",_xlfn.XLOOKUP(Tabla112[[#This Row],[Código_Actividad]],[1]!Tabla2[Código],[1]!Tabla2[Actividades Programables Presupuestables],"",0))</f>
        <v/>
      </c>
      <c r="I1237" s="695" t="str">
        <f>IFERROR(VLOOKUP('Formulario PPGR3 '!$G1237,'[1]Formulario PPGR2'!$H$9:$V$272,15,FALSE),"")</f>
        <v/>
      </c>
      <c r="J1237" s="702"/>
      <c r="K1237" s="696" t="str">
        <f>IF(Tabla112[[#This Row],[Insumos]]="","",_xlfn.XLOOKUP(Tabla112[[#This Row],[Insumos]],[1]!Tabla10[Insumo],[1]!Tabla10[InsumoAbrev],"",0))</f>
        <v/>
      </c>
      <c r="L1237" s="697"/>
      <c r="M1237" s="698" t="str">
        <f>IF(Tabla112[[#This Row],[Descripción]]="","",_xlfn.XLOOKUP(Tabla112[[#This Row],[Descripción]],[1]!Tabla10[Descripción],[1]!Tabla10[Unidad de Medida],"",0))</f>
        <v/>
      </c>
      <c r="N1237" s="699"/>
      <c r="O1237" s="700" t="str">
        <f>IF(Tabla112[[#This Row],[Descripción]]="","",_xlfn.XLOOKUP(Tabla112[[#This Row],[Descripción]],[1]!Tabla10[Descripción],[1]!Tabla10[Precio Unitario],0))</f>
        <v/>
      </c>
      <c r="P1237" s="700" t="str">
        <f>IF(Tabla112[[#This Row],[Cantidad de Insumos]]="","",Tabla112[[#This Row],[Precio Unitario]]*Tabla112[[#This Row],[Cantidad de Insumos]])</f>
        <v/>
      </c>
      <c r="Q1237" s="700" t="str">
        <f>IF(Tabla112[[#This Row],[Descripción]]="","",_xlfn.XLOOKUP(Tabla112[[#This Row],[Descripción]],[1]!Tabla10[Descripción],[1]!Tabla10[CODIGO PRESUPUESTARIO],0))</f>
        <v/>
      </c>
      <c r="R1237" s="696"/>
      <c r="S1237" s="696"/>
    </row>
    <row r="1238" spans="2:19" x14ac:dyDescent="0.3">
      <c r="B1238" s="692" t="str">
        <f>IF('Formulario PPGR3 '!$G1238="","",CONCATENATE('Formulario PPGR3 '!$C1238,".",'Formulario PPGR3 '!$D1238,".",'Formulario PPGR3 '!$E1238,".",'Formulario PPGR3 '!$F1238))</f>
        <v/>
      </c>
      <c r="C1238" s="692" t="str">
        <f>IF('Formulario PPGR3 '!$G1238="","",'[1]Formulario PPGR1'!#REF!)</f>
        <v/>
      </c>
      <c r="D1238" s="692" t="str">
        <f>IF('Formulario PPGR3 '!$G1238="","",'[1]Formulario PPGR1'!#REF!)</f>
        <v/>
      </c>
      <c r="E1238" s="692" t="str">
        <f>IF('Formulario PPGR3 '!$G1238="","",'[1]Formulario PPGR1'!#REF!)</f>
        <v/>
      </c>
      <c r="F1238" s="692" t="str">
        <f>IF('Formulario PPGR3 '!$G1238="","",'[1]Formulario PPGR1'!#REF!)</f>
        <v/>
      </c>
      <c r="G1238" s="693"/>
      <c r="H1238" s="694" t="str">
        <f>IF(Tabla112[[#This Row],[Código_Actividad]]="","",_xlfn.XLOOKUP(Tabla112[[#This Row],[Código_Actividad]],[1]!Tabla2[Código],[1]!Tabla2[Actividades Programables Presupuestables],"",0))</f>
        <v/>
      </c>
      <c r="I1238" s="695" t="str">
        <f>IFERROR(VLOOKUP('Formulario PPGR3 '!$G1238,'[1]Formulario PPGR2'!$H$9:$V$272,15,FALSE),"")</f>
        <v/>
      </c>
      <c r="J1238" s="702"/>
      <c r="K1238" s="696" t="str">
        <f>IF(Tabla112[[#This Row],[Insumos]]="","",_xlfn.XLOOKUP(Tabla112[[#This Row],[Insumos]],[1]!Tabla10[Insumo],[1]!Tabla10[InsumoAbrev],"",0))</f>
        <v/>
      </c>
      <c r="L1238" s="697"/>
      <c r="M1238" s="698" t="str">
        <f>IF(Tabla112[[#This Row],[Descripción]]="","",_xlfn.XLOOKUP(Tabla112[[#This Row],[Descripción]],[1]!Tabla10[Descripción],[1]!Tabla10[Unidad de Medida],"",0))</f>
        <v/>
      </c>
      <c r="N1238" s="699"/>
      <c r="O1238" s="700" t="str">
        <f>IF(Tabla112[[#This Row],[Descripción]]="","",_xlfn.XLOOKUP(Tabla112[[#This Row],[Descripción]],[1]!Tabla10[Descripción],[1]!Tabla10[Precio Unitario],0))</f>
        <v/>
      </c>
      <c r="P1238" s="700" t="str">
        <f>IF(Tabla112[[#This Row],[Cantidad de Insumos]]="","",Tabla112[[#This Row],[Precio Unitario]]*Tabla112[[#This Row],[Cantidad de Insumos]])</f>
        <v/>
      </c>
      <c r="Q1238" s="700" t="str">
        <f>IF(Tabla112[[#This Row],[Descripción]]="","",_xlfn.XLOOKUP(Tabla112[[#This Row],[Descripción]],[1]!Tabla10[Descripción],[1]!Tabla10[CODIGO PRESUPUESTARIO],0))</f>
        <v/>
      </c>
      <c r="R1238" s="696"/>
      <c r="S1238" s="696"/>
    </row>
    <row r="1239" spans="2:19" x14ac:dyDescent="0.3">
      <c r="B1239" s="692" t="str">
        <f>IF('Formulario PPGR3 '!$G1239="","",CONCATENATE('Formulario PPGR3 '!$C1239,".",'Formulario PPGR3 '!$D1239,".",'Formulario PPGR3 '!$E1239,".",'Formulario PPGR3 '!$F1239))</f>
        <v/>
      </c>
      <c r="C1239" s="692" t="str">
        <f>IF('Formulario PPGR3 '!$G1239="","",'[1]Formulario PPGR1'!#REF!)</f>
        <v/>
      </c>
      <c r="D1239" s="692" t="str">
        <f>IF('Formulario PPGR3 '!$G1239="","",'[1]Formulario PPGR1'!#REF!)</f>
        <v/>
      </c>
      <c r="E1239" s="692" t="str">
        <f>IF('Formulario PPGR3 '!$G1239="","",'[1]Formulario PPGR1'!#REF!)</f>
        <v/>
      </c>
      <c r="F1239" s="692" t="str">
        <f>IF('Formulario PPGR3 '!$G1239="","",'[1]Formulario PPGR1'!#REF!)</f>
        <v/>
      </c>
      <c r="G1239" s="693"/>
      <c r="H1239" s="694" t="str">
        <f>IF(Tabla112[[#This Row],[Código_Actividad]]="","",_xlfn.XLOOKUP(Tabla112[[#This Row],[Código_Actividad]],[1]!Tabla2[Código],[1]!Tabla2[Actividades Programables Presupuestables],"",0))</f>
        <v/>
      </c>
      <c r="I1239" s="695" t="str">
        <f>IFERROR(VLOOKUP('Formulario PPGR3 '!$G1239,'[1]Formulario PPGR2'!$H$9:$V$272,15,FALSE),"")</f>
        <v/>
      </c>
      <c r="J1239" s="702"/>
      <c r="K1239" s="696" t="str">
        <f>IF(Tabla112[[#This Row],[Insumos]]="","",_xlfn.XLOOKUP(Tabla112[[#This Row],[Insumos]],[1]!Tabla10[Insumo],[1]!Tabla10[InsumoAbrev],"",0))</f>
        <v/>
      </c>
      <c r="L1239" s="697"/>
      <c r="M1239" s="698" t="str">
        <f>IF(Tabla112[[#This Row],[Descripción]]="","",_xlfn.XLOOKUP(Tabla112[[#This Row],[Descripción]],[1]!Tabla10[Descripción],[1]!Tabla10[Unidad de Medida],"",0))</f>
        <v/>
      </c>
      <c r="N1239" s="699"/>
      <c r="O1239" s="700" t="str">
        <f>IF(Tabla112[[#This Row],[Descripción]]="","",_xlfn.XLOOKUP(Tabla112[[#This Row],[Descripción]],[1]!Tabla10[Descripción],[1]!Tabla10[Precio Unitario],0))</f>
        <v/>
      </c>
      <c r="P1239" s="700" t="str">
        <f>IF(Tabla112[[#This Row],[Cantidad de Insumos]]="","",Tabla112[[#This Row],[Precio Unitario]]*Tabla112[[#This Row],[Cantidad de Insumos]])</f>
        <v/>
      </c>
      <c r="Q1239" s="700" t="str">
        <f>IF(Tabla112[[#This Row],[Descripción]]="","",_xlfn.XLOOKUP(Tabla112[[#This Row],[Descripción]],[1]!Tabla10[Descripción],[1]!Tabla10[CODIGO PRESUPUESTARIO],0))</f>
        <v/>
      </c>
      <c r="R1239" s="696"/>
      <c r="S1239" s="696"/>
    </row>
    <row r="1240" spans="2:19" x14ac:dyDescent="0.3">
      <c r="B1240" s="692" t="str">
        <f>IF('Formulario PPGR3 '!$G1240="","",CONCATENATE('Formulario PPGR3 '!$C1240,".",'Formulario PPGR3 '!$D1240,".",'Formulario PPGR3 '!$E1240,".",'Formulario PPGR3 '!$F1240))</f>
        <v/>
      </c>
      <c r="C1240" s="692" t="str">
        <f>IF('Formulario PPGR3 '!$G1240="","",'[1]Formulario PPGR1'!#REF!)</f>
        <v/>
      </c>
      <c r="D1240" s="692" t="str">
        <f>IF('Formulario PPGR3 '!$G1240="","",'[1]Formulario PPGR1'!#REF!)</f>
        <v/>
      </c>
      <c r="E1240" s="692" t="str">
        <f>IF('Formulario PPGR3 '!$G1240="","",'[1]Formulario PPGR1'!#REF!)</f>
        <v/>
      </c>
      <c r="F1240" s="692" t="str">
        <f>IF('Formulario PPGR3 '!$G1240="","",'[1]Formulario PPGR1'!#REF!)</f>
        <v/>
      </c>
      <c r="G1240" s="693"/>
      <c r="H1240" s="694" t="str">
        <f>IF(Tabla112[[#This Row],[Código_Actividad]]="","",_xlfn.XLOOKUP(Tabla112[[#This Row],[Código_Actividad]],[1]!Tabla2[Código],[1]!Tabla2[Actividades Programables Presupuestables],"",0))</f>
        <v/>
      </c>
      <c r="I1240" s="695" t="str">
        <f>IFERROR(VLOOKUP('Formulario PPGR3 '!$G1240,'[1]Formulario PPGR2'!$H$9:$V$272,15,FALSE),"")</f>
        <v/>
      </c>
      <c r="J1240" s="702"/>
      <c r="K1240" s="696" t="str">
        <f>IF(Tabla112[[#This Row],[Insumos]]="","",_xlfn.XLOOKUP(Tabla112[[#This Row],[Insumos]],[1]!Tabla10[Insumo],[1]!Tabla10[InsumoAbrev],"",0))</f>
        <v/>
      </c>
      <c r="L1240" s="697"/>
      <c r="M1240" s="698" t="str">
        <f>IF(Tabla112[[#This Row],[Descripción]]="","",_xlfn.XLOOKUP(Tabla112[[#This Row],[Descripción]],[1]!Tabla10[Descripción],[1]!Tabla10[Unidad de Medida],"",0))</f>
        <v/>
      </c>
      <c r="N1240" s="699"/>
      <c r="O1240" s="700" t="str">
        <f>IF(Tabla112[[#This Row],[Descripción]]="","",_xlfn.XLOOKUP(Tabla112[[#This Row],[Descripción]],[1]!Tabla10[Descripción],[1]!Tabla10[Precio Unitario],0))</f>
        <v/>
      </c>
      <c r="P1240" s="700" t="str">
        <f>IF(Tabla112[[#This Row],[Cantidad de Insumos]]="","",Tabla112[[#This Row],[Precio Unitario]]*Tabla112[[#This Row],[Cantidad de Insumos]])</f>
        <v/>
      </c>
      <c r="Q1240" s="700" t="str">
        <f>IF(Tabla112[[#This Row],[Descripción]]="","",_xlfn.XLOOKUP(Tabla112[[#This Row],[Descripción]],[1]!Tabla10[Descripción],[1]!Tabla10[CODIGO PRESUPUESTARIO],0))</f>
        <v/>
      </c>
      <c r="R1240" s="696"/>
      <c r="S1240" s="696"/>
    </row>
    <row r="1241" spans="2:19" x14ac:dyDescent="0.3">
      <c r="B1241" s="692" t="str">
        <f>IF('Formulario PPGR3 '!$G1241="","",CONCATENATE('Formulario PPGR3 '!$C1241,".",'Formulario PPGR3 '!$D1241,".",'Formulario PPGR3 '!$E1241,".",'Formulario PPGR3 '!$F1241))</f>
        <v/>
      </c>
      <c r="C1241" s="692" t="str">
        <f>IF('Formulario PPGR3 '!$G1241="","",'[1]Formulario PPGR1'!#REF!)</f>
        <v/>
      </c>
      <c r="D1241" s="692" t="str">
        <f>IF('Formulario PPGR3 '!$G1241="","",'[1]Formulario PPGR1'!#REF!)</f>
        <v/>
      </c>
      <c r="E1241" s="692" t="str">
        <f>IF('Formulario PPGR3 '!$G1241="","",'[1]Formulario PPGR1'!#REF!)</f>
        <v/>
      </c>
      <c r="F1241" s="692" t="str">
        <f>IF('Formulario PPGR3 '!$G1241="","",'[1]Formulario PPGR1'!#REF!)</f>
        <v/>
      </c>
      <c r="G1241" s="693"/>
      <c r="H1241" s="694" t="str">
        <f>IF(Tabla112[[#This Row],[Código_Actividad]]="","",_xlfn.XLOOKUP(Tabla112[[#This Row],[Código_Actividad]],[1]!Tabla2[Código],[1]!Tabla2[Actividades Programables Presupuestables],"",0))</f>
        <v/>
      </c>
      <c r="I1241" s="695" t="str">
        <f>IFERROR(VLOOKUP('Formulario PPGR3 '!$G1241,'[1]Formulario PPGR2'!$H$9:$V$272,15,FALSE),"")</f>
        <v/>
      </c>
      <c r="J1241" s="702"/>
      <c r="K1241" s="696" t="str">
        <f>IF(Tabla112[[#This Row],[Insumos]]="","",_xlfn.XLOOKUP(Tabla112[[#This Row],[Insumos]],[1]!Tabla10[Insumo],[1]!Tabla10[InsumoAbrev],"",0))</f>
        <v/>
      </c>
      <c r="L1241" s="697"/>
      <c r="M1241" s="698" t="str">
        <f>IF(Tabla112[[#This Row],[Descripción]]="","",_xlfn.XLOOKUP(Tabla112[[#This Row],[Descripción]],[1]!Tabla10[Descripción],[1]!Tabla10[Unidad de Medida],"",0))</f>
        <v/>
      </c>
      <c r="N1241" s="699"/>
      <c r="O1241" s="700" t="str">
        <f>IF(Tabla112[[#This Row],[Descripción]]="","",_xlfn.XLOOKUP(Tabla112[[#This Row],[Descripción]],[1]!Tabla10[Descripción],[1]!Tabla10[Precio Unitario],0))</f>
        <v/>
      </c>
      <c r="P1241" s="700" t="str">
        <f>IF(Tabla112[[#This Row],[Cantidad de Insumos]]="","",Tabla112[[#This Row],[Precio Unitario]]*Tabla112[[#This Row],[Cantidad de Insumos]])</f>
        <v/>
      </c>
      <c r="Q1241" s="700" t="str">
        <f>IF(Tabla112[[#This Row],[Descripción]]="","",_xlfn.XLOOKUP(Tabla112[[#This Row],[Descripción]],[1]!Tabla10[Descripción],[1]!Tabla10[CODIGO PRESUPUESTARIO],0))</f>
        <v/>
      </c>
      <c r="R1241" s="696"/>
      <c r="S1241" s="696"/>
    </row>
    <row r="1242" spans="2:19" x14ac:dyDescent="0.3">
      <c r="B1242" s="692" t="str">
        <f>IF('Formulario PPGR3 '!$G1242="","",CONCATENATE('Formulario PPGR3 '!$C1242,".",'Formulario PPGR3 '!$D1242,".",'Formulario PPGR3 '!$E1242,".",'Formulario PPGR3 '!$F1242))</f>
        <v/>
      </c>
      <c r="C1242" s="692" t="str">
        <f>IF('Formulario PPGR3 '!$G1242="","",'[1]Formulario PPGR1'!#REF!)</f>
        <v/>
      </c>
      <c r="D1242" s="692" t="str">
        <f>IF('Formulario PPGR3 '!$G1242="","",'[1]Formulario PPGR1'!#REF!)</f>
        <v/>
      </c>
      <c r="E1242" s="692" t="str">
        <f>IF('Formulario PPGR3 '!$G1242="","",'[1]Formulario PPGR1'!#REF!)</f>
        <v/>
      </c>
      <c r="F1242" s="692" t="str">
        <f>IF('Formulario PPGR3 '!$G1242="","",'[1]Formulario PPGR1'!#REF!)</f>
        <v/>
      </c>
      <c r="G1242" s="693"/>
      <c r="H1242" s="694" t="str">
        <f>IF(Tabla112[[#This Row],[Código_Actividad]]="","",_xlfn.XLOOKUP(Tabla112[[#This Row],[Código_Actividad]],[1]!Tabla2[Código],[1]!Tabla2[Actividades Programables Presupuestables],"",0))</f>
        <v/>
      </c>
      <c r="I1242" s="695" t="str">
        <f>IFERROR(VLOOKUP('Formulario PPGR3 '!$G1242,'[1]Formulario PPGR2'!$H$9:$V$272,15,FALSE),"")</f>
        <v/>
      </c>
      <c r="J1242" s="702"/>
      <c r="K1242" s="696" t="str">
        <f>IF(Tabla112[[#This Row],[Insumos]]="","",_xlfn.XLOOKUP(Tabla112[[#This Row],[Insumos]],[1]!Tabla10[Insumo],[1]!Tabla10[InsumoAbrev],"",0))</f>
        <v/>
      </c>
      <c r="L1242" s="697"/>
      <c r="M1242" s="698" t="str">
        <f>IF(Tabla112[[#This Row],[Descripción]]="","",_xlfn.XLOOKUP(Tabla112[[#This Row],[Descripción]],[1]!Tabla10[Descripción],[1]!Tabla10[Unidad de Medida],"",0))</f>
        <v/>
      </c>
      <c r="N1242" s="699"/>
      <c r="O1242" s="700" t="str">
        <f>IF(Tabla112[[#This Row],[Descripción]]="","",_xlfn.XLOOKUP(Tabla112[[#This Row],[Descripción]],[1]!Tabla10[Descripción],[1]!Tabla10[Precio Unitario],0))</f>
        <v/>
      </c>
      <c r="P1242" s="700" t="str">
        <f>IF(Tabla112[[#This Row],[Cantidad de Insumos]]="","",Tabla112[[#This Row],[Precio Unitario]]*Tabla112[[#This Row],[Cantidad de Insumos]])</f>
        <v/>
      </c>
      <c r="Q1242" s="700" t="str">
        <f>IF(Tabla112[[#This Row],[Descripción]]="","",_xlfn.XLOOKUP(Tabla112[[#This Row],[Descripción]],[1]!Tabla10[Descripción],[1]!Tabla10[CODIGO PRESUPUESTARIO],0))</f>
        <v/>
      </c>
      <c r="R1242" s="696"/>
      <c r="S1242" s="696"/>
    </row>
    <row r="1243" spans="2:19" x14ac:dyDescent="0.3">
      <c r="B1243" s="692" t="str">
        <f>IF('Formulario PPGR3 '!$G1243="","",CONCATENATE('Formulario PPGR3 '!$C1243,".",'Formulario PPGR3 '!$D1243,".",'Formulario PPGR3 '!$E1243,".",'Formulario PPGR3 '!$F1243))</f>
        <v/>
      </c>
      <c r="C1243" s="692" t="str">
        <f>IF('Formulario PPGR3 '!$G1243="","",'[1]Formulario PPGR1'!#REF!)</f>
        <v/>
      </c>
      <c r="D1243" s="692" t="str">
        <f>IF('Formulario PPGR3 '!$G1243="","",'[1]Formulario PPGR1'!#REF!)</f>
        <v/>
      </c>
      <c r="E1243" s="692" t="str">
        <f>IF('Formulario PPGR3 '!$G1243="","",'[1]Formulario PPGR1'!#REF!)</f>
        <v/>
      </c>
      <c r="F1243" s="692" t="str">
        <f>IF('Formulario PPGR3 '!$G1243="","",'[1]Formulario PPGR1'!#REF!)</f>
        <v/>
      </c>
      <c r="G1243" s="693"/>
      <c r="H1243" s="694" t="str">
        <f>IF(Tabla112[[#This Row],[Código_Actividad]]="","",_xlfn.XLOOKUP(Tabla112[[#This Row],[Código_Actividad]],[1]!Tabla2[Código],[1]!Tabla2[Actividades Programables Presupuestables],"",0))</f>
        <v/>
      </c>
      <c r="I1243" s="695" t="str">
        <f>IFERROR(VLOOKUP('Formulario PPGR3 '!$G1243,'[1]Formulario PPGR2'!$H$9:$V$272,15,FALSE),"")</f>
        <v/>
      </c>
      <c r="J1243" s="702"/>
      <c r="K1243" s="696" t="str">
        <f>IF(Tabla112[[#This Row],[Insumos]]="","",_xlfn.XLOOKUP(Tabla112[[#This Row],[Insumos]],[1]!Tabla10[Insumo],[1]!Tabla10[InsumoAbrev],"",0))</f>
        <v/>
      </c>
      <c r="L1243" s="697"/>
      <c r="M1243" s="698" t="str">
        <f>IF(Tabla112[[#This Row],[Descripción]]="","",_xlfn.XLOOKUP(Tabla112[[#This Row],[Descripción]],[1]!Tabla10[Descripción],[1]!Tabla10[Unidad de Medida],"",0))</f>
        <v/>
      </c>
      <c r="N1243" s="699"/>
      <c r="O1243" s="700" t="str">
        <f>IF(Tabla112[[#This Row],[Descripción]]="","",_xlfn.XLOOKUP(Tabla112[[#This Row],[Descripción]],[1]!Tabla10[Descripción],[1]!Tabla10[Precio Unitario],0))</f>
        <v/>
      </c>
      <c r="P1243" s="700" t="str">
        <f>IF(Tabla112[[#This Row],[Cantidad de Insumos]]="","",Tabla112[[#This Row],[Precio Unitario]]*Tabla112[[#This Row],[Cantidad de Insumos]])</f>
        <v/>
      </c>
      <c r="Q1243" s="700" t="str">
        <f>IF(Tabla112[[#This Row],[Descripción]]="","",_xlfn.XLOOKUP(Tabla112[[#This Row],[Descripción]],[1]!Tabla10[Descripción],[1]!Tabla10[CODIGO PRESUPUESTARIO],0))</f>
        <v/>
      </c>
      <c r="R1243" s="696"/>
      <c r="S1243" s="696"/>
    </row>
    <row r="1244" spans="2:19" x14ac:dyDescent="0.3">
      <c r="B1244" s="692" t="str">
        <f>IF('Formulario PPGR3 '!$G1244="","",CONCATENATE('Formulario PPGR3 '!$C1244,".",'Formulario PPGR3 '!$D1244,".",'Formulario PPGR3 '!$E1244,".",'Formulario PPGR3 '!$F1244))</f>
        <v/>
      </c>
      <c r="C1244" s="692" t="str">
        <f>IF('Formulario PPGR3 '!$G1244="","",'[1]Formulario PPGR1'!#REF!)</f>
        <v/>
      </c>
      <c r="D1244" s="692" t="str">
        <f>IF('Formulario PPGR3 '!$G1244="","",'[1]Formulario PPGR1'!#REF!)</f>
        <v/>
      </c>
      <c r="E1244" s="692" t="str">
        <f>IF('Formulario PPGR3 '!$G1244="","",'[1]Formulario PPGR1'!#REF!)</f>
        <v/>
      </c>
      <c r="F1244" s="692" t="str">
        <f>IF('Formulario PPGR3 '!$G1244="","",'[1]Formulario PPGR1'!#REF!)</f>
        <v/>
      </c>
      <c r="G1244" s="693"/>
      <c r="H1244" s="694" t="str">
        <f>IF(Tabla112[[#This Row],[Código_Actividad]]="","",_xlfn.XLOOKUP(Tabla112[[#This Row],[Código_Actividad]],[1]!Tabla2[Código],[1]!Tabla2[Actividades Programables Presupuestables],"",0))</f>
        <v/>
      </c>
      <c r="I1244" s="695" t="str">
        <f>IFERROR(VLOOKUP('Formulario PPGR3 '!$G1244,'[1]Formulario PPGR2'!$H$9:$V$272,15,FALSE),"")</f>
        <v/>
      </c>
      <c r="J1244" s="702"/>
      <c r="K1244" s="696" t="str">
        <f>IF(Tabla112[[#This Row],[Insumos]]="","",_xlfn.XLOOKUP(Tabla112[[#This Row],[Insumos]],[1]!Tabla10[Insumo],[1]!Tabla10[InsumoAbrev],"",0))</f>
        <v/>
      </c>
      <c r="L1244" s="697"/>
      <c r="M1244" s="698" t="str">
        <f>IF(Tabla112[[#This Row],[Descripción]]="","",_xlfn.XLOOKUP(Tabla112[[#This Row],[Descripción]],[1]!Tabla10[Descripción],[1]!Tabla10[Unidad de Medida],"",0))</f>
        <v/>
      </c>
      <c r="N1244" s="699"/>
      <c r="O1244" s="700" t="str">
        <f>IF(Tabla112[[#This Row],[Descripción]]="","",_xlfn.XLOOKUP(Tabla112[[#This Row],[Descripción]],[1]!Tabla10[Descripción],[1]!Tabla10[Precio Unitario],0))</f>
        <v/>
      </c>
      <c r="P1244" s="700" t="str">
        <f>IF(Tabla112[[#This Row],[Cantidad de Insumos]]="","",Tabla112[[#This Row],[Precio Unitario]]*Tabla112[[#This Row],[Cantidad de Insumos]])</f>
        <v/>
      </c>
      <c r="Q1244" s="700" t="str">
        <f>IF(Tabla112[[#This Row],[Descripción]]="","",_xlfn.XLOOKUP(Tabla112[[#This Row],[Descripción]],[1]!Tabla10[Descripción],[1]!Tabla10[CODIGO PRESUPUESTARIO],0))</f>
        <v/>
      </c>
      <c r="R1244" s="696"/>
      <c r="S1244" s="696"/>
    </row>
    <row r="1245" spans="2:19" x14ac:dyDescent="0.3">
      <c r="B1245" s="692" t="str">
        <f>IF('Formulario PPGR3 '!$G1245="","",CONCATENATE('Formulario PPGR3 '!$C1245,".",'Formulario PPGR3 '!$D1245,".",'Formulario PPGR3 '!$E1245,".",'Formulario PPGR3 '!$F1245))</f>
        <v/>
      </c>
      <c r="C1245" s="692" t="str">
        <f>IF('Formulario PPGR3 '!$G1245="","",'[1]Formulario PPGR1'!#REF!)</f>
        <v/>
      </c>
      <c r="D1245" s="692" t="str">
        <f>IF('Formulario PPGR3 '!$G1245="","",'[1]Formulario PPGR1'!#REF!)</f>
        <v/>
      </c>
      <c r="E1245" s="692" t="str">
        <f>IF('Formulario PPGR3 '!$G1245="","",'[1]Formulario PPGR1'!#REF!)</f>
        <v/>
      </c>
      <c r="F1245" s="692" t="str">
        <f>IF('Formulario PPGR3 '!$G1245="","",'[1]Formulario PPGR1'!#REF!)</f>
        <v/>
      </c>
      <c r="G1245" s="693"/>
      <c r="H1245" s="694" t="str">
        <f>IF(Tabla112[[#This Row],[Código_Actividad]]="","",_xlfn.XLOOKUP(Tabla112[[#This Row],[Código_Actividad]],[1]!Tabla2[Código],[1]!Tabla2[Actividades Programables Presupuestables],"",0))</f>
        <v/>
      </c>
      <c r="I1245" s="695" t="str">
        <f>IFERROR(VLOOKUP('Formulario PPGR3 '!$G1245,'[1]Formulario PPGR2'!$H$9:$V$272,15,FALSE),"")</f>
        <v/>
      </c>
      <c r="J1245" s="702"/>
      <c r="K1245" s="696" t="str">
        <f>IF(Tabla112[[#This Row],[Insumos]]="","",_xlfn.XLOOKUP(Tabla112[[#This Row],[Insumos]],[1]!Tabla10[Insumo],[1]!Tabla10[InsumoAbrev],"",0))</f>
        <v/>
      </c>
      <c r="L1245" s="697"/>
      <c r="M1245" s="698" t="str">
        <f>IF(Tabla112[[#This Row],[Descripción]]="","",_xlfn.XLOOKUP(Tabla112[[#This Row],[Descripción]],[1]!Tabla10[Descripción],[1]!Tabla10[Unidad de Medida],"",0))</f>
        <v/>
      </c>
      <c r="N1245" s="699"/>
      <c r="O1245" s="700" t="str">
        <f>IF(Tabla112[[#This Row],[Descripción]]="","",_xlfn.XLOOKUP(Tabla112[[#This Row],[Descripción]],[1]!Tabla10[Descripción],[1]!Tabla10[Precio Unitario],0))</f>
        <v/>
      </c>
      <c r="P1245" s="700" t="str">
        <f>IF(Tabla112[[#This Row],[Cantidad de Insumos]]="","",Tabla112[[#This Row],[Precio Unitario]]*Tabla112[[#This Row],[Cantidad de Insumos]])</f>
        <v/>
      </c>
      <c r="Q1245" s="700" t="str">
        <f>IF(Tabla112[[#This Row],[Descripción]]="","",_xlfn.XLOOKUP(Tabla112[[#This Row],[Descripción]],[1]!Tabla10[Descripción],[1]!Tabla10[CODIGO PRESUPUESTARIO],0))</f>
        <v/>
      </c>
      <c r="R1245" s="696"/>
      <c r="S1245" s="696"/>
    </row>
    <row r="1246" spans="2:19" x14ac:dyDescent="0.3">
      <c r="B1246" s="692" t="str">
        <f>IF('Formulario PPGR3 '!$G1246="","",CONCATENATE('Formulario PPGR3 '!$C1246,".",'Formulario PPGR3 '!$D1246,".",'Formulario PPGR3 '!$E1246,".",'Formulario PPGR3 '!$F1246))</f>
        <v/>
      </c>
      <c r="C1246" s="692" t="str">
        <f>IF('Formulario PPGR3 '!$G1246="","",'[1]Formulario PPGR1'!#REF!)</f>
        <v/>
      </c>
      <c r="D1246" s="692" t="str">
        <f>IF('Formulario PPGR3 '!$G1246="","",'[1]Formulario PPGR1'!#REF!)</f>
        <v/>
      </c>
      <c r="E1246" s="692" t="str">
        <f>IF('Formulario PPGR3 '!$G1246="","",'[1]Formulario PPGR1'!#REF!)</f>
        <v/>
      </c>
      <c r="F1246" s="692" t="str">
        <f>IF('Formulario PPGR3 '!$G1246="","",'[1]Formulario PPGR1'!#REF!)</f>
        <v/>
      </c>
      <c r="G1246" s="693"/>
      <c r="H1246" s="694" t="str">
        <f>IF(Tabla112[[#This Row],[Código_Actividad]]="","",_xlfn.XLOOKUP(Tabla112[[#This Row],[Código_Actividad]],[1]!Tabla2[Código],[1]!Tabla2[Actividades Programables Presupuestables],"",0))</f>
        <v/>
      </c>
      <c r="I1246" s="695" t="str">
        <f>IFERROR(VLOOKUP('Formulario PPGR3 '!$G1246,'[1]Formulario PPGR2'!$H$9:$V$272,15,FALSE),"")</f>
        <v/>
      </c>
      <c r="J1246" s="702"/>
      <c r="K1246" s="696" t="str">
        <f>IF(Tabla112[[#This Row],[Insumos]]="","",_xlfn.XLOOKUP(Tabla112[[#This Row],[Insumos]],[1]!Tabla10[Insumo],[1]!Tabla10[InsumoAbrev],"",0))</f>
        <v/>
      </c>
      <c r="L1246" s="697"/>
      <c r="M1246" s="698" t="str">
        <f>IF(Tabla112[[#This Row],[Descripción]]="","",_xlfn.XLOOKUP(Tabla112[[#This Row],[Descripción]],[1]!Tabla10[Descripción],[1]!Tabla10[Unidad de Medida],"",0))</f>
        <v/>
      </c>
      <c r="N1246" s="699"/>
      <c r="O1246" s="700" t="str">
        <f>IF(Tabla112[[#This Row],[Descripción]]="","",_xlfn.XLOOKUP(Tabla112[[#This Row],[Descripción]],[1]!Tabla10[Descripción],[1]!Tabla10[Precio Unitario],0))</f>
        <v/>
      </c>
      <c r="P1246" s="700" t="str">
        <f>IF(Tabla112[[#This Row],[Cantidad de Insumos]]="","",Tabla112[[#This Row],[Precio Unitario]]*Tabla112[[#This Row],[Cantidad de Insumos]])</f>
        <v/>
      </c>
      <c r="Q1246" s="700" t="str">
        <f>IF(Tabla112[[#This Row],[Descripción]]="","",_xlfn.XLOOKUP(Tabla112[[#This Row],[Descripción]],[1]!Tabla10[Descripción],[1]!Tabla10[CODIGO PRESUPUESTARIO],0))</f>
        <v/>
      </c>
      <c r="R1246" s="696"/>
      <c r="S1246" s="696"/>
    </row>
    <row r="1247" spans="2:19" x14ac:dyDescent="0.3">
      <c r="B1247" s="692" t="str">
        <f>IF('Formulario PPGR3 '!$G1247="","",CONCATENATE('Formulario PPGR3 '!$C1247,".",'Formulario PPGR3 '!$D1247,".",'Formulario PPGR3 '!$E1247,".",'Formulario PPGR3 '!$F1247))</f>
        <v/>
      </c>
      <c r="C1247" s="692" t="str">
        <f>IF('Formulario PPGR3 '!$G1247="","",'[1]Formulario PPGR1'!#REF!)</f>
        <v/>
      </c>
      <c r="D1247" s="692" t="str">
        <f>IF('Formulario PPGR3 '!$G1247="","",'[1]Formulario PPGR1'!#REF!)</f>
        <v/>
      </c>
      <c r="E1247" s="692" t="str">
        <f>IF('Formulario PPGR3 '!$G1247="","",'[1]Formulario PPGR1'!#REF!)</f>
        <v/>
      </c>
      <c r="F1247" s="692" t="str">
        <f>IF('Formulario PPGR3 '!$G1247="","",'[1]Formulario PPGR1'!#REF!)</f>
        <v/>
      </c>
      <c r="G1247" s="693"/>
      <c r="H1247" s="694" t="str">
        <f>IF(Tabla112[[#This Row],[Código_Actividad]]="","",_xlfn.XLOOKUP(Tabla112[[#This Row],[Código_Actividad]],[1]!Tabla2[Código],[1]!Tabla2[Actividades Programables Presupuestables],"",0))</f>
        <v/>
      </c>
      <c r="I1247" s="695" t="str">
        <f>IFERROR(VLOOKUP('Formulario PPGR3 '!$G1247,'[1]Formulario PPGR2'!$H$9:$V$272,15,FALSE),"")</f>
        <v/>
      </c>
      <c r="J1247" s="702"/>
      <c r="K1247" s="696" t="str">
        <f>IF(Tabla112[[#This Row],[Insumos]]="","",_xlfn.XLOOKUP(Tabla112[[#This Row],[Insumos]],[1]!Tabla10[Insumo],[1]!Tabla10[InsumoAbrev],"",0))</f>
        <v/>
      </c>
      <c r="L1247" s="697"/>
      <c r="M1247" s="698" t="str">
        <f>IF(Tabla112[[#This Row],[Descripción]]="","",_xlfn.XLOOKUP(Tabla112[[#This Row],[Descripción]],[1]!Tabla10[Descripción],[1]!Tabla10[Unidad de Medida],"",0))</f>
        <v/>
      </c>
      <c r="N1247" s="699"/>
      <c r="O1247" s="700" t="str">
        <f>IF(Tabla112[[#This Row],[Descripción]]="","",_xlfn.XLOOKUP(Tabla112[[#This Row],[Descripción]],[1]!Tabla10[Descripción],[1]!Tabla10[Precio Unitario],0))</f>
        <v/>
      </c>
      <c r="P1247" s="700" t="str">
        <f>IF(Tabla112[[#This Row],[Cantidad de Insumos]]="","",Tabla112[[#This Row],[Precio Unitario]]*Tabla112[[#This Row],[Cantidad de Insumos]])</f>
        <v/>
      </c>
      <c r="Q1247" s="700" t="str">
        <f>IF(Tabla112[[#This Row],[Descripción]]="","",_xlfn.XLOOKUP(Tabla112[[#This Row],[Descripción]],[1]!Tabla10[Descripción],[1]!Tabla10[CODIGO PRESUPUESTARIO],0))</f>
        <v/>
      </c>
      <c r="R1247" s="696"/>
      <c r="S1247" s="696"/>
    </row>
    <row r="1248" spans="2:19" x14ac:dyDescent="0.3">
      <c r="B1248" s="692" t="str">
        <f>IF('Formulario PPGR3 '!$G1248="","",CONCATENATE('Formulario PPGR3 '!$C1248,".",'Formulario PPGR3 '!$D1248,".",'Formulario PPGR3 '!$E1248,".",'Formulario PPGR3 '!$F1248))</f>
        <v/>
      </c>
      <c r="C1248" s="692" t="str">
        <f>IF('Formulario PPGR3 '!$G1248="","",'[1]Formulario PPGR1'!#REF!)</f>
        <v/>
      </c>
      <c r="D1248" s="692" t="str">
        <f>IF('Formulario PPGR3 '!$G1248="","",'[1]Formulario PPGR1'!#REF!)</f>
        <v/>
      </c>
      <c r="E1248" s="692" t="str">
        <f>IF('Formulario PPGR3 '!$G1248="","",'[1]Formulario PPGR1'!#REF!)</f>
        <v/>
      </c>
      <c r="F1248" s="692" t="str">
        <f>IF('Formulario PPGR3 '!$G1248="","",'[1]Formulario PPGR1'!#REF!)</f>
        <v/>
      </c>
      <c r="G1248" s="693"/>
      <c r="H1248" s="694" t="str">
        <f>IF(Tabla112[[#This Row],[Código_Actividad]]="","",_xlfn.XLOOKUP(Tabla112[[#This Row],[Código_Actividad]],[1]!Tabla2[Código],[1]!Tabla2[Actividades Programables Presupuestables],"",0))</f>
        <v/>
      </c>
      <c r="I1248" s="695" t="str">
        <f>IFERROR(VLOOKUP('Formulario PPGR3 '!$G1248,'[1]Formulario PPGR2'!$H$9:$V$272,15,FALSE),"")</f>
        <v/>
      </c>
      <c r="J1248" s="702"/>
      <c r="K1248" s="696" t="str">
        <f>IF(Tabla112[[#This Row],[Insumos]]="","",_xlfn.XLOOKUP(Tabla112[[#This Row],[Insumos]],[1]!Tabla10[Insumo],[1]!Tabla10[InsumoAbrev],"",0))</f>
        <v/>
      </c>
      <c r="L1248" s="697"/>
      <c r="M1248" s="698" t="str">
        <f>IF(Tabla112[[#This Row],[Descripción]]="","",_xlfn.XLOOKUP(Tabla112[[#This Row],[Descripción]],[1]!Tabla10[Descripción],[1]!Tabla10[Unidad de Medida],"",0))</f>
        <v/>
      </c>
      <c r="N1248" s="699"/>
      <c r="O1248" s="700" t="str">
        <f>IF(Tabla112[[#This Row],[Descripción]]="","",_xlfn.XLOOKUP(Tabla112[[#This Row],[Descripción]],[1]!Tabla10[Descripción],[1]!Tabla10[Precio Unitario],0))</f>
        <v/>
      </c>
      <c r="P1248" s="700" t="str">
        <f>IF(Tabla112[[#This Row],[Cantidad de Insumos]]="","",Tabla112[[#This Row],[Precio Unitario]]*Tabla112[[#This Row],[Cantidad de Insumos]])</f>
        <v/>
      </c>
      <c r="Q1248" s="700" t="str">
        <f>IF(Tabla112[[#This Row],[Descripción]]="","",_xlfn.XLOOKUP(Tabla112[[#This Row],[Descripción]],[1]!Tabla10[Descripción],[1]!Tabla10[CODIGO PRESUPUESTARIO],0))</f>
        <v/>
      </c>
      <c r="R1248" s="696"/>
      <c r="S1248" s="696"/>
    </row>
    <row r="1249" spans="2:19" x14ac:dyDescent="0.3">
      <c r="B1249" s="692" t="str">
        <f>IF('Formulario PPGR3 '!$G1249="","",CONCATENATE('Formulario PPGR3 '!$C1249,".",'Formulario PPGR3 '!$D1249,".",'Formulario PPGR3 '!$E1249,".",'Formulario PPGR3 '!$F1249))</f>
        <v/>
      </c>
      <c r="C1249" s="692" t="str">
        <f>IF('Formulario PPGR3 '!$G1249="","",'[1]Formulario PPGR1'!#REF!)</f>
        <v/>
      </c>
      <c r="D1249" s="692" t="str">
        <f>IF('Formulario PPGR3 '!$G1249="","",'[1]Formulario PPGR1'!#REF!)</f>
        <v/>
      </c>
      <c r="E1249" s="692" t="str">
        <f>IF('Formulario PPGR3 '!$G1249="","",'[1]Formulario PPGR1'!#REF!)</f>
        <v/>
      </c>
      <c r="F1249" s="692" t="str">
        <f>IF('Formulario PPGR3 '!$G1249="","",'[1]Formulario PPGR1'!#REF!)</f>
        <v/>
      </c>
      <c r="G1249" s="693"/>
      <c r="H1249" s="694" t="str">
        <f>IF(Tabla112[[#This Row],[Código_Actividad]]="","",_xlfn.XLOOKUP(Tabla112[[#This Row],[Código_Actividad]],[1]!Tabla2[Código],[1]!Tabla2[Actividades Programables Presupuestables],"",0))</f>
        <v/>
      </c>
      <c r="I1249" s="695" t="str">
        <f>IFERROR(VLOOKUP('Formulario PPGR3 '!$G1249,'[1]Formulario PPGR2'!$H$9:$V$272,15,FALSE),"")</f>
        <v/>
      </c>
      <c r="J1249" s="702"/>
      <c r="K1249" s="696" t="str">
        <f>IF(Tabla112[[#This Row],[Insumos]]="","",_xlfn.XLOOKUP(Tabla112[[#This Row],[Insumos]],[1]!Tabla10[Insumo],[1]!Tabla10[InsumoAbrev],"",0))</f>
        <v/>
      </c>
      <c r="L1249" s="697"/>
      <c r="M1249" s="698" t="str">
        <f>IF(Tabla112[[#This Row],[Descripción]]="","",_xlfn.XLOOKUP(Tabla112[[#This Row],[Descripción]],[1]!Tabla10[Descripción],[1]!Tabla10[Unidad de Medida],"",0))</f>
        <v/>
      </c>
      <c r="N1249" s="699"/>
      <c r="O1249" s="700" t="str">
        <f>IF(Tabla112[[#This Row],[Descripción]]="","",_xlfn.XLOOKUP(Tabla112[[#This Row],[Descripción]],[1]!Tabla10[Descripción],[1]!Tabla10[Precio Unitario],0))</f>
        <v/>
      </c>
      <c r="P1249" s="700" t="str">
        <f>IF(Tabla112[[#This Row],[Cantidad de Insumos]]="","",Tabla112[[#This Row],[Precio Unitario]]*Tabla112[[#This Row],[Cantidad de Insumos]])</f>
        <v/>
      </c>
      <c r="Q1249" s="700" t="str">
        <f>IF(Tabla112[[#This Row],[Descripción]]="","",_xlfn.XLOOKUP(Tabla112[[#This Row],[Descripción]],[1]!Tabla10[Descripción],[1]!Tabla10[CODIGO PRESUPUESTARIO],0))</f>
        <v/>
      </c>
      <c r="R1249" s="696"/>
      <c r="S1249" s="696"/>
    </row>
    <row r="1250" spans="2:19" x14ac:dyDescent="0.3">
      <c r="B1250" s="692" t="str">
        <f>IF('Formulario PPGR3 '!$G1250="","",CONCATENATE('Formulario PPGR3 '!$C1250,".",'Formulario PPGR3 '!$D1250,".",'Formulario PPGR3 '!$E1250,".",'Formulario PPGR3 '!$F1250))</f>
        <v/>
      </c>
      <c r="C1250" s="692" t="str">
        <f>IF('Formulario PPGR3 '!$G1250="","",'[1]Formulario PPGR1'!#REF!)</f>
        <v/>
      </c>
      <c r="D1250" s="692" t="str">
        <f>IF('Formulario PPGR3 '!$G1250="","",'[1]Formulario PPGR1'!#REF!)</f>
        <v/>
      </c>
      <c r="E1250" s="692" t="str">
        <f>IF('Formulario PPGR3 '!$G1250="","",'[1]Formulario PPGR1'!#REF!)</f>
        <v/>
      </c>
      <c r="F1250" s="692" t="str">
        <f>IF('Formulario PPGR3 '!$G1250="","",'[1]Formulario PPGR1'!#REF!)</f>
        <v/>
      </c>
      <c r="G1250" s="693"/>
      <c r="H1250" s="694" t="str">
        <f>IF(Tabla112[[#This Row],[Código_Actividad]]="","",_xlfn.XLOOKUP(Tabla112[[#This Row],[Código_Actividad]],[1]!Tabla2[Código],[1]!Tabla2[Actividades Programables Presupuestables],"",0))</f>
        <v/>
      </c>
      <c r="I1250" s="695" t="str">
        <f>IFERROR(VLOOKUP('Formulario PPGR3 '!$G1250,'[1]Formulario PPGR2'!$H$9:$V$272,15,FALSE),"")</f>
        <v/>
      </c>
      <c r="J1250" s="702"/>
      <c r="K1250" s="696" t="str">
        <f>IF(Tabla112[[#This Row],[Insumos]]="","",_xlfn.XLOOKUP(Tabla112[[#This Row],[Insumos]],[1]!Tabla10[Insumo],[1]!Tabla10[InsumoAbrev],"",0))</f>
        <v/>
      </c>
      <c r="L1250" s="697"/>
      <c r="M1250" s="698" t="str">
        <f>IF(Tabla112[[#This Row],[Descripción]]="","",_xlfn.XLOOKUP(Tabla112[[#This Row],[Descripción]],[1]!Tabla10[Descripción],[1]!Tabla10[Unidad de Medida],"",0))</f>
        <v/>
      </c>
      <c r="N1250" s="699"/>
      <c r="O1250" s="700" t="str">
        <f>IF(Tabla112[[#This Row],[Descripción]]="","",_xlfn.XLOOKUP(Tabla112[[#This Row],[Descripción]],[1]!Tabla10[Descripción],[1]!Tabla10[Precio Unitario],0))</f>
        <v/>
      </c>
      <c r="P1250" s="700" t="str">
        <f>IF(Tabla112[[#This Row],[Cantidad de Insumos]]="","",Tabla112[[#This Row],[Precio Unitario]]*Tabla112[[#This Row],[Cantidad de Insumos]])</f>
        <v/>
      </c>
      <c r="Q1250" s="700" t="str">
        <f>IF(Tabla112[[#This Row],[Descripción]]="","",_xlfn.XLOOKUP(Tabla112[[#This Row],[Descripción]],[1]!Tabla10[Descripción],[1]!Tabla10[CODIGO PRESUPUESTARIO],0))</f>
        <v/>
      </c>
      <c r="R1250" s="696"/>
      <c r="S1250" s="696"/>
    </row>
    <row r="1251" spans="2:19" x14ac:dyDescent="0.3">
      <c r="B1251" s="692" t="str">
        <f>IF('Formulario PPGR3 '!$G1251="","",CONCATENATE('Formulario PPGR3 '!$C1251,".",'Formulario PPGR3 '!$D1251,".",'Formulario PPGR3 '!$E1251,".",'Formulario PPGR3 '!$F1251))</f>
        <v/>
      </c>
      <c r="C1251" s="692" t="str">
        <f>IF('Formulario PPGR3 '!$G1251="","",'[1]Formulario PPGR1'!#REF!)</f>
        <v/>
      </c>
      <c r="D1251" s="692" t="str">
        <f>IF('Formulario PPGR3 '!$G1251="","",'[1]Formulario PPGR1'!#REF!)</f>
        <v/>
      </c>
      <c r="E1251" s="692" t="str">
        <f>IF('Formulario PPGR3 '!$G1251="","",'[1]Formulario PPGR1'!#REF!)</f>
        <v/>
      </c>
      <c r="F1251" s="692" t="str">
        <f>IF('Formulario PPGR3 '!$G1251="","",'[1]Formulario PPGR1'!#REF!)</f>
        <v/>
      </c>
      <c r="G1251" s="693"/>
      <c r="H1251" s="694" t="str">
        <f>IF(Tabla112[[#This Row],[Código_Actividad]]="","",_xlfn.XLOOKUP(Tabla112[[#This Row],[Código_Actividad]],[1]!Tabla2[Código],[1]!Tabla2[Actividades Programables Presupuestables],"",0))</f>
        <v/>
      </c>
      <c r="I1251" s="695" t="str">
        <f>IFERROR(VLOOKUP('Formulario PPGR3 '!$G1251,'[1]Formulario PPGR2'!$H$9:$V$272,15,FALSE),"")</f>
        <v/>
      </c>
      <c r="J1251" s="702"/>
      <c r="K1251" s="696" t="str">
        <f>IF(Tabla112[[#This Row],[Insumos]]="","",_xlfn.XLOOKUP(Tabla112[[#This Row],[Insumos]],[1]!Tabla10[Insumo],[1]!Tabla10[InsumoAbrev],"",0))</f>
        <v/>
      </c>
      <c r="L1251" s="697"/>
      <c r="M1251" s="698" t="str">
        <f>IF(Tabla112[[#This Row],[Descripción]]="","",_xlfn.XLOOKUP(Tabla112[[#This Row],[Descripción]],[1]!Tabla10[Descripción],[1]!Tabla10[Unidad de Medida],"",0))</f>
        <v/>
      </c>
      <c r="N1251" s="699"/>
      <c r="O1251" s="700" t="str">
        <f>IF(Tabla112[[#This Row],[Descripción]]="","",_xlfn.XLOOKUP(Tabla112[[#This Row],[Descripción]],[1]!Tabla10[Descripción],[1]!Tabla10[Precio Unitario],0))</f>
        <v/>
      </c>
      <c r="P1251" s="700" t="str">
        <f>IF(Tabla112[[#This Row],[Cantidad de Insumos]]="","",Tabla112[[#This Row],[Precio Unitario]]*Tabla112[[#This Row],[Cantidad de Insumos]])</f>
        <v/>
      </c>
      <c r="Q1251" s="700" t="str">
        <f>IF(Tabla112[[#This Row],[Descripción]]="","",_xlfn.XLOOKUP(Tabla112[[#This Row],[Descripción]],[1]!Tabla10[Descripción],[1]!Tabla10[CODIGO PRESUPUESTARIO],0))</f>
        <v/>
      </c>
      <c r="R1251" s="696"/>
      <c r="S1251" s="696"/>
    </row>
    <row r="1252" spans="2:19" x14ac:dyDescent="0.3">
      <c r="B1252" s="692" t="str">
        <f>IF('Formulario PPGR3 '!$G1252="","",CONCATENATE('Formulario PPGR3 '!$C1252,".",'Formulario PPGR3 '!$D1252,".",'Formulario PPGR3 '!$E1252,".",'Formulario PPGR3 '!$F1252))</f>
        <v/>
      </c>
      <c r="C1252" s="692" t="str">
        <f>IF('Formulario PPGR3 '!$G1252="","",'[1]Formulario PPGR1'!#REF!)</f>
        <v/>
      </c>
      <c r="D1252" s="692" t="str">
        <f>IF('Formulario PPGR3 '!$G1252="","",'[1]Formulario PPGR1'!#REF!)</f>
        <v/>
      </c>
      <c r="E1252" s="692" t="str">
        <f>IF('Formulario PPGR3 '!$G1252="","",'[1]Formulario PPGR1'!#REF!)</f>
        <v/>
      </c>
      <c r="F1252" s="692" t="str">
        <f>IF('Formulario PPGR3 '!$G1252="","",'[1]Formulario PPGR1'!#REF!)</f>
        <v/>
      </c>
      <c r="G1252" s="693"/>
      <c r="H1252" s="694" t="str">
        <f>IF(Tabla112[[#This Row],[Código_Actividad]]="","",_xlfn.XLOOKUP(Tabla112[[#This Row],[Código_Actividad]],[1]!Tabla2[Código],[1]!Tabla2[Actividades Programables Presupuestables],"",0))</f>
        <v/>
      </c>
      <c r="I1252" s="695" t="str">
        <f>IFERROR(VLOOKUP('Formulario PPGR3 '!$G1252,'[1]Formulario PPGR2'!$H$9:$V$272,15,FALSE),"")</f>
        <v/>
      </c>
      <c r="J1252" s="702"/>
      <c r="K1252" s="696" t="str">
        <f>IF(Tabla112[[#This Row],[Insumos]]="","",_xlfn.XLOOKUP(Tabla112[[#This Row],[Insumos]],[1]!Tabla10[Insumo],[1]!Tabla10[InsumoAbrev],"",0))</f>
        <v/>
      </c>
      <c r="L1252" s="697"/>
      <c r="M1252" s="698" t="str">
        <f>IF(Tabla112[[#This Row],[Descripción]]="","",_xlfn.XLOOKUP(Tabla112[[#This Row],[Descripción]],[1]!Tabla10[Descripción],[1]!Tabla10[Unidad de Medida],"",0))</f>
        <v/>
      </c>
      <c r="N1252" s="699"/>
      <c r="O1252" s="700" t="str">
        <f>IF(Tabla112[[#This Row],[Descripción]]="","",_xlfn.XLOOKUP(Tabla112[[#This Row],[Descripción]],[1]!Tabla10[Descripción],[1]!Tabla10[Precio Unitario],0))</f>
        <v/>
      </c>
      <c r="P1252" s="700" t="str">
        <f>IF(Tabla112[[#This Row],[Cantidad de Insumos]]="","",Tabla112[[#This Row],[Precio Unitario]]*Tabla112[[#This Row],[Cantidad de Insumos]])</f>
        <v/>
      </c>
      <c r="Q1252" s="700" t="str">
        <f>IF(Tabla112[[#This Row],[Descripción]]="","",_xlfn.XLOOKUP(Tabla112[[#This Row],[Descripción]],[1]!Tabla10[Descripción],[1]!Tabla10[CODIGO PRESUPUESTARIO],0))</f>
        <v/>
      </c>
      <c r="R1252" s="696"/>
      <c r="S1252" s="696"/>
    </row>
    <row r="1253" spans="2:19" x14ac:dyDescent="0.3">
      <c r="B1253" s="692" t="str">
        <f>IF('Formulario PPGR3 '!$G1253="","",CONCATENATE('Formulario PPGR3 '!$C1253,".",'Formulario PPGR3 '!$D1253,".",'Formulario PPGR3 '!$E1253,".",'Formulario PPGR3 '!$F1253))</f>
        <v/>
      </c>
      <c r="C1253" s="692" t="str">
        <f>IF('Formulario PPGR3 '!$G1253="","",'[1]Formulario PPGR1'!#REF!)</f>
        <v/>
      </c>
      <c r="D1253" s="692" t="str">
        <f>IF('Formulario PPGR3 '!$G1253="","",'[1]Formulario PPGR1'!#REF!)</f>
        <v/>
      </c>
      <c r="E1253" s="692" t="str">
        <f>IF('Formulario PPGR3 '!$G1253="","",'[1]Formulario PPGR1'!#REF!)</f>
        <v/>
      </c>
      <c r="F1253" s="692" t="str">
        <f>IF('Formulario PPGR3 '!$G1253="","",'[1]Formulario PPGR1'!#REF!)</f>
        <v/>
      </c>
      <c r="G1253" s="693"/>
      <c r="H1253" s="694" t="str">
        <f>IF(Tabla112[[#This Row],[Código_Actividad]]="","",_xlfn.XLOOKUP(Tabla112[[#This Row],[Código_Actividad]],[1]!Tabla2[Código],[1]!Tabla2[Actividades Programables Presupuestables],"",0))</f>
        <v/>
      </c>
      <c r="I1253" s="695" t="str">
        <f>IFERROR(VLOOKUP('Formulario PPGR3 '!$G1253,'[1]Formulario PPGR2'!$H$9:$V$272,15,FALSE),"")</f>
        <v/>
      </c>
      <c r="J1253" s="702"/>
      <c r="K1253" s="696" t="str">
        <f>IF(Tabla112[[#This Row],[Insumos]]="","",_xlfn.XLOOKUP(Tabla112[[#This Row],[Insumos]],[1]!Tabla10[Insumo],[1]!Tabla10[InsumoAbrev],"",0))</f>
        <v/>
      </c>
      <c r="L1253" s="697"/>
      <c r="M1253" s="698" t="str">
        <f>IF(Tabla112[[#This Row],[Descripción]]="","",_xlfn.XLOOKUP(Tabla112[[#This Row],[Descripción]],[1]!Tabla10[Descripción],[1]!Tabla10[Unidad de Medida],"",0))</f>
        <v/>
      </c>
      <c r="N1253" s="699"/>
      <c r="O1253" s="700" t="str">
        <f>IF(Tabla112[[#This Row],[Descripción]]="","",_xlfn.XLOOKUP(Tabla112[[#This Row],[Descripción]],[1]!Tabla10[Descripción],[1]!Tabla10[Precio Unitario],0))</f>
        <v/>
      </c>
      <c r="P1253" s="700" t="str">
        <f>IF(Tabla112[[#This Row],[Cantidad de Insumos]]="","",Tabla112[[#This Row],[Precio Unitario]]*Tabla112[[#This Row],[Cantidad de Insumos]])</f>
        <v/>
      </c>
      <c r="Q1253" s="700" t="str">
        <f>IF(Tabla112[[#This Row],[Descripción]]="","",_xlfn.XLOOKUP(Tabla112[[#This Row],[Descripción]],[1]!Tabla10[Descripción],[1]!Tabla10[CODIGO PRESUPUESTARIO],0))</f>
        <v/>
      </c>
      <c r="R1253" s="696"/>
      <c r="S1253" s="696"/>
    </row>
    <row r="1254" spans="2:19" x14ac:dyDescent="0.3">
      <c r="B1254" s="692" t="str">
        <f>IF('Formulario PPGR3 '!$G1254="","",CONCATENATE('Formulario PPGR3 '!$C1254,".",'Formulario PPGR3 '!$D1254,".",'Formulario PPGR3 '!$E1254,".",'Formulario PPGR3 '!$F1254))</f>
        <v/>
      </c>
      <c r="C1254" s="692" t="str">
        <f>IF('Formulario PPGR3 '!$G1254="","",'[1]Formulario PPGR1'!#REF!)</f>
        <v/>
      </c>
      <c r="D1254" s="692" t="str">
        <f>IF('Formulario PPGR3 '!$G1254="","",'[1]Formulario PPGR1'!#REF!)</f>
        <v/>
      </c>
      <c r="E1254" s="692" t="str">
        <f>IF('Formulario PPGR3 '!$G1254="","",'[1]Formulario PPGR1'!#REF!)</f>
        <v/>
      </c>
      <c r="F1254" s="692" t="str">
        <f>IF('Formulario PPGR3 '!$G1254="","",'[1]Formulario PPGR1'!#REF!)</f>
        <v/>
      </c>
      <c r="G1254" s="693"/>
      <c r="H1254" s="694" t="str">
        <f>IF(Tabla112[[#This Row],[Código_Actividad]]="","",_xlfn.XLOOKUP(Tabla112[[#This Row],[Código_Actividad]],[1]!Tabla2[Código],[1]!Tabla2[Actividades Programables Presupuestables],"",0))</f>
        <v/>
      </c>
      <c r="I1254" s="695" t="str">
        <f>IFERROR(VLOOKUP('Formulario PPGR3 '!$G1254,'[1]Formulario PPGR2'!$H$9:$V$272,15,FALSE),"")</f>
        <v/>
      </c>
      <c r="J1254" s="702"/>
      <c r="K1254" s="696" t="str">
        <f>IF(Tabla112[[#This Row],[Insumos]]="","",_xlfn.XLOOKUP(Tabla112[[#This Row],[Insumos]],[1]!Tabla10[Insumo],[1]!Tabla10[InsumoAbrev],"",0))</f>
        <v/>
      </c>
      <c r="L1254" s="697"/>
      <c r="M1254" s="698" t="str">
        <f>IF(Tabla112[[#This Row],[Descripción]]="","",_xlfn.XLOOKUP(Tabla112[[#This Row],[Descripción]],[1]!Tabla10[Descripción],[1]!Tabla10[Unidad de Medida],"",0))</f>
        <v/>
      </c>
      <c r="N1254" s="699"/>
      <c r="O1254" s="700" t="str">
        <f>IF(Tabla112[[#This Row],[Descripción]]="","",_xlfn.XLOOKUP(Tabla112[[#This Row],[Descripción]],[1]!Tabla10[Descripción],[1]!Tabla10[Precio Unitario],0))</f>
        <v/>
      </c>
      <c r="P1254" s="700" t="str">
        <f>IF(Tabla112[[#This Row],[Cantidad de Insumos]]="","",Tabla112[[#This Row],[Precio Unitario]]*Tabla112[[#This Row],[Cantidad de Insumos]])</f>
        <v/>
      </c>
      <c r="Q1254" s="700" t="str">
        <f>IF(Tabla112[[#This Row],[Descripción]]="","",_xlfn.XLOOKUP(Tabla112[[#This Row],[Descripción]],[1]!Tabla10[Descripción],[1]!Tabla10[CODIGO PRESUPUESTARIO],0))</f>
        <v/>
      </c>
      <c r="R1254" s="696"/>
      <c r="S1254" s="696"/>
    </row>
    <row r="1255" spans="2:19" x14ac:dyDescent="0.3">
      <c r="B1255" s="692" t="str">
        <f>IF('Formulario PPGR3 '!$G1255="","",CONCATENATE('Formulario PPGR3 '!$C1255,".",'Formulario PPGR3 '!$D1255,".",'Formulario PPGR3 '!$E1255,".",'Formulario PPGR3 '!$F1255))</f>
        <v/>
      </c>
      <c r="C1255" s="692" t="str">
        <f>IF('Formulario PPGR3 '!$G1255="","",'[1]Formulario PPGR1'!#REF!)</f>
        <v/>
      </c>
      <c r="D1255" s="692" t="str">
        <f>IF('Formulario PPGR3 '!$G1255="","",'[1]Formulario PPGR1'!#REF!)</f>
        <v/>
      </c>
      <c r="E1255" s="692" t="str">
        <f>IF('Formulario PPGR3 '!$G1255="","",'[1]Formulario PPGR1'!#REF!)</f>
        <v/>
      </c>
      <c r="F1255" s="692" t="str">
        <f>IF('Formulario PPGR3 '!$G1255="","",'[1]Formulario PPGR1'!#REF!)</f>
        <v/>
      </c>
      <c r="G1255" s="693"/>
      <c r="H1255" s="694" t="str">
        <f>IF(Tabla112[[#This Row],[Código_Actividad]]="","",_xlfn.XLOOKUP(Tabla112[[#This Row],[Código_Actividad]],[1]!Tabla2[Código],[1]!Tabla2[Actividades Programables Presupuestables],"",0))</f>
        <v/>
      </c>
      <c r="I1255" s="695" t="str">
        <f>IFERROR(VLOOKUP('Formulario PPGR3 '!$G1255,'[1]Formulario PPGR2'!$H$9:$V$272,15,FALSE),"")</f>
        <v/>
      </c>
      <c r="J1255" s="702"/>
      <c r="K1255" s="696" t="str">
        <f>IF(Tabla112[[#This Row],[Insumos]]="","",_xlfn.XLOOKUP(Tabla112[[#This Row],[Insumos]],[1]!Tabla10[Insumo],[1]!Tabla10[InsumoAbrev],"",0))</f>
        <v/>
      </c>
      <c r="L1255" s="697"/>
      <c r="M1255" s="698" t="str">
        <f>IF(Tabla112[[#This Row],[Descripción]]="","",_xlfn.XLOOKUP(Tabla112[[#This Row],[Descripción]],[1]!Tabla10[Descripción],[1]!Tabla10[Unidad de Medida],"",0))</f>
        <v/>
      </c>
      <c r="N1255" s="699"/>
      <c r="O1255" s="700" t="str">
        <f>IF(Tabla112[[#This Row],[Descripción]]="","",_xlfn.XLOOKUP(Tabla112[[#This Row],[Descripción]],[1]!Tabla10[Descripción],[1]!Tabla10[Precio Unitario],0))</f>
        <v/>
      </c>
      <c r="P1255" s="700" t="str">
        <f>IF(Tabla112[[#This Row],[Cantidad de Insumos]]="","",Tabla112[[#This Row],[Precio Unitario]]*Tabla112[[#This Row],[Cantidad de Insumos]])</f>
        <v/>
      </c>
      <c r="Q1255" s="700" t="str">
        <f>IF(Tabla112[[#This Row],[Descripción]]="","",_xlfn.XLOOKUP(Tabla112[[#This Row],[Descripción]],[1]!Tabla10[Descripción],[1]!Tabla10[CODIGO PRESUPUESTARIO],0))</f>
        <v/>
      </c>
      <c r="R1255" s="696"/>
      <c r="S1255" s="696"/>
    </row>
    <row r="1256" spans="2:19" x14ac:dyDescent="0.3">
      <c r="B1256" s="692" t="str">
        <f>IF('Formulario PPGR3 '!$G1256="","",CONCATENATE('Formulario PPGR3 '!$C1256,".",'Formulario PPGR3 '!$D1256,".",'Formulario PPGR3 '!$E1256,".",'Formulario PPGR3 '!$F1256))</f>
        <v/>
      </c>
      <c r="C1256" s="692" t="str">
        <f>IF('Formulario PPGR3 '!$G1256="","",'[1]Formulario PPGR1'!#REF!)</f>
        <v/>
      </c>
      <c r="D1256" s="692" t="str">
        <f>IF('Formulario PPGR3 '!$G1256="","",'[1]Formulario PPGR1'!#REF!)</f>
        <v/>
      </c>
      <c r="E1256" s="692" t="str">
        <f>IF('Formulario PPGR3 '!$G1256="","",'[1]Formulario PPGR1'!#REF!)</f>
        <v/>
      </c>
      <c r="F1256" s="692" t="str">
        <f>IF('Formulario PPGR3 '!$G1256="","",'[1]Formulario PPGR1'!#REF!)</f>
        <v/>
      </c>
      <c r="G1256" s="693"/>
      <c r="H1256" s="694" t="str">
        <f>IF(Tabla112[[#This Row],[Código_Actividad]]="","",_xlfn.XLOOKUP(Tabla112[[#This Row],[Código_Actividad]],[1]!Tabla2[Código],[1]!Tabla2[Actividades Programables Presupuestables],"",0))</f>
        <v/>
      </c>
      <c r="I1256" s="695" t="str">
        <f>IFERROR(VLOOKUP('Formulario PPGR3 '!$G1256,'[1]Formulario PPGR2'!$H$9:$V$272,15,FALSE),"")</f>
        <v/>
      </c>
      <c r="J1256" s="702"/>
      <c r="K1256" s="696" t="str">
        <f>IF(Tabla112[[#This Row],[Insumos]]="","",_xlfn.XLOOKUP(Tabla112[[#This Row],[Insumos]],[1]!Tabla10[Insumo],[1]!Tabla10[InsumoAbrev],"",0))</f>
        <v/>
      </c>
      <c r="L1256" s="697"/>
      <c r="M1256" s="698" t="str">
        <f>IF(Tabla112[[#This Row],[Descripción]]="","",_xlfn.XLOOKUP(Tabla112[[#This Row],[Descripción]],[1]!Tabla10[Descripción],[1]!Tabla10[Unidad de Medida],"",0))</f>
        <v/>
      </c>
      <c r="N1256" s="699"/>
      <c r="O1256" s="700" t="str">
        <f>IF(Tabla112[[#This Row],[Descripción]]="","",_xlfn.XLOOKUP(Tabla112[[#This Row],[Descripción]],[1]!Tabla10[Descripción],[1]!Tabla10[Precio Unitario],0))</f>
        <v/>
      </c>
      <c r="P1256" s="700" t="str">
        <f>IF(Tabla112[[#This Row],[Cantidad de Insumos]]="","",Tabla112[[#This Row],[Precio Unitario]]*Tabla112[[#This Row],[Cantidad de Insumos]])</f>
        <v/>
      </c>
      <c r="Q1256" s="700" t="str">
        <f>IF(Tabla112[[#This Row],[Descripción]]="","",_xlfn.XLOOKUP(Tabla112[[#This Row],[Descripción]],[1]!Tabla10[Descripción],[1]!Tabla10[CODIGO PRESUPUESTARIO],0))</f>
        <v/>
      </c>
      <c r="R1256" s="696"/>
      <c r="S1256" s="696"/>
    </row>
    <row r="1257" spans="2:19" x14ac:dyDescent="0.3">
      <c r="B1257" s="692" t="str">
        <f>IF('Formulario PPGR3 '!$G1257="","",CONCATENATE('Formulario PPGR3 '!$C1257,".",'Formulario PPGR3 '!$D1257,".",'Formulario PPGR3 '!$E1257,".",'Formulario PPGR3 '!$F1257))</f>
        <v/>
      </c>
      <c r="C1257" s="692" t="str">
        <f>IF('Formulario PPGR3 '!$G1257="","",'[1]Formulario PPGR1'!#REF!)</f>
        <v/>
      </c>
      <c r="D1257" s="692" t="str">
        <f>IF('Formulario PPGR3 '!$G1257="","",'[1]Formulario PPGR1'!#REF!)</f>
        <v/>
      </c>
      <c r="E1257" s="692" t="str">
        <f>IF('Formulario PPGR3 '!$G1257="","",'[1]Formulario PPGR1'!#REF!)</f>
        <v/>
      </c>
      <c r="F1257" s="692" t="str">
        <f>IF('Formulario PPGR3 '!$G1257="","",'[1]Formulario PPGR1'!#REF!)</f>
        <v/>
      </c>
      <c r="G1257" s="693"/>
      <c r="H1257" s="694" t="str">
        <f>IF(Tabla112[[#This Row],[Código_Actividad]]="","",_xlfn.XLOOKUP(Tabla112[[#This Row],[Código_Actividad]],[1]!Tabla2[Código],[1]!Tabla2[Actividades Programables Presupuestables],"",0))</f>
        <v/>
      </c>
      <c r="I1257" s="695" t="str">
        <f>IFERROR(VLOOKUP('Formulario PPGR3 '!$G1257,'[1]Formulario PPGR2'!$H$9:$V$272,15,FALSE),"")</f>
        <v/>
      </c>
      <c r="J1257" s="702"/>
      <c r="K1257" s="696" t="str">
        <f>IF(Tabla112[[#This Row],[Insumos]]="","",_xlfn.XLOOKUP(Tabla112[[#This Row],[Insumos]],[1]!Tabla10[Insumo],[1]!Tabla10[InsumoAbrev],"",0))</f>
        <v/>
      </c>
      <c r="L1257" s="697"/>
      <c r="M1257" s="698" t="str">
        <f>IF(Tabla112[[#This Row],[Descripción]]="","",_xlfn.XLOOKUP(Tabla112[[#This Row],[Descripción]],[1]!Tabla10[Descripción],[1]!Tabla10[Unidad de Medida],"",0))</f>
        <v/>
      </c>
      <c r="N1257" s="699"/>
      <c r="O1257" s="700" t="str">
        <f>IF(Tabla112[[#This Row],[Descripción]]="","",_xlfn.XLOOKUP(Tabla112[[#This Row],[Descripción]],[1]!Tabla10[Descripción],[1]!Tabla10[Precio Unitario],0))</f>
        <v/>
      </c>
      <c r="P1257" s="700" t="str">
        <f>IF(Tabla112[[#This Row],[Cantidad de Insumos]]="","",Tabla112[[#This Row],[Precio Unitario]]*Tabla112[[#This Row],[Cantidad de Insumos]])</f>
        <v/>
      </c>
      <c r="Q1257" s="700" t="str">
        <f>IF(Tabla112[[#This Row],[Descripción]]="","",_xlfn.XLOOKUP(Tabla112[[#This Row],[Descripción]],[1]!Tabla10[Descripción],[1]!Tabla10[CODIGO PRESUPUESTARIO],0))</f>
        <v/>
      </c>
      <c r="R1257" s="696"/>
      <c r="S1257" s="696"/>
    </row>
    <row r="1258" spans="2:19" x14ac:dyDescent="0.3">
      <c r="B1258" s="692" t="str">
        <f>IF('Formulario PPGR3 '!$G1258="","",CONCATENATE('Formulario PPGR3 '!$C1258,".",'Formulario PPGR3 '!$D1258,".",'Formulario PPGR3 '!$E1258,".",'Formulario PPGR3 '!$F1258))</f>
        <v/>
      </c>
      <c r="C1258" s="692" t="str">
        <f>IF('Formulario PPGR3 '!$G1258="","",'[1]Formulario PPGR1'!#REF!)</f>
        <v/>
      </c>
      <c r="D1258" s="692" t="str">
        <f>IF('Formulario PPGR3 '!$G1258="","",'[1]Formulario PPGR1'!#REF!)</f>
        <v/>
      </c>
      <c r="E1258" s="692" t="str">
        <f>IF('Formulario PPGR3 '!$G1258="","",'[1]Formulario PPGR1'!#REF!)</f>
        <v/>
      </c>
      <c r="F1258" s="692" t="str">
        <f>IF('Formulario PPGR3 '!$G1258="","",'[1]Formulario PPGR1'!#REF!)</f>
        <v/>
      </c>
      <c r="G1258" s="693"/>
      <c r="H1258" s="694" t="str">
        <f>IF(Tabla112[[#This Row],[Código_Actividad]]="","",_xlfn.XLOOKUP(Tabla112[[#This Row],[Código_Actividad]],[1]!Tabla2[Código],[1]!Tabla2[Actividades Programables Presupuestables],"",0))</f>
        <v/>
      </c>
      <c r="I1258" s="695" t="str">
        <f>IFERROR(VLOOKUP('Formulario PPGR3 '!$G1258,'[1]Formulario PPGR2'!$H$9:$V$272,15,FALSE),"")</f>
        <v/>
      </c>
      <c r="J1258" s="702"/>
      <c r="K1258" s="696" t="str">
        <f>IF(Tabla112[[#This Row],[Insumos]]="","",_xlfn.XLOOKUP(Tabla112[[#This Row],[Insumos]],[1]!Tabla10[Insumo],[1]!Tabla10[InsumoAbrev],"",0))</f>
        <v/>
      </c>
      <c r="L1258" s="697"/>
      <c r="M1258" s="698" t="str">
        <f>IF(Tabla112[[#This Row],[Descripción]]="","",_xlfn.XLOOKUP(Tabla112[[#This Row],[Descripción]],[1]!Tabla10[Descripción],[1]!Tabla10[Unidad de Medida],"",0))</f>
        <v/>
      </c>
      <c r="N1258" s="699"/>
      <c r="O1258" s="700" t="str">
        <f>IF(Tabla112[[#This Row],[Descripción]]="","",_xlfn.XLOOKUP(Tabla112[[#This Row],[Descripción]],[1]!Tabla10[Descripción],[1]!Tabla10[Precio Unitario],0))</f>
        <v/>
      </c>
      <c r="P1258" s="700" t="str">
        <f>IF(Tabla112[[#This Row],[Cantidad de Insumos]]="","",Tabla112[[#This Row],[Precio Unitario]]*Tabla112[[#This Row],[Cantidad de Insumos]])</f>
        <v/>
      </c>
      <c r="Q1258" s="700" t="str">
        <f>IF(Tabla112[[#This Row],[Descripción]]="","",_xlfn.XLOOKUP(Tabla112[[#This Row],[Descripción]],[1]!Tabla10[Descripción],[1]!Tabla10[CODIGO PRESUPUESTARIO],0))</f>
        <v/>
      </c>
      <c r="R1258" s="696"/>
      <c r="S1258" s="696"/>
    </row>
    <row r="1259" spans="2:19" x14ac:dyDescent="0.3">
      <c r="B1259" s="692" t="str">
        <f>IF('Formulario PPGR3 '!$G1259="","",CONCATENATE('Formulario PPGR3 '!$C1259,".",'Formulario PPGR3 '!$D1259,".",'Formulario PPGR3 '!$E1259,".",'Formulario PPGR3 '!$F1259))</f>
        <v/>
      </c>
      <c r="C1259" s="692" t="str">
        <f>IF('Formulario PPGR3 '!$G1259="","",'[1]Formulario PPGR1'!#REF!)</f>
        <v/>
      </c>
      <c r="D1259" s="692" t="str">
        <f>IF('Formulario PPGR3 '!$G1259="","",'[1]Formulario PPGR1'!#REF!)</f>
        <v/>
      </c>
      <c r="E1259" s="692" t="str">
        <f>IF('Formulario PPGR3 '!$G1259="","",'[1]Formulario PPGR1'!#REF!)</f>
        <v/>
      </c>
      <c r="F1259" s="692" t="str">
        <f>IF('Formulario PPGR3 '!$G1259="","",'[1]Formulario PPGR1'!#REF!)</f>
        <v/>
      </c>
      <c r="G1259" s="693"/>
      <c r="H1259" s="694" t="str">
        <f>IF(Tabla112[[#This Row],[Código_Actividad]]="","",_xlfn.XLOOKUP(Tabla112[[#This Row],[Código_Actividad]],[1]!Tabla2[Código],[1]!Tabla2[Actividades Programables Presupuestables],"",0))</f>
        <v/>
      </c>
      <c r="I1259" s="695" t="str">
        <f>IFERROR(VLOOKUP('Formulario PPGR3 '!$G1259,'[1]Formulario PPGR2'!$H$9:$V$272,15,FALSE),"")</f>
        <v/>
      </c>
      <c r="J1259" s="702"/>
      <c r="K1259" s="696" t="str">
        <f>IF(Tabla112[[#This Row],[Insumos]]="","",_xlfn.XLOOKUP(Tabla112[[#This Row],[Insumos]],[1]!Tabla10[Insumo],[1]!Tabla10[InsumoAbrev],"",0))</f>
        <v/>
      </c>
      <c r="L1259" s="697"/>
      <c r="M1259" s="698" t="str">
        <f>IF(Tabla112[[#This Row],[Descripción]]="","",_xlfn.XLOOKUP(Tabla112[[#This Row],[Descripción]],[1]!Tabla10[Descripción],[1]!Tabla10[Unidad de Medida],"",0))</f>
        <v/>
      </c>
      <c r="N1259" s="699"/>
      <c r="O1259" s="700" t="str">
        <f>IF(Tabla112[[#This Row],[Descripción]]="","",_xlfn.XLOOKUP(Tabla112[[#This Row],[Descripción]],[1]!Tabla10[Descripción],[1]!Tabla10[Precio Unitario],0))</f>
        <v/>
      </c>
      <c r="P1259" s="700" t="str">
        <f>IF(Tabla112[[#This Row],[Cantidad de Insumos]]="","",Tabla112[[#This Row],[Precio Unitario]]*Tabla112[[#This Row],[Cantidad de Insumos]])</f>
        <v/>
      </c>
      <c r="Q1259" s="700" t="str">
        <f>IF(Tabla112[[#This Row],[Descripción]]="","",_xlfn.XLOOKUP(Tabla112[[#This Row],[Descripción]],[1]!Tabla10[Descripción],[1]!Tabla10[CODIGO PRESUPUESTARIO],0))</f>
        <v/>
      </c>
      <c r="R1259" s="696"/>
      <c r="S1259" s="696"/>
    </row>
    <row r="1260" spans="2:19" x14ac:dyDescent="0.3">
      <c r="B1260" s="692" t="str">
        <f>IF('Formulario PPGR3 '!$G1260="","",CONCATENATE('Formulario PPGR3 '!$C1260,".",'Formulario PPGR3 '!$D1260,".",'Formulario PPGR3 '!$E1260,".",'Formulario PPGR3 '!$F1260))</f>
        <v/>
      </c>
      <c r="C1260" s="692" t="str">
        <f>IF('Formulario PPGR3 '!$G1260="","",'[1]Formulario PPGR1'!#REF!)</f>
        <v/>
      </c>
      <c r="D1260" s="692" t="str">
        <f>IF('Formulario PPGR3 '!$G1260="","",'[1]Formulario PPGR1'!#REF!)</f>
        <v/>
      </c>
      <c r="E1260" s="692" t="str">
        <f>IF('Formulario PPGR3 '!$G1260="","",'[1]Formulario PPGR1'!#REF!)</f>
        <v/>
      </c>
      <c r="F1260" s="692" t="str">
        <f>IF('Formulario PPGR3 '!$G1260="","",'[1]Formulario PPGR1'!#REF!)</f>
        <v/>
      </c>
      <c r="G1260" s="693"/>
      <c r="H1260" s="694" t="str">
        <f>IF(Tabla112[[#This Row],[Código_Actividad]]="","",_xlfn.XLOOKUP(Tabla112[[#This Row],[Código_Actividad]],[1]!Tabla2[Código],[1]!Tabla2[Actividades Programables Presupuestables],"",0))</f>
        <v/>
      </c>
      <c r="I1260" s="695" t="str">
        <f>IFERROR(VLOOKUP('Formulario PPGR3 '!$G1260,'[1]Formulario PPGR2'!$H$9:$V$272,15,FALSE),"")</f>
        <v/>
      </c>
      <c r="J1260" s="702"/>
      <c r="K1260" s="696" t="str">
        <f>IF(Tabla112[[#This Row],[Insumos]]="","",_xlfn.XLOOKUP(Tabla112[[#This Row],[Insumos]],[1]!Tabla10[Insumo],[1]!Tabla10[InsumoAbrev],"",0))</f>
        <v/>
      </c>
      <c r="L1260" s="697"/>
      <c r="M1260" s="698" t="str">
        <f>IF(Tabla112[[#This Row],[Descripción]]="","",_xlfn.XLOOKUP(Tabla112[[#This Row],[Descripción]],[1]!Tabla10[Descripción],[1]!Tabla10[Unidad de Medida],"",0))</f>
        <v/>
      </c>
      <c r="N1260" s="699"/>
      <c r="O1260" s="700" t="str">
        <f>IF(Tabla112[[#This Row],[Descripción]]="","",_xlfn.XLOOKUP(Tabla112[[#This Row],[Descripción]],[1]!Tabla10[Descripción],[1]!Tabla10[Precio Unitario],0))</f>
        <v/>
      </c>
      <c r="P1260" s="700" t="str">
        <f>IF(Tabla112[[#This Row],[Cantidad de Insumos]]="","",Tabla112[[#This Row],[Precio Unitario]]*Tabla112[[#This Row],[Cantidad de Insumos]])</f>
        <v/>
      </c>
      <c r="Q1260" s="700" t="str">
        <f>IF(Tabla112[[#This Row],[Descripción]]="","",_xlfn.XLOOKUP(Tabla112[[#This Row],[Descripción]],[1]!Tabla10[Descripción],[1]!Tabla10[CODIGO PRESUPUESTARIO],0))</f>
        <v/>
      </c>
      <c r="R1260" s="696"/>
      <c r="S1260" s="696"/>
    </row>
    <row r="1261" spans="2:19" x14ac:dyDescent="0.3">
      <c r="B1261" s="692" t="str">
        <f>IF('Formulario PPGR3 '!$G1261="","",CONCATENATE('Formulario PPGR3 '!$C1261,".",'Formulario PPGR3 '!$D1261,".",'Formulario PPGR3 '!$E1261,".",'Formulario PPGR3 '!$F1261))</f>
        <v/>
      </c>
      <c r="C1261" s="692" t="str">
        <f>IF('Formulario PPGR3 '!$G1261="","",'[1]Formulario PPGR1'!#REF!)</f>
        <v/>
      </c>
      <c r="D1261" s="692" t="str">
        <f>IF('Formulario PPGR3 '!$G1261="","",'[1]Formulario PPGR1'!#REF!)</f>
        <v/>
      </c>
      <c r="E1261" s="692" t="str">
        <f>IF('Formulario PPGR3 '!$G1261="","",'[1]Formulario PPGR1'!#REF!)</f>
        <v/>
      </c>
      <c r="F1261" s="692" t="str">
        <f>IF('Formulario PPGR3 '!$G1261="","",'[1]Formulario PPGR1'!#REF!)</f>
        <v/>
      </c>
      <c r="G1261" s="693"/>
      <c r="H1261" s="694" t="str">
        <f>IF(Tabla112[[#This Row],[Código_Actividad]]="","",_xlfn.XLOOKUP(Tabla112[[#This Row],[Código_Actividad]],[1]!Tabla2[Código],[1]!Tabla2[Actividades Programables Presupuestables],"",0))</f>
        <v/>
      </c>
      <c r="I1261" s="695" t="str">
        <f>IFERROR(VLOOKUP('Formulario PPGR3 '!$G1261,'[1]Formulario PPGR2'!$H$9:$V$272,15,FALSE),"")</f>
        <v/>
      </c>
      <c r="J1261" s="702"/>
      <c r="K1261" s="696" t="str">
        <f>IF(Tabla112[[#This Row],[Insumos]]="","",_xlfn.XLOOKUP(Tabla112[[#This Row],[Insumos]],[1]!Tabla10[Insumo],[1]!Tabla10[InsumoAbrev],"",0))</f>
        <v/>
      </c>
      <c r="L1261" s="697"/>
      <c r="M1261" s="698" t="str">
        <f>IF(Tabla112[[#This Row],[Descripción]]="","",_xlfn.XLOOKUP(Tabla112[[#This Row],[Descripción]],[1]!Tabla10[Descripción],[1]!Tabla10[Unidad de Medida],"",0))</f>
        <v/>
      </c>
      <c r="N1261" s="699"/>
      <c r="O1261" s="700" t="str">
        <f>IF(Tabla112[[#This Row],[Descripción]]="","",_xlfn.XLOOKUP(Tabla112[[#This Row],[Descripción]],[1]!Tabla10[Descripción],[1]!Tabla10[Precio Unitario],0))</f>
        <v/>
      </c>
      <c r="P1261" s="700" t="str">
        <f>IF(Tabla112[[#This Row],[Cantidad de Insumos]]="","",Tabla112[[#This Row],[Precio Unitario]]*Tabla112[[#This Row],[Cantidad de Insumos]])</f>
        <v/>
      </c>
      <c r="Q1261" s="700" t="str">
        <f>IF(Tabla112[[#This Row],[Descripción]]="","",_xlfn.XLOOKUP(Tabla112[[#This Row],[Descripción]],[1]!Tabla10[Descripción],[1]!Tabla10[CODIGO PRESUPUESTARIO],0))</f>
        <v/>
      </c>
      <c r="R1261" s="696"/>
      <c r="S1261" s="696"/>
    </row>
    <row r="1262" spans="2:19" x14ac:dyDescent="0.3">
      <c r="B1262" s="692" t="str">
        <f>IF('Formulario PPGR3 '!$G1262="","",CONCATENATE('Formulario PPGR3 '!$C1262,".",'Formulario PPGR3 '!$D1262,".",'Formulario PPGR3 '!$E1262,".",'Formulario PPGR3 '!$F1262))</f>
        <v/>
      </c>
      <c r="C1262" s="692" t="str">
        <f>IF('Formulario PPGR3 '!$G1262="","",'[1]Formulario PPGR1'!#REF!)</f>
        <v/>
      </c>
      <c r="D1262" s="692" t="str">
        <f>IF('Formulario PPGR3 '!$G1262="","",'[1]Formulario PPGR1'!#REF!)</f>
        <v/>
      </c>
      <c r="E1262" s="692" t="str">
        <f>IF('Formulario PPGR3 '!$G1262="","",'[1]Formulario PPGR1'!#REF!)</f>
        <v/>
      </c>
      <c r="F1262" s="692" t="str">
        <f>IF('Formulario PPGR3 '!$G1262="","",'[1]Formulario PPGR1'!#REF!)</f>
        <v/>
      </c>
      <c r="G1262" s="693"/>
      <c r="H1262" s="694" t="str">
        <f>IF(Tabla112[[#This Row],[Código_Actividad]]="","",_xlfn.XLOOKUP(Tabla112[[#This Row],[Código_Actividad]],[1]!Tabla2[Código],[1]!Tabla2[Actividades Programables Presupuestables],"",0))</f>
        <v/>
      </c>
      <c r="I1262" s="695" t="str">
        <f>IFERROR(VLOOKUP('Formulario PPGR3 '!$G1262,'[1]Formulario PPGR2'!$H$9:$V$272,15,FALSE),"")</f>
        <v/>
      </c>
      <c r="J1262" s="702"/>
      <c r="K1262" s="696" t="str">
        <f>IF(Tabla112[[#This Row],[Insumos]]="","",_xlfn.XLOOKUP(Tabla112[[#This Row],[Insumos]],[1]!Tabla10[Insumo],[1]!Tabla10[InsumoAbrev],"",0))</f>
        <v/>
      </c>
      <c r="L1262" s="697"/>
      <c r="M1262" s="698" t="str">
        <f>IF(Tabla112[[#This Row],[Descripción]]="","",_xlfn.XLOOKUP(Tabla112[[#This Row],[Descripción]],[1]!Tabla10[Descripción],[1]!Tabla10[Unidad de Medida],"",0))</f>
        <v/>
      </c>
      <c r="N1262" s="699"/>
      <c r="O1262" s="700" t="str">
        <f>IF(Tabla112[[#This Row],[Descripción]]="","",_xlfn.XLOOKUP(Tabla112[[#This Row],[Descripción]],[1]!Tabla10[Descripción],[1]!Tabla10[Precio Unitario],0))</f>
        <v/>
      </c>
      <c r="P1262" s="700" t="str">
        <f>IF(Tabla112[[#This Row],[Cantidad de Insumos]]="","",Tabla112[[#This Row],[Precio Unitario]]*Tabla112[[#This Row],[Cantidad de Insumos]])</f>
        <v/>
      </c>
      <c r="Q1262" s="700" t="str">
        <f>IF(Tabla112[[#This Row],[Descripción]]="","",_xlfn.XLOOKUP(Tabla112[[#This Row],[Descripción]],[1]!Tabla10[Descripción],[1]!Tabla10[CODIGO PRESUPUESTARIO],0))</f>
        <v/>
      </c>
      <c r="R1262" s="696"/>
      <c r="S1262" s="696"/>
    </row>
    <row r="1263" spans="2:19" x14ac:dyDescent="0.3">
      <c r="B1263" s="692" t="str">
        <f>IF('Formulario PPGR3 '!$G1263="","",CONCATENATE('Formulario PPGR3 '!$C1263,".",'Formulario PPGR3 '!$D1263,".",'Formulario PPGR3 '!$E1263,".",'Formulario PPGR3 '!$F1263))</f>
        <v/>
      </c>
      <c r="C1263" s="692" t="str">
        <f>IF('Formulario PPGR3 '!$G1263="","",'[1]Formulario PPGR1'!#REF!)</f>
        <v/>
      </c>
      <c r="D1263" s="692" t="str">
        <f>IF('Formulario PPGR3 '!$G1263="","",'[1]Formulario PPGR1'!#REF!)</f>
        <v/>
      </c>
      <c r="E1263" s="692" t="str">
        <f>IF('Formulario PPGR3 '!$G1263="","",'[1]Formulario PPGR1'!#REF!)</f>
        <v/>
      </c>
      <c r="F1263" s="692" t="str">
        <f>IF('Formulario PPGR3 '!$G1263="","",'[1]Formulario PPGR1'!#REF!)</f>
        <v/>
      </c>
      <c r="G1263" s="693"/>
      <c r="H1263" s="694" t="str">
        <f>IF(Tabla112[[#This Row],[Código_Actividad]]="","",_xlfn.XLOOKUP(Tabla112[[#This Row],[Código_Actividad]],[1]!Tabla2[Código],[1]!Tabla2[Actividades Programables Presupuestables],"",0))</f>
        <v/>
      </c>
      <c r="I1263" s="695" t="str">
        <f>IFERROR(VLOOKUP('Formulario PPGR3 '!$G1263,'[1]Formulario PPGR2'!$H$9:$V$272,15,FALSE),"")</f>
        <v/>
      </c>
      <c r="J1263" s="702"/>
      <c r="K1263" s="696" t="str">
        <f>IF(Tabla112[[#This Row],[Insumos]]="","",_xlfn.XLOOKUP(Tabla112[[#This Row],[Insumos]],[1]!Tabla10[Insumo],[1]!Tabla10[InsumoAbrev],"",0))</f>
        <v/>
      </c>
      <c r="L1263" s="697"/>
      <c r="M1263" s="698" t="str">
        <f>IF(Tabla112[[#This Row],[Descripción]]="","",_xlfn.XLOOKUP(Tabla112[[#This Row],[Descripción]],[1]!Tabla10[Descripción],[1]!Tabla10[Unidad de Medida],"",0))</f>
        <v/>
      </c>
      <c r="N1263" s="699"/>
      <c r="O1263" s="700" t="str">
        <f>IF(Tabla112[[#This Row],[Descripción]]="","",_xlfn.XLOOKUP(Tabla112[[#This Row],[Descripción]],[1]!Tabla10[Descripción],[1]!Tabla10[Precio Unitario],0))</f>
        <v/>
      </c>
      <c r="P1263" s="700" t="str">
        <f>IF(Tabla112[[#This Row],[Cantidad de Insumos]]="","",Tabla112[[#This Row],[Precio Unitario]]*Tabla112[[#This Row],[Cantidad de Insumos]])</f>
        <v/>
      </c>
      <c r="Q1263" s="700" t="str">
        <f>IF(Tabla112[[#This Row],[Descripción]]="","",_xlfn.XLOOKUP(Tabla112[[#This Row],[Descripción]],[1]!Tabla10[Descripción],[1]!Tabla10[CODIGO PRESUPUESTARIO],0))</f>
        <v/>
      </c>
      <c r="R1263" s="696"/>
      <c r="S1263" s="696"/>
    </row>
    <row r="1264" spans="2:19" x14ac:dyDescent="0.3">
      <c r="B1264" s="692" t="str">
        <f>IF('Formulario PPGR3 '!$G1264="","",CONCATENATE('Formulario PPGR3 '!$C1264,".",'Formulario PPGR3 '!$D1264,".",'Formulario PPGR3 '!$E1264,".",'Formulario PPGR3 '!$F1264))</f>
        <v/>
      </c>
      <c r="C1264" s="692" t="str">
        <f>IF('Formulario PPGR3 '!$G1264="","",'[1]Formulario PPGR1'!#REF!)</f>
        <v/>
      </c>
      <c r="D1264" s="692" t="str">
        <f>IF('Formulario PPGR3 '!$G1264="","",'[1]Formulario PPGR1'!#REF!)</f>
        <v/>
      </c>
      <c r="E1264" s="692" t="str">
        <f>IF('Formulario PPGR3 '!$G1264="","",'[1]Formulario PPGR1'!#REF!)</f>
        <v/>
      </c>
      <c r="F1264" s="692" t="str">
        <f>IF('Formulario PPGR3 '!$G1264="","",'[1]Formulario PPGR1'!#REF!)</f>
        <v/>
      </c>
      <c r="G1264" s="693"/>
      <c r="H1264" s="694" t="str">
        <f>IF(Tabla112[[#This Row],[Código_Actividad]]="","",_xlfn.XLOOKUP(Tabla112[[#This Row],[Código_Actividad]],[1]!Tabla2[Código],[1]!Tabla2[Actividades Programables Presupuestables],"",0))</f>
        <v/>
      </c>
      <c r="I1264" s="695" t="str">
        <f>IFERROR(VLOOKUP('Formulario PPGR3 '!$G1264,'[1]Formulario PPGR2'!$H$9:$V$272,15,FALSE),"")</f>
        <v/>
      </c>
      <c r="J1264" s="702"/>
      <c r="K1264" s="696" t="str">
        <f>IF(Tabla112[[#This Row],[Insumos]]="","",_xlfn.XLOOKUP(Tabla112[[#This Row],[Insumos]],[1]!Tabla10[Insumo],[1]!Tabla10[InsumoAbrev],"",0))</f>
        <v/>
      </c>
      <c r="L1264" s="697"/>
      <c r="M1264" s="698" t="str">
        <f>IF(Tabla112[[#This Row],[Descripción]]="","",_xlfn.XLOOKUP(Tabla112[[#This Row],[Descripción]],[1]!Tabla10[Descripción],[1]!Tabla10[Unidad de Medida],"",0))</f>
        <v/>
      </c>
      <c r="N1264" s="699"/>
      <c r="O1264" s="700" t="str">
        <f>IF(Tabla112[[#This Row],[Descripción]]="","",_xlfn.XLOOKUP(Tabla112[[#This Row],[Descripción]],[1]!Tabla10[Descripción],[1]!Tabla10[Precio Unitario],0))</f>
        <v/>
      </c>
      <c r="P1264" s="700" t="str">
        <f>IF(Tabla112[[#This Row],[Cantidad de Insumos]]="","",Tabla112[[#This Row],[Precio Unitario]]*Tabla112[[#This Row],[Cantidad de Insumos]])</f>
        <v/>
      </c>
      <c r="Q1264" s="700" t="str">
        <f>IF(Tabla112[[#This Row],[Descripción]]="","",_xlfn.XLOOKUP(Tabla112[[#This Row],[Descripción]],[1]!Tabla10[Descripción],[1]!Tabla10[CODIGO PRESUPUESTARIO],0))</f>
        <v/>
      </c>
      <c r="R1264" s="696"/>
      <c r="S1264" s="696"/>
    </row>
    <row r="1265" spans="2:19" x14ac:dyDescent="0.3">
      <c r="B1265" s="692" t="str">
        <f>IF('Formulario PPGR3 '!$G1265="","",CONCATENATE('Formulario PPGR3 '!$C1265,".",'Formulario PPGR3 '!$D1265,".",'Formulario PPGR3 '!$E1265,".",'Formulario PPGR3 '!$F1265))</f>
        <v/>
      </c>
      <c r="C1265" s="692" t="str">
        <f>IF('Formulario PPGR3 '!$G1265="","",'[1]Formulario PPGR1'!#REF!)</f>
        <v/>
      </c>
      <c r="D1265" s="692" t="str">
        <f>IF('Formulario PPGR3 '!$G1265="","",'[1]Formulario PPGR1'!#REF!)</f>
        <v/>
      </c>
      <c r="E1265" s="692" t="str">
        <f>IF('Formulario PPGR3 '!$G1265="","",'[1]Formulario PPGR1'!#REF!)</f>
        <v/>
      </c>
      <c r="F1265" s="692" t="str">
        <f>IF('Formulario PPGR3 '!$G1265="","",'[1]Formulario PPGR1'!#REF!)</f>
        <v/>
      </c>
      <c r="G1265" s="693"/>
      <c r="H1265" s="694" t="str">
        <f>IF(Tabla112[[#This Row],[Código_Actividad]]="","",_xlfn.XLOOKUP(Tabla112[[#This Row],[Código_Actividad]],[1]!Tabla2[Código],[1]!Tabla2[Actividades Programables Presupuestables],"",0))</f>
        <v/>
      </c>
      <c r="I1265" s="695" t="str">
        <f>IFERROR(VLOOKUP('Formulario PPGR3 '!$G1265,'[1]Formulario PPGR2'!$H$9:$V$272,15,FALSE),"")</f>
        <v/>
      </c>
      <c r="J1265" s="702"/>
      <c r="K1265" s="696" t="str">
        <f>IF(Tabla112[[#This Row],[Insumos]]="","",_xlfn.XLOOKUP(Tabla112[[#This Row],[Insumos]],[1]!Tabla10[Insumo],[1]!Tabla10[InsumoAbrev],"",0))</f>
        <v/>
      </c>
      <c r="L1265" s="697"/>
      <c r="M1265" s="698" t="str">
        <f>IF(Tabla112[[#This Row],[Descripción]]="","",_xlfn.XLOOKUP(Tabla112[[#This Row],[Descripción]],[1]!Tabla10[Descripción],[1]!Tabla10[Unidad de Medida],"",0))</f>
        <v/>
      </c>
      <c r="N1265" s="699"/>
      <c r="O1265" s="700" t="str">
        <f>IF(Tabla112[[#This Row],[Descripción]]="","",_xlfn.XLOOKUP(Tabla112[[#This Row],[Descripción]],[1]!Tabla10[Descripción],[1]!Tabla10[Precio Unitario],0))</f>
        <v/>
      </c>
      <c r="P1265" s="700" t="str">
        <f>IF(Tabla112[[#This Row],[Cantidad de Insumos]]="","",Tabla112[[#This Row],[Precio Unitario]]*Tabla112[[#This Row],[Cantidad de Insumos]])</f>
        <v/>
      </c>
      <c r="Q1265" s="700" t="str">
        <f>IF(Tabla112[[#This Row],[Descripción]]="","",_xlfn.XLOOKUP(Tabla112[[#This Row],[Descripción]],[1]!Tabla10[Descripción],[1]!Tabla10[CODIGO PRESUPUESTARIO],0))</f>
        <v/>
      </c>
      <c r="R1265" s="696"/>
      <c r="S1265" s="696"/>
    </row>
    <row r="1266" spans="2:19" x14ac:dyDescent="0.3">
      <c r="B1266" s="692" t="str">
        <f>IF('Formulario PPGR3 '!$G1266="","",CONCATENATE('Formulario PPGR3 '!$C1266,".",'Formulario PPGR3 '!$D1266,".",'Formulario PPGR3 '!$E1266,".",'Formulario PPGR3 '!$F1266))</f>
        <v/>
      </c>
      <c r="C1266" s="692" t="str">
        <f>IF('Formulario PPGR3 '!$G1266="","",'[1]Formulario PPGR1'!#REF!)</f>
        <v/>
      </c>
      <c r="D1266" s="692" t="str">
        <f>IF('Formulario PPGR3 '!$G1266="","",'[1]Formulario PPGR1'!#REF!)</f>
        <v/>
      </c>
      <c r="E1266" s="692" t="str">
        <f>IF('Formulario PPGR3 '!$G1266="","",'[1]Formulario PPGR1'!#REF!)</f>
        <v/>
      </c>
      <c r="F1266" s="692" t="str">
        <f>IF('Formulario PPGR3 '!$G1266="","",'[1]Formulario PPGR1'!#REF!)</f>
        <v/>
      </c>
      <c r="G1266" s="693"/>
      <c r="H1266" s="694" t="str">
        <f>IF(Tabla112[[#This Row],[Código_Actividad]]="","",_xlfn.XLOOKUP(Tabla112[[#This Row],[Código_Actividad]],[1]!Tabla2[Código],[1]!Tabla2[Actividades Programables Presupuestables],"",0))</f>
        <v/>
      </c>
      <c r="I1266" s="695" t="str">
        <f>IFERROR(VLOOKUP('Formulario PPGR3 '!$G1266,'[1]Formulario PPGR2'!$H$9:$V$272,15,FALSE),"")</f>
        <v/>
      </c>
      <c r="J1266" s="702"/>
      <c r="K1266" s="696" t="str">
        <f>IF(Tabla112[[#This Row],[Insumos]]="","",_xlfn.XLOOKUP(Tabla112[[#This Row],[Insumos]],[1]!Tabla10[Insumo],[1]!Tabla10[InsumoAbrev],"",0))</f>
        <v/>
      </c>
      <c r="L1266" s="697"/>
      <c r="M1266" s="698" t="str">
        <f>IF(Tabla112[[#This Row],[Descripción]]="","",_xlfn.XLOOKUP(Tabla112[[#This Row],[Descripción]],[1]!Tabla10[Descripción],[1]!Tabla10[Unidad de Medida],"",0))</f>
        <v/>
      </c>
      <c r="N1266" s="699"/>
      <c r="O1266" s="700" t="str">
        <f>IF(Tabla112[[#This Row],[Descripción]]="","",_xlfn.XLOOKUP(Tabla112[[#This Row],[Descripción]],[1]!Tabla10[Descripción],[1]!Tabla10[Precio Unitario],0))</f>
        <v/>
      </c>
      <c r="P1266" s="700" t="str">
        <f>IF(Tabla112[[#This Row],[Cantidad de Insumos]]="","",Tabla112[[#This Row],[Precio Unitario]]*Tabla112[[#This Row],[Cantidad de Insumos]])</f>
        <v/>
      </c>
      <c r="Q1266" s="700" t="str">
        <f>IF(Tabla112[[#This Row],[Descripción]]="","",_xlfn.XLOOKUP(Tabla112[[#This Row],[Descripción]],[1]!Tabla10[Descripción],[1]!Tabla10[CODIGO PRESUPUESTARIO],0))</f>
        <v/>
      </c>
      <c r="R1266" s="696"/>
      <c r="S1266" s="696"/>
    </row>
    <row r="1267" spans="2:19" x14ac:dyDescent="0.3">
      <c r="B1267" s="692" t="str">
        <f>IF('Formulario PPGR3 '!$G1267="","",CONCATENATE('Formulario PPGR3 '!$C1267,".",'Formulario PPGR3 '!$D1267,".",'Formulario PPGR3 '!$E1267,".",'Formulario PPGR3 '!$F1267))</f>
        <v/>
      </c>
      <c r="C1267" s="692" t="str">
        <f>IF('Formulario PPGR3 '!$G1267="","",'[1]Formulario PPGR1'!#REF!)</f>
        <v/>
      </c>
      <c r="D1267" s="692" t="str">
        <f>IF('Formulario PPGR3 '!$G1267="","",'[1]Formulario PPGR1'!#REF!)</f>
        <v/>
      </c>
      <c r="E1267" s="692" t="str">
        <f>IF('Formulario PPGR3 '!$G1267="","",'[1]Formulario PPGR1'!#REF!)</f>
        <v/>
      </c>
      <c r="F1267" s="692" t="str">
        <f>IF('Formulario PPGR3 '!$G1267="","",'[1]Formulario PPGR1'!#REF!)</f>
        <v/>
      </c>
      <c r="G1267" s="693"/>
      <c r="H1267" s="694" t="str">
        <f>IF(Tabla112[[#This Row],[Código_Actividad]]="","",_xlfn.XLOOKUP(Tabla112[[#This Row],[Código_Actividad]],[1]!Tabla2[Código],[1]!Tabla2[Actividades Programables Presupuestables],"",0))</f>
        <v/>
      </c>
      <c r="I1267" s="695" t="str">
        <f>IFERROR(VLOOKUP('Formulario PPGR3 '!$G1267,'[1]Formulario PPGR2'!$H$9:$V$272,15,FALSE),"")</f>
        <v/>
      </c>
      <c r="J1267" s="702"/>
      <c r="K1267" s="696" t="str">
        <f>IF(Tabla112[[#This Row],[Insumos]]="","",_xlfn.XLOOKUP(Tabla112[[#This Row],[Insumos]],[1]!Tabla10[Insumo],[1]!Tabla10[InsumoAbrev],"",0))</f>
        <v/>
      </c>
      <c r="L1267" s="697"/>
      <c r="M1267" s="698" t="str">
        <f>IF(Tabla112[[#This Row],[Descripción]]="","",_xlfn.XLOOKUP(Tabla112[[#This Row],[Descripción]],[1]!Tabla10[Descripción],[1]!Tabla10[Unidad de Medida],"",0))</f>
        <v/>
      </c>
      <c r="N1267" s="699"/>
      <c r="O1267" s="700" t="str">
        <f>IF(Tabla112[[#This Row],[Descripción]]="","",_xlfn.XLOOKUP(Tabla112[[#This Row],[Descripción]],[1]!Tabla10[Descripción],[1]!Tabla10[Precio Unitario],0))</f>
        <v/>
      </c>
      <c r="P1267" s="700" t="str">
        <f>IF(Tabla112[[#This Row],[Cantidad de Insumos]]="","",Tabla112[[#This Row],[Precio Unitario]]*Tabla112[[#This Row],[Cantidad de Insumos]])</f>
        <v/>
      </c>
      <c r="Q1267" s="700" t="str">
        <f>IF(Tabla112[[#This Row],[Descripción]]="","",_xlfn.XLOOKUP(Tabla112[[#This Row],[Descripción]],[1]!Tabla10[Descripción],[1]!Tabla10[CODIGO PRESUPUESTARIO],0))</f>
        <v/>
      </c>
      <c r="R1267" s="696"/>
      <c r="S1267" s="696"/>
    </row>
    <row r="1268" spans="2:19" x14ac:dyDescent="0.3">
      <c r="B1268" s="692" t="str">
        <f>IF('Formulario PPGR3 '!$G1268="","",CONCATENATE('Formulario PPGR3 '!$C1268,".",'Formulario PPGR3 '!$D1268,".",'Formulario PPGR3 '!$E1268,".",'Formulario PPGR3 '!$F1268))</f>
        <v/>
      </c>
      <c r="C1268" s="692" t="str">
        <f>IF('Formulario PPGR3 '!$G1268="","",'[1]Formulario PPGR1'!#REF!)</f>
        <v/>
      </c>
      <c r="D1268" s="692" t="str">
        <f>IF('Formulario PPGR3 '!$G1268="","",'[1]Formulario PPGR1'!#REF!)</f>
        <v/>
      </c>
      <c r="E1268" s="692" t="str">
        <f>IF('Formulario PPGR3 '!$G1268="","",'[1]Formulario PPGR1'!#REF!)</f>
        <v/>
      </c>
      <c r="F1268" s="692" t="str">
        <f>IF('Formulario PPGR3 '!$G1268="","",'[1]Formulario PPGR1'!#REF!)</f>
        <v/>
      </c>
      <c r="G1268" s="693"/>
      <c r="H1268" s="694" t="str">
        <f>IF(Tabla112[[#This Row],[Código_Actividad]]="","",_xlfn.XLOOKUP(Tabla112[[#This Row],[Código_Actividad]],[1]!Tabla2[Código],[1]!Tabla2[Actividades Programables Presupuestables],"",0))</f>
        <v/>
      </c>
      <c r="I1268" s="695" t="str">
        <f>IFERROR(VLOOKUP('Formulario PPGR3 '!$G1268,'[1]Formulario PPGR2'!$H$9:$V$272,15,FALSE),"")</f>
        <v/>
      </c>
      <c r="J1268" s="702"/>
      <c r="K1268" s="696" t="str">
        <f>IF(Tabla112[[#This Row],[Insumos]]="","",_xlfn.XLOOKUP(Tabla112[[#This Row],[Insumos]],[1]!Tabla10[Insumo],[1]!Tabla10[InsumoAbrev],"",0))</f>
        <v/>
      </c>
      <c r="L1268" s="697"/>
      <c r="M1268" s="698" t="str">
        <f>IF(Tabla112[[#This Row],[Descripción]]="","",_xlfn.XLOOKUP(Tabla112[[#This Row],[Descripción]],[1]!Tabla10[Descripción],[1]!Tabla10[Unidad de Medida],"",0))</f>
        <v/>
      </c>
      <c r="N1268" s="699"/>
      <c r="O1268" s="700" t="str">
        <f>IF(Tabla112[[#This Row],[Descripción]]="","",_xlfn.XLOOKUP(Tabla112[[#This Row],[Descripción]],[1]!Tabla10[Descripción],[1]!Tabla10[Precio Unitario],0))</f>
        <v/>
      </c>
      <c r="P1268" s="700" t="str">
        <f>IF(Tabla112[[#This Row],[Cantidad de Insumos]]="","",Tabla112[[#This Row],[Precio Unitario]]*Tabla112[[#This Row],[Cantidad de Insumos]])</f>
        <v/>
      </c>
      <c r="Q1268" s="700" t="str">
        <f>IF(Tabla112[[#This Row],[Descripción]]="","",_xlfn.XLOOKUP(Tabla112[[#This Row],[Descripción]],[1]!Tabla10[Descripción],[1]!Tabla10[CODIGO PRESUPUESTARIO],0))</f>
        <v/>
      </c>
      <c r="R1268" s="696"/>
      <c r="S1268" s="696"/>
    </row>
    <row r="1269" spans="2:19" x14ac:dyDescent="0.3">
      <c r="B1269" s="692" t="str">
        <f>IF('Formulario PPGR3 '!$G1269="","",CONCATENATE('Formulario PPGR3 '!$C1269,".",'Formulario PPGR3 '!$D1269,".",'Formulario PPGR3 '!$E1269,".",'Formulario PPGR3 '!$F1269))</f>
        <v/>
      </c>
      <c r="C1269" s="692" t="str">
        <f>IF('Formulario PPGR3 '!$G1269="","",'[1]Formulario PPGR1'!#REF!)</f>
        <v/>
      </c>
      <c r="D1269" s="692" t="str">
        <f>IF('Formulario PPGR3 '!$G1269="","",'[1]Formulario PPGR1'!#REF!)</f>
        <v/>
      </c>
      <c r="E1269" s="692" t="str">
        <f>IF('Formulario PPGR3 '!$G1269="","",'[1]Formulario PPGR1'!#REF!)</f>
        <v/>
      </c>
      <c r="F1269" s="692" t="str">
        <f>IF('Formulario PPGR3 '!$G1269="","",'[1]Formulario PPGR1'!#REF!)</f>
        <v/>
      </c>
      <c r="G1269" s="693"/>
      <c r="H1269" s="694" t="str">
        <f>IF(Tabla112[[#This Row],[Código_Actividad]]="","",_xlfn.XLOOKUP(Tabla112[[#This Row],[Código_Actividad]],[1]!Tabla2[Código],[1]!Tabla2[Actividades Programables Presupuestables],"",0))</f>
        <v/>
      </c>
      <c r="I1269" s="695" t="str">
        <f>IFERROR(VLOOKUP('Formulario PPGR3 '!$G1269,'[1]Formulario PPGR2'!$H$9:$V$272,15,FALSE),"")</f>
        <v/>
      </c>
      <c r="J1269" s="702"/>
      <c r="K1269" s="696" t="str">
        <f>IF(Tabla112[[#This Row],[Insumos]]="","",_xlfn.XLOOKUP(Tabla112[[#This Row],[Insumos]],[1]!Tabla10[Insumo],[1]!Tabla10[InsumoAbrev],"",0))</f>
        <v/>
      </c>
      <c r="L1269" s="697"/>
      <c r="M1269" s="698" t="str">
        <f>IF(Tabla112[[#This Row],[Descripción]]="","",_xlfn.XLOOKUP(Tabla112[[#This Row],[Descripción]],[1]!Tabla10[Descripción],[1]!Tabla10[Unidad de Medida],"",0))</f>
        <v/>
      </c>
      <c r="N1269" s="699"/>
      <c r="O1269" s="700" t="str">
        <f>IF(Tabla112[[#This Row],[Descripción]]="","",_xlfn.XLOOKUP(Tabla112[[#This Row],[Descripción]],[1]!Tabla10[Descripción],[1]!Tabla10[Precio Unitario],0))</f>
        <v/>
      </c>
      <c r="P1269" s="700" t="str">
        <f>IF(Tabla112[[#This Row],[Cantidad de Insumos]]="","",Tabla112[[#This Row],[Precio Unitario]]*Tabla112[[#This Row],[Cantidad de Insumos]])</f>
        <v/>
      </c>
      <c r="Q1269" s="700" t="str">
        <f>IF(Tabla112[[#This Row],[Descripción]]="","",_xlfn.XLOOKUP(Tabla112[[#This Row],[Descripción]],[1]!Tabla10[Descripción],[1]!Tabla10[CODIGO PRESUPUESTARIO],0))</f>
        <v/>
      </c>
      <c r="R1269" s="696"/>
      <c r="S1269" s="696"/>
    </row>
    <row r="1270" spans="2:19" x14ac:dyDescent="0.3">
      <c r="B1270" s="692" t="str">
        <f>IF('Formulario PPGR3 '!$G1270="","",CONCATENATE('Formulario PPGR3 '!$C1270,".",'Formulario PPGR3 '!$D1270,".",'Formulario PPGR3 '!$E1270,".",'Formulario PPGR3 '!$F1270))</f>
        <v/>
      </c>
      <c r="C1270" s="692" t="str">
        <f>IF('Formulario PPGR3 '!$G1270="","",'[1]Formulario PPGR1'!#REF!)</f>
        <v/>
      </c>
      <c r="D1270" s="692" t="str">
        <f>IF('Formulario PPGR3 '!$G1270="","",'[1]Formulario PPGR1'!#REF!)</f>
        <v/>
      </c>
      <c r="E1270" s="692" t="str">
        <f>IF('Formulario PPGR3 '!$G1270="","",'[1]Formulario PPGR1'!#REF!)</f>
        <v/>
      </c>
      <c r="F1270" s="692" t="str">
        <f>IF('Formulario PPGR3 '!$G1270="","",'[1]Formulario PPGR1'!#REF!)</f>
        <v/>
      </c>
      <c r="G1270" s="693"/>
      <c r="H1270" s="694" t="str">
        <f>IF(Tabla112[[#This Row],[Código_Actividad]]="","",_xlfn.XLOOKUP(Tabla112[[#This Row],[Código_Actividad]],[1]!Tabla2[Código],[1]!Tabla2[Actividades Programables Presupuestables],"",0))</f>
        <v/>
      </c>
      <c r="I1270" s="695" t="str">
        <f>IFERROR(VLOOKUP('Formulario PPGR3 '!$G1270,'[1]Formulario PPGR2'!$H$9:$V$272,15,FALSE),"")</f>
        <v/>
      </c>
      <c r="J1270" s="702"/>
      <c r="K1270" s="696" t="str">
        <f>IF(Tabla112[[#This Row],[Insumos]]="","",_xlfn.XLOOKUP(Tabla112[[#This Row],[Insumos]],[1]!Tabla10[Insumo],[1]!Tabla10[InsumoAbrev],"",0))</f>
        <v/>
      </c>
      <c r="L1270" s="697"/>
      <c r="M1270" s="698" t="str">
        <f>IF(Tabla112[[#This Row],[Descripción]]="","",_xlfn.XLOOKUP(Tabla112[[#This Row],[Descripción]],[1]!Tabla10[Descripción],[1]!Tabla10[Unidad de Medida],"",0))</f>
        <v/>
      </c>
      <c r="N1270" s="699"/>
      <c r="O1270" s="700" t="str">
        <f>IF(Tabla112[[#This Row],[Descripción]]="","",_xlfn.XLOOKUP(Tabla112[[#This Row],[Descripción]],[1]!Tabla10[Descripción],[1]!Tabla10[Precio Unitario],0))</f>
        <v/>
      </c>
      <c r="P1270" s="700" t="str">
        <f>IF(Tabla112[[#This Row],[Cantidad de Insumos]]="","",Tabla112[[#This Row],[Precio Unitario]]*Tabla112[[#This Row],[Cantidad de Insumos]])</f>
        <v/>
      </c>
      <c r="Q1270" s="700" t="str">
        <f>IF(Tabla112[[#This Row],[Descripción]]="","",_xlfn.XLOOKUP(Tabla112[[#This Row],[Descripción]],[1]!Tabla10[Descripción],[1]!Tabla10[CODIGO PRESUPUESTARIO],0))</f>
        <v/>
      </c>
      <c r="R1270" s="696"/>
      <c r="S1270" s="696"/>
    </row>
    <row r="1271" spans="2:19" x14ac:dyDescent="0.3">
      <c r="B1271" s="692" t="str">
        <f>IF('Formulario PPGR3 '!$G1271="","",CONCATENATE('Formulario PPGR3 '!$C1271,".",'Formulario PPGR3 '!$D1271,".",'Formulario PPGR3 '!$E1271,".",'Formulario PPGR3 '!$F1271))</f>
        <v/>
      </c>
      <c r="C1271" s="692" t="str">
        <f>IF('Formulario PPGR3 '!$G1271="","",'[1]Formulario PPGR1'!#REF!)</f>
        <v/>
      </c>
      <c r="D1271" s="692" t="str">
        <f>IF('Formulario PPGR3 '!$G1271="","",'[1]Formulario PPGR1'!#REF!)</f>
        <v/>
      </c>
      <c r="E1271" s="692" t="str">
        <f>IF('Formulario PPGR3 '!$G1271="","",'[1]Formulario PPGR1'!#REF!)</f>
        <v/>
      </c>
      <c r="F1271" s="692" t="str">
        <f>IF('Formulario PPGR3 '!$G1271="","",'[1]Formulario PPGR1'!#REF!)</f>
        <v/>
      </c>
      <c r="G1271" s="693"/>
      <c r="H1271" s="694" t="str">
        <f>IF(Tabla112[[#This Row],[Código_Actividad]]="","",_xlfn.XLOOKUP(Tabla112[[#This Row],[Código_Actividad]],[1]!Tabla2[Código],[1]!Tabla2[Actividades Programables Presupuestables],"",0))</f>
        <v/>
      </c>
      <c r="I1271" s="695" t="str">
        <f>IFERROR(VLOOKUP('Formulario PPGR3 '!$G1271,'[1]Formulario PPGR2'!$H$9:$V$272,15,FALSE),"")</f>
        <v/>
      </c>
      <c r="J1271" s="702"/>
      <c r="K1271" s="696" t="str">
        <f>IF(Tabla112[[#This Row],[Insumos]]="","",_xlfn.XLOOKUP(Tabla112[[#This Row],[Insumos]],[1]!Tabla10[Insumo],[1]!Tabla10[InsumoAbrev],"",0))</f>
        <v/>
      </c>
      <c r="L1271" s="697"/>
      <c r="M1271" s="698" t="str">
        <f>IF(Tabla112[[#This Row],[Descripción]]="","",_xlfn.XLOOKUP(Tabla112[[#This Row],[Descripción]],[1]!Tabla10[Descripción],[1]!Tabla10[Unidad de Medida],"",0))</f>
        <v/>
      </c>
      <c r="N1271" s="699"/>
      <c r="O1271" s="700" t="str">
        <f>IF(Tabla112[[#This Row],[Descripción]]="","",_xlfn.XLOOKUP(Tabla112[[#This Row],[Descripción]],[1]!Tabla10[Descripción],[1]!Tabla10[Precio Unitario],0))</f>
        <v/>
      </c>
      <c r="P1271" s="700" t="str">
        <f>IF(Tabla112[[#This Row],[Cantidad de Insumos]]="","",Tabla112[[#This Row],[Precio Unitario]]*Tabla112[[#This Row],[Cantidad de Insumos]])</f>
        <v/>
      </c>
      <c r="Q1271" s="700" t="str">
        <f>IF(Tabla112[[#This Row],[Descripción]]="","",_xlfn.XLOOKUP(Tabla112[[#This Row],[Descripción]],[1]!Tabla10[Descripción],[1]!Tabla10[CODIGO PRESUPUESTARIO],0))</f>
        <v/>
      </c>
      <c r="R1271" s="696"/>
      <c r="S1271" s="696"/>
    </row>
    <row r="1272" spans="2:19" x14ac:dyDescent="0.3">
      <c r="B1272" s="692" t="str">
        <f>IF('Formulario PPGR3 '!$G1272="","",CONCATENATE('Formulario PPGR3 '!$C1272,".",'Formulario PPGR3 '!$D1272,".",'Formulario PPGR3 '!$E1272,".",'Formulario PPGR3 '!$F1272))</f>
        <v/>
      </c>
      <c r="C1272" s="692" t="str">
        <f>IF('Formulario PPGR3 '!$G1272="","",'[1]Formulario PPGR1'!#REF!)</f>
        <v/>
      </c>
      <c r="D1272" s="692" t="str">
        <f>IF('Formulario PPGR3 '!$G1272="","",'[1]Formulario PPGR1'!#REF!)</f>
        <v/>
      </c>
      <c r="E1272" s="692" t="str">
        <f>IF('Formulario PPGR3 '!$G1272="","",'[1]Formulario PPGR1'!#REF!)</f>
        <v/>
      </c>
      <c r="F1272" s="692" t="str">
        <f>IF('Formulario PPGR3 '!$G1272="","",'[1]Formulario PPGR1'!#REF!)</f>
        <v/>
      </c>
      <c r="G1272" s="693"/>
      <c r="H1272" s="694" t="str">
        <f>IF(Tabla112[[#This Row],[Código_Actividad]]="","",_xlfn.XLOOKUP(Tabla112[[#This Row],[Código_Actividad]],[1]!Tabla2[Código],[1]!Tabla2[Actividades Programables Presupuestables],"",0))</f>
        <v/>
      </c>
      <c r="I1272" s="695" t="str">
        <f>IFERROR(VLOOKUP('Formulario PPGR3 '!$G1272,'[1]Formulario PPGR2'!$H$9:$V$272,15,FALSE),"")</f>
        <v/>
      </c>
      <c r="J1272" s="702"/>
      <c r="K1272" s="696" t="str">
        <f>IF(Tabla112[[#This Row],[Insumos]]="","",_xlfn.XLOOKUP(Tabla112[[#This Row],[Insumos]],[1]!Tabla10[Insumo],[1]!Tabla10[InsumoAbrev],"",0))</f>
        <v/>
      </c>
      <c r="L1272" s="697"/>
      <c r="M1272" s="698" t="str">
        <f>IF(Tabla112[[#This Row],[Descripción]]="","",_xlfn.XLOOKUP(Tabla112[[#This Row],[Descripción]],[1]!Tabla10[Descripción],[1]!Tabla10[Unidad de Medida],"",0))</f>
        <v/>
      </c>
      <c r="N1272" s="699"/>
      <c r="O1272" s="700" t="str">
        <f>IF(Tabla112[[#This Row],[Descripción]]="","",_xlfn.XLOOKUP(Tabla112[[#This Row],[Descripción]],[1]!Tabla10[Descripción],[1]!Tabla10[Precio Unitario],0))</f>
        <v/>
      </c>
      <c r="P1272" s="700" t="str">
        <f>IF(Tabla112[[#This Row],[Cantidad de Insumos]]="","",Tabla112[[#This Row],[Precio Unitario]]*Tabla112[[#This Row],[Cantidad de Insumos]])</f>
        <v/>
      </c>
      <c r="Q1272" s="700" t="str">
        <f>IF(Tabla112[[#This Row],[Descripción]]="","",_xlfn.XLOOKUP(Tabla112[[#This Row],[Descripción]],[1]!Tabla10[Descripción],[1]!Tabla10[CODIGO PRESUPUESTARIO],0))</f>
        <v/>
      </c>
      <c r="R1272" s="696"/>
      <c r="S1272" s="696"/>
    </row>
    <row r="1273" spans="2:19" x14ac:dyDescent="0.3">
      <c r="B1273" s="692" t="str">
        <f>IF('Formulario PPGR3 '!$G1273="","",CONCATENATE('Formulario PPGR3 '!$C1273,".",'Formulario PPGR3 '!$D1273,".",'Formulario PPGR3 '!$E1273,".",'Formulario PPGR3 '!$F1273))</f>
        <v/>
      </c>
      <c r="C1273" s="692" t="str">
        <f>IF('Formulario PPGR3 '!$G1273="","",'[1]Formulario PPGR1'!#REF!)</f>
        <v/>
      </c>
      <c r="D1273" s="692" t="str">
        <f>IF('Formulario PPGR3 '!$G1273="","",'[1]Formulario PPGR1'!#REF!)</f>
        <v/>
      </c>
      <c r="E1273" s="692" t="str">
        <f>IF('Formulario PPGR3 '!$G1273="","",'[1]Formulario PPGR1'!#REF!)</f>
        <v/>
      </c>
      <c r="F1273" s="692" t="str">
        <f>IF('Formulario PPGR3 '!$G1273="","",'[1]Formulario PPGR1'!#REF!)</f>
        <v/>
      </c>
      <c r="G1273" s="693"/>
      <c r="H1273" s="694" t="str">
        <f>IF(Tabla112[[#This Row],[Código_Actividad]]="","",_xlfn.XLOOKUP(Tabla112[[#This Row],[Código_Actividad]],[1]!Tabla2[Código],[1]!Tabla2[Actividades Programables Presupuestables],"",0))</f>
        <v/>
      </c>
      <c r="I1273" s="695" t="str">
        <f>IFERROR(VLOOKUP('Formulario PPGR3 '!$G1273,'[1]Formulario PPGR2'!$H$9:$V$272,15,FALSE),"")</f>
        <v/>
      </c>
      <c r="J1273" s="702"/>
      <c r="K1273" s="696" t="str">
        <f>IF(Tabla112[[#This Row],[Insumos]]="","",_xlfn.XLOOKUP(Tabla112[[#This Row],[Insumos]],[1]!Tabla10[Insumo],[1]!Tabla10[InsumoAbrev],"",0))</f>
        <v/>
      </c>
      <c r="L1273" s="697"/>
      <c r="M1273" s="698" t="str">
        <f>IF(Tabla112[[#This Row],[Descripción]]="","",_xlfn.XLOOKUP(Tabla112[[#This Row],[Descripción]],[1]!Tabla10[Descripción],[1]!Tabla10[Unidad de Medida],"",0))</f>
        <v/>
      </c>
      <c r="N1273" s="699"/>
      <c r="O1273" s="700" t="str">
        <f>IF(Tabla112[[#This Row],[Descripción]]="","",_xlfn.XLOOKUP(Tabla112[[#This Row],[Descripción]],[1]!Tabla10[Descripción],[1]!Tabla10[Precio Unitario],0))</f>
        <v/>
      </c>
      <c r="P1273" s="700" t="str">
        <f>IF(Tabla112[[#This Row],[Cantidad de Insumos]]="","",Tabla112[[#This Row],[Precio Unitario]]*Tabla112[[#This Row],[Cantidad de Insumos]])</f>
        <v/>
      </c>
      <c r="Q1273" s="700" t="str">
        <f>IF(Tabla112[[#This Row],[Descripción]]="","",_xlfn.XLOOKUP(Tabla112[[#This Row],[Descripción]],[1]!Tabla10[Descripción],[1]!Tabla10[CODIGO PRESUPUESTARIO],0))</f>
        <v/>
      </c>
      <c r="R1273" s="696"/>
      <c r="S1273" s="696"/>
    </row>
    <row r="1274" spans="2:19" x14ac:dyDescent="0.3">
      <c r="B1274" s="692" t="str">
        <f>IF('Formulario PPGR3 '!$G1274="","",CONCATENATE('Formulario PPGR3 '!$C1274,".",'Formulario PPGR3 '!$D1274,".",'Formulario PPGR3 '!$E1274,".",'Formulario PPGR3 '!$F1274))</f>
        <v/>
      </c>
      <c r="C1274" s="692" t="str">
        <f>IF('Formulario PPGR3 '!$G1274="","",'[1]Formulario PPGR1'!#REF!)</f>
        <v/>
      </c>
      <c r="D1274" s="692" t="str">
        <f>IF('Formulario PPGR3 '!$G1274="","",'[1]Formulario PPGR1'!#REF!)</f>
        <v/>
      </c>
      <c r="E1274" s="692" t="str">
        <f>IF('Formulario PPGR3 '!$G1274="","",'[1]Formulario PPGR1'!#REF!)</f>
        <v/>
      </c>
      <c r="F1274" s="692" t="str">
        <f>IF('Formulario PPGR3 '!$G1274="","",'[1]Formulario PPGR1'!#REF!)</f>
        <v/>
      </c>
      <c r="G1274" s="693"/>
      <c r="H1274" s="694" t="str">
        <f>IF(Tabla112[[#This Row],[Código_Actividad]]="","",_xlfn.XLOOKUP(Tabla112[[#This Row],[Código_Actividad]],[1]!Tabla2[Código],[1]!Tabla2[Actividades Programables Presupuestables],"",0))</f>
        <v/>
      </c>
      <c r="I1274" s="695" t="str">
        <f>IFERROR(VLOOKUP('Formulario PPGR3 '!$G1274,'[1]Formulario PPGR2'!$H$9:$V$272,15,FALSE),"")</f>
        <v/>
      </c>
      <c r="J1274" s="702"/>
      <c r="K1274" s="696" t="str">
        <f>IF(Tabla112[[#This Row],[Insumos]]="","",_xlfn.XLOOKUP(Tabla112[[#This Row],[Insumos]],[1]!Tabla10[Insumo],[1]!Tabla10[InsumoAbrev],"",0))</f>
        <v/>
      </c>
      <c r="L1274" s="697"/>
      <c r="M1274" s="698" t="str">
        <f>IF(Tabla112[[#This Row],[Descripción]]="","",_xlfn.XLOOKUP(Tabla112[[#This Row],[Descripción]],[1]!Tabla10[Descripción],[1]!Tabla10[Unidad de Medida],"",0))</f>
        <v/>
      </c>
      <c r="N1274" s="699"/>
      <c r="O1274" s="700" t="str">
        <f>IF(Tabla112[[#This Row],[Descripción]]="","",_xlfn.XLOOKUP(Tabla112[[#This Row],[Descripción]],[1]!Tabla10[Descripción],[1]!Tabla10[Precio Unitario],0))</f>
        <v/>
      </c>
      <c r="P1274" s="700" t="str">
        <f>IF(Tabla112[[#This Row],[Cantidad de Insumos]]="","",Tabla112[[#This Row],[Precio Unitario]]*Tabla112[[#This Row],[Cantidad de Insumos]])</f>
        <v/>
      </c>
      <c r="Q1274" s="700" t="str">
        <f>IF(Tabla112[[#This Row],[Descripción]]="","",_xlfn.XLOOKUP(Tabla112[[#This Row],[Descripción]],[1]!Tabla10[Descripción],[1]!Tabla10[CODIGO PRESUPUESTARIO],0))</f>
        <v/>
      </c>
      <c r="R1274" s="696"/>
      <c r="S1274" s="696"/>
    </row>
    <row r="1275" spans="2:19" x14ac:dyDescent="0.3">
      <c r="B1275" s="692" t="str">
        <f>IF('Formulario PPGR3 '!$G1275="","",CONCATENATE('Formulario PPGR3 '!$C1275,".",'Formulario PPGR3 '!$D1275,".",'Formulario PPGR3 '!$E1275,".",'Formulario PPGR3 '!$F1275))</f>
        <v/>
      </c>
      <c r="C1275" s="692" t="str">
        <f>IF('Formulario PPGR3 '!$G1275="","",'[1]Formulario PPGR1'!#REF!)</f>
        <v/>
      </c>
      <c r="D1275" s="692" t="str">
        <f>IF('Formulario PPGR3 '!$G1275="","",'[1]Formulario PPGR1'!#REF!)</f>
        <v/>
      </c>
      <c r="E1275" s="692" t="str">
        <f>IF('Formulario PPGR3 '!$G1275="","",'[1]Formulario PPGR1'!#REF!)</f>
        <v/>
      </c>
      <c r="F1275" s="692" t="str">
        <f>IF('Formulario PPGR3 '!$G1275="","",'[1]Formulario PPGR1'!#REF!)</f>
        <v/>
      </c>
      <c r="G1275" s="693"/>
      <c r="H1275" s="694" t="str">
        <f>IF(Tabla112[[#This Row],[Código_Actividad]]="","",_xlfn.XLOOKUP(Tabla112[[#This Row],[Código_Actividad]],[1]!Tabla2[Código],[1]!Tabla2[Actividades Programables Presupuestables],"",0))</f>
        <v/>
      </c>
      <c r="I1275" s="695" t="str">
        <f>IFERROR(VLOOKUP('Formulario PPGR3 '!$G1275,'[1]Formulario PPGR2'!$H$9:$V$272,15,FALSE),"")</f>
        <v/>
      </c>
      <c r="J1275" s="702"/>
      <c r="K1275" s="696" t="str">
        <f>IF(Tabla112[[#This Row],[Insumos]]="","",_xlfn.XLOOKUP(Tabla112[[#This Row],[Insumos]],[1]!Tabla10[Insumo],[1]!Tabla10[InsumoAbrev],"",0))</f>
        <v/>
      </c>
      <c r="L1275" s="697"/>
      <c r="M1275" s="698" t="str">
        <f>IF(Tabla112[[#This Row],[Descripción]]="","",_xlfn.XLOOKUP(Tabla112[[#This Row],[Descripción]],[1]!Tabla10[Descripción],[1]!Tabla10[Unidad de Medida],"",0))</f>
        <v/>
      </c>
      <c r="N1275" s="699"/>
      <c r="O1275" s="700" t="str">
        <f>IF(Tabla112[[#This Row],[Descripción]]="","",_xlfn.XLOOKUP(Tabla112[[#This Row],[Descripción]],[1]!Tabla10[Descripción],[1]!Tabla10[Precio Unitario],0))</f>
        <v/>
      </c>
      <c r="P1275" s="700" t="str">
        <f>IF(Tabla112[[#This Row],[Cantidad de Insumos]]="","",Tabla112[[#This Row],[Precio Unitario]]*Tabla112[[#This Row],[Cantidad de Insumos]])</f>
        <v/>
      </c>
      <c r="Q1275" s="700" t="str">
        <f>IF(Tabla112[[#This Row],[Descripción]]="","",_xlfn.XLOOKUP(Tabla112[[#This Row],[Descripción]],[1]!Tabla10[Descripción],[1]!Tabla10[CODIGO PRESUPUESTARIO],0))</f>
        <v/>
      </c>
      <c r="R1275" s="696"/>
      <c r="S1275" s="696"/>
    </row>
    <row r="1276" spans="2:19" x14ac:dyDescent="0.3">
      <c r="B1276" s="692" t="str">
        <f>IF('Formulario PPGR3 '!$G1276="","",CONCATENATE('Formulario PPGR3 '!$C1276,".",'Formulario PPGR3 '!$D1276,".",'Formulario PPGR3 '!$E1276,".",'Formulario PPGR3 '!$F1276))</f>
        <v/>
      </c>
      <c r="C1276" s="692" t="str">
        <f>IF('Formulario PPGR3 '!$G1276="","",'[1]Formulario PPGR1'!#REF!)</f>
        <v/>
      </c>
      <c r="D1276" s="692" t="str">
        <f>IF('Formulario PPGR3 '!$G1276="","",'[1]Formulario PPGR1'!#REF!)</f>
        <v/>
      </c>
      <c r="E1276" s="692" t="str">
        <f>IF('Formulario PPGR3 '!$G1276="","",'[1]Formulario PPGR1'!#REF!)</f>
        <v/>
      </c>
      <c r="F1276" s="692" t="str">
        <f>IF('Formulario PPGR3 '!$G1276="","",'[1]Formulario PPGR1'!#REF!)</f>
        <v/>
      </c>
      <c r="G1276" s="693"/>
      <c r="H1276" s="694" t="str">
        <f>IF(Tabla112[[#This Row],[Código_Actividad]]="","",_xlfn.XLOOKUP(Tabla112[[#This Row],[Código_Actividad]],[1]!Tabla2[Código],[1]!Tabla2[Actividades Programables Presupuestables],"",0))</f>
        <v/>
      </c>
      <c r="I1276" s="695" t="str">
        <f>IFERROR(VLOOKUP('Formulario PPGR3 '!$G1276,'[1]Formulario PPGR2'!$H$9:$V$272,15,FALSE),"")</f>
        <v/>
      </c>
      <c r="J1276" s="702"/>
      <c r="K1276" s="696" t="str">
        <f>IF(Tabla112[[#This Row],[Insumos]]="","",_xlfn.XLOOKUP(Tabla112[[#This Row],[Insumos]],[1]!Tabla10[Insumo],[1]!Tabla10[InsumoAbrev],"",0))</f>
        <v/>
      </c>
      <c r="L1276" s="697"/>
      <c r="M1276" s="698" t="str">
        <f>IF(Tabla112[[#This Row],[Descripción]]="","",_xlfn.XLOOKUP(Tabla112[[#This Row],[Descripción]],[1]!Tabla10[Descripción],[1]!Tabla10[Unidad de Medida],"",0))</f>
        <v/>
      </c>
      <c r="N1276" s="699"/>
      <c r="O1276" s="700" t="str">
        <f>IF(Tabla112[[#This Row],[Descripción]]="","",_xlfn.XLOOKUP(Tabla112[[#This Row],[Descripción]],[1]!Tabla10[Descripción],[1]!Tabla10[Precio Unitario],0))</f>
        <v/>
      </c>
      <c r="P1276" s="700" t="str">
        <f>IF(Tabla112[[#This Row],[Cantidad de Insumos]]="","",Tabla112[[#This Row],[Precio Unitario]]*Tabla112[[#This Row],[Cantidad de Insumos]])</f>
        <v/>
      </c>
      <c r="Q1276" s="700" t="str">
        <f>IF(Tabla112[[#This Row],[Descripción]]="","",_xlfn.XLOOKUP(Tabla112[[#This Row],[Descripción]],[1]!Tabla10[Descripción],[1]!Tabla10[CODIGO PRESUPUESTARIO],0))</f>
        <v/>
      </c>
      <c r="R1276" s="696"/>
      <c r="S1276" s="696"/>
    </row>
    <row r="1277" spans="2:19" x14ac:dyDescent="0.3">
      <c r="B1277" s="692" t="str">
        <f>IF('Formulario PPGR3 '!$G1277="","",CONCATENATE('Formulario PPGR3 '!$C1277,".",'Formulario PPGR3 '!$D1277,".",'Formulario PPGR3 '!$E1277,".",'Formulario PPGR3 '!$F1277))</f>
        <v/>
      </c>
      <c r="C1277" s="692" t="str">
        <f>IF('Formulario PPGR3 '!$G1277="","",'[1]Formulario PPGR1'!#REF!)</f>
        <v/>
      </c>
      <c r="D1277" s="692" t="str">
        <f>IF('Formulario PPGR3 '!$G1277="","",'[1]Formulario PPGR1'!#REF!)</f>
        <v/>
      </c>
      <c r="E1277" s="692" t="str">
        <f>IF('Formulario PPGR3 '!$G1277="","",'[1]Formulario PPGR1'!#REF!)</f>
        <v/>
      </c>
      <c r="F1277" s="692" t="str">
        <f>IF('Formulario PPGR3 '!$G1277="","",'[1]Formulario PPGR1'!#REF!)</f>
        <v/>
      </c>
      <c r="G1277" s="693"/>
      <c r="H1277" s="694" t="str">
        <f>IF(Tabla112[[#This Row],[Código_Actividad]]="","",_xlfn.XLOOKUP(Tabla112[[#This Row],[Código_Actividad]],[1]!Tabla2[Código],[1]!Tabla2[Actividades Programables Presupuestables],"",0))</f>
        <v/>
      </c>
      <c r="I1277" s="695" t="str">
        <f>IFERROR(VLOOKUP('Formulario PPGR3 '!$G1277,'[1]Formulario PPGR2'!$H$9:$V$272,15,FALSE),"")</f>
        <v/>
      </c>
      <c r="J1277" s="702"/>
      <c r="K1277" s="696" t="str">
        <f>IF(Tabla112[[#This Row],[Insumos]]="","",_xlfn.XLOOKUP(Tabla112[[#This Row],[Insumos]],[1]!Tabla10[Insumo],[1]!Tabla10[InsumoAbrev],"",0))</f>
        <v/>
      </c>
      <c r="L1277" s="697"/>
      <c r="M1277" s="698" t="str">
        <f>IF(Tabla112[[#This Row],[Descripción]]="","",_xlfn.XLOOKUP(Tabla112[[#This Row],[Descripción]],[1]!Tabla10[Descripción],[1]!Tabla10[Unidad de Medida],"",0))</f>
        <v/>
      </c>
      <c r="N1277" s="699"/>
      <c r="O1277" s="700" t="str">
        <f>IF(Tabla112[[#This Row],[Descripción]]="","",_xlfn.XLOOKUP(Tabla112[[#This Row],[Descripción]],[1]!Tabla10[Descripción],[1]!Tabla10[Precio Unitario],0))</f>
        <v/>
      </c>
      <c r="P1277" s="700" t="str">
        <f>IF(Tabla112[[#This Row],[Cantidad de Insumos]]="","",Tabla112[[#This Row],[Precio Unitario]]*Tabla112[[#This Row],[Cantidad de Insumos]])</f>
        <v/>
      </c>
      <c r="Q1277" s="700" t="str">
        <f>IF(Tabla112[[#This Row],[Descripción]]="","",_xlfn.XLOOKUP(Tabla112[[#This Row],[Descripción]],[1]!Tabla10[Descripción],[1]!Tabla10[CODIGO PRESUPUESTARIO],0))</f>
        <v/>
      </c>
      <c r="R1277" s="696"/>
      <c r="S1277" s="696"/>
    </row>
    <row r="1278" spans="2:19" x14ac:dyDescent="0.3">
      <c r="B1278" s="692" t="str">
        <f>IF('Formulario PPGR3 '!$G1278="","",CONCATENATE('Formulario PPGR3 '!$C1278,".",'Formulario PPGR3 '!$D1278,".",'Formulario PPGR3 '!$E1278,".",'Formulario PPGR3 '!$F1278))</f>
        <v/>
      </c>
      <c r="C1278" s="692" t="str">
        <f>IF('Formulario PPGR3 '!$G1278="","",'[1]Formulario PPGR1'!#REF!)</f>
        <v/>
      </c>
      <c r="D1278" s="692" t="str">
        <f>IF('Formulario PPGR3 '!$G1278="","",'[1]Formulario PPGR1'!#REF!)</f>
        <v/>
      </c>
      <c r="E1278" s="692" t="str">
        <f>IF('Formulario PPGR3 '!$G1278="","",'[1]Formulario PPGR1'!#REF!)</f>
        <v/>
      </c>
      <c r="F1278" s="692" t="str">
        <f>IF('Formulario PPGR3 '!$G1278="","",'[1]Formulario PPGR1'!#REF!)</f>
        <v/>
      </c>
      <c r="G1278" s="693"/>
      <c r="H1278" s="694" t="str">
        <f>IF(Tabla112[[#This Row],[Código_Actividad]]="","",_xlfn.XLOOKUP(Tabla112[[#This Row],[Código_Actividad]],[1]!Tabla2[Código],[1]!Tabla2[Actividades Programables Presupuestables],"",0))</f>
        <v/>
      </c>
      <c r="I1278" s="695" t="str">
        <f>IFERROR(VLOOKUP('Formulario PPGR3 '!$G1278,'[1]Formulario PPGR2'!$H$9:$V$272,15,FALSE),"")</f>
        <v/>
      </c>
      <c r="J1278" s="702"/>
      <c r="K1278" s="696" t="str">
        <f>IF(Tabla112[[#This Row],[Insumos]]="","",_xlfn.XLOOKUP(Tabla112[[#This Row],[Insumos]],[1]!Tabla10[Insumo],[1]!Tabla10[InsumoAbrev],"",0))</f>
        <v/>
      </c>
      <c r="L1278" s="697"/>
      <c r="M1278" s="698" t="str">
        <f>IF(Tabla112[[#This Row],[Descripción]]="","",_xlfn.XLOOKUP(Tabla112[[#This Row],[Descripción]],[1]!Tabla10[Descripción],[1]!Tabla10[Unidad de Medida],"",0))</f>
        <v/>
      </c>
      <c r="N1278" s="699"/>
      <c r="O1278" s="700" t="str">
        <f>IF(Tabla112[[#This Row],[Descripción]]="","",_xlfn.XLOOKUP(Tabla112[[#This Row],[Descripción]],[1]!Tabla10[Descripción],[1]!Tabla10[Precio Unitario],0))</f>
        <v/>
      </c>
      <c r="P1278" s="700" t="str">
        <f>IF(Tabla112[[#This Row],[Cantidad de Insumos]]="","",Tabla112[[#This Row],[Precio Unitario]]*Tabla112[[#This Row],[Cantidad de Insumos]])</f>
        <v/>
      </c>
      <c r="Q1278" s="700" t="str">
        <f>IF(Tabla112[[#This Row],[Descripción]]="","",_xlfn.XLOOKUP(Tabla112[[#This Row],[Descripción]],[1]!Tabla10[Descripción],[1]!Tabla10[CODIGO PRESUPUESTARIO],0))</f>
        <v/>
      </c>
      <c r="R1278" s="696"/>
      <c r="S1278" s="696"/>
    </row>
    <row r="1279" spans="2:19" x14ac:dyDescent="0.3">
      <c r="B1279" s="692" t="str">
        <f>IF('Formulario PPGR3 '!$G1279="","",CONCATENATE('Formulario PPGR3 '!$C1279,".",'Formulario PPGR3 '!$D1279,".",'Formulario PPGR3 '!$E1279,".",'Formulario PPGR3 '!$F1279))</f>
        <v/>
      </c>
      <c r="C1279" s="692" t="str">
        <f>IF('Formulario PPGR3 '!$G1279="","",'[1]Formulario PPGR1'!#REF!)</f>
        <v/>
      </c>
      <c r="D1279" s="692" t="str">
        <f>IF('Formulario PPGR3 '!$G1279="","",'[1]Formulario PPGR1'!#REF!)</f>
        <v/>
      </c>
      <c r="E1279" s="692" t="str">
        <f>IF('Formulario PPGR3 '!$G1279="","",'[1]Formulario PPGR1'!#REF!)</f>
        <v/>
      </c>
      <c r="F1279" s="692" t="str">
        <f>IF('Formulario PPGR3 '!$G1279="","",'[1]Formulario PPGR1'!#REF!)</f>
        <v/>
      </c>
      <c r="G1279" s="693"/>
      <c r="H1279" s="694" t="str">
        <f>IF(Tabla112[[#This Row],[Código_Actividad]]="","",_xlfn.XLOOKUP(Tabla112[[#This Row],[Código_Actividad]],[1]!Tabla2[Código],[1]!Tabla2[Actividades Programables Presupuestables],"",0))</f>
        <v/>
      </c>
      <c r="I1279" s="695" t="str">
        <f>IFERROR(VLOOKUP('Formulario PPGR3 '!$G1279,'[1]Formulario PPGR2'!$H$9:$V$272,15,FALSE),"")</f>
        <v/>
      </c>
      <c r="J1279" s="702"/>
      <c r="K1279" s="696" t="str">
        <f>IF(Tabla112[[#This Row],[Insumos]]="","",_xlfn.XLOOKUP(Tabla112[[#This Row],[Insumos]],[1]!Tabla10[Insumo],[1]!Tabla10[InsumoAbrev],"",0))</f>
        <v/>
      </c>
      <c r="L1279" s="697"/>
      <c r="M1279" s="698" t="str">
        <f>IF(Tabla112[[#This Row],[Descripción]]="","",_xlfn.XLOOKUP(Tabla112[[#This Row],[Descripción]],[1]!Tabla10[Descripción],[1]!Tabla10[Unidad de Medida],"",0))</f>
        <v/>
      </c>
      <c r="N1279" s="699"/>
      <c r="O1279" s="700" t="str">
        <f>IF(Tabla112[[#This Row],[Descripción]]="","",_xlfn.XLOOKUP(Tabla112[[#This Row],[Descripción]],[1]!Tabla10[Descripción],[1]!Tabla10[Precio Unitario],0))</f>
        <v/>
      </c>
      <c r="P1279" s="700" t="str">
        <f>IF(Tabla112[[#This Row],[Cantidad de Insumos]]="","",Tabla112[[#This Row],[Precio Unitario]]*Tabla112[[#This Row],[Cantidad de Insumos]])</f>
        <v/>
      </c>
      <c r="Q1279" s="700" t="str">
        <f>IF(Tabla112[[#This Row],[Descripción]]="","",_xlfn.XLOOKUP(Tabla112[[#This Row],[Descripción]],[1]!Tabla10[Descripción],[1]!Tabla10[CODIGO PRESUPUESTARIO],0))</f>
        <v/>
      </c>
      <c r="R1279" s="696"/>
      <c r="S1279" s="696"/>
    </row>
    <row r="1280" spans="2:19" x14ac:dyDescent="0.3">
      <c r="B1280" s="692" t="str">
        <f>IF('Formulario PPGR3 '!$G1280="","",CONCATENATE('Formulario PPGR3 '!$C1280,".",'Formulario PPGR3 '!$D1280,".",'Formulario PPGR3 '!$E1280,".",'Formulario PPGR3 '!$F1280))</f>
        <v/>
      </c>
      <c r="C1280" s="692" t="str">
        <f>IF('Formulario PPGR3 '!$G1280="","",'[1]Formulario PPGR1'!#REF!)</f>
        <v/>
      </c>
      <c r="D1280" s="692" t="str">
        <f>IF('Formulario PPGR3 '!$G1280="","",'[1]Formulario PPGR1'!#REF!)</f>
        <v/>
      </c>
      <c r="E1280" s="692" t="str">
        <f>IF('Formulario PPGR3 '!$G1280="","",'[1]Formulario PPGR1'!#REF!)</f>
        <v/>
      </c>
      <c r="F1280" s="692" t="str">
        <f>IF('Formulario PPGR3 '!$G1280="","",'[1]Formulario PPGR1'!#REF!)</f>
        <v/>
      </c>
      <c r="G1280" s="693"/>
      <c r="H1280" s="694" t="str">
        <f>IF(Tabla112[[#This Row],[Código_Actividad]]="","",_xlfn.XLOOKUP(Tabla112[[#This Row],[Código_Actividad]],[1]!Tabla2[Código],[1]!Tabla2[Actividades Programables Presupuestables],"",0))</f>
        <v/>
      </c>
      <c r="I1280" s="695" t="str">
        <f>IFERROR(VLOOKUP('Formulario PPGR3 '!$G1280,'[1]Formulario PPGR2'!$H$9:$V$272,15,FALSE),"")</f>
        <v/>
      </c>
      <c r="J1280" s="702"/>
      <c r="K1280" s="696" t="str">
        <f>IF(Tabla112[[#This Row],[Insumos]]="","",_xlfn.XLOOKUP(Tabla112[[#This Row],[Insumos]],[1]!Tabla10[Insumo],[1]!Tabla10[InsumoAbrev],"",0))</f>
        <v/>
      </c>
      <c r="L1280" s="697"/>
      <c r="M1280" s="698" t="str">
        <f>IF(Tabla112[[#This Row],[Descripción]]="","",_xlfn.XLOOKUP(Tabla112[[#This Row],[Descripción]],[1]!Tabla10[Descripción],[1]!Tabla10[Unidad de Medida],"",0))</f>
        <v/>
      </c>
      <c r="N1280" s="699"/>
      <c r="O1280" s="700" t="str">
        <f>IF(Tabla112[[#This Row],[Descripción]]="","",_xlfn.XLOOKUP(Tabla112[[#This Row],[Descripción]],[1]!Tabla10[Descripción],[1]!Tabla10[Precio Unitario],0))</f>
        <v/>
      </c>
      <c r="P1280" s="700" t="str">
        <f>IF(Tabla112[[#This Row],[Cantidad de Insumos]]="","",Tabla112[[#This Row],[Precio Unitario]]*Tabla112[[#This Row],[Cantidad de Insumos]])</f>
        <v/>
      </c>
      <c r="Q1280" s="700" t="str">
        <f>IF(Tabla112[[#This Row],[Descripción]]="","",_xlfn.XLOOKUP(Tabla112[[#This Row],[Descripción]],[1]!Tabla10[Descripción],[1]!Tabla10[CODIGO PRESUPUESTARIO],0))</f>
        <v/>
      </c>
      <c r="R1280" s="696"/>
      <c r="S1280" s="696"/>
    </row>
    <row r="1281" spans="2:19" x14ac:dyDescent="0.3">
      <c r="B1281" s="692" t="str">
        <f>IF('Formulario PPGR3 '!$G1281="","",CONCATENATE('Formulario PPGR3 '!$C1281,".",'Formulario PPGR3 '!$D1281,".",'Formulario PPGR3 '!$E1281,".",'Formulario PPGR3 '!$F1281))</f>
        <v/>
      </c>
      <c r="C1281" s="692" t="str">
        <f>IF('Formulario PPGR3 '!$G1281="","",'[1]Formulario PPGR1'!#REF!)</f>
        <v/>
      </c>
      <c r="D1281" s="692" t="str">
        <f>IF('Formulario PPGR3 '!$G1281="","",'[1]Formulario PPGR1'!#REF!)</f>
        <v/>
      </c>
      <c r="E1281" s="692" t="str">
        <f>IF('Formulario PPGR3 '!$G1281="","",'[1]Formulario PPGR1'!#REF!)</f>
        <v/>
      </c>
      <c r="F1281" s="692" t="str">
        <f>IF('Formulario PPGR3 '!$G1281="","",'[1]Formulario PPGR1'!#REF!)</f>
        <v/>
      </c>
      <c r="G1281" s="693"/>
      <c r="H1281" s="694" t="str">
        <f>IF(Tabla112[[#This Row],[Código_Actividad]]="","",_xlfn.XLOOKUP(Tabla112[[#This Row],[Código_Actividad]],[1]!Tabla2[Código],[1]!Tabla2[Actividades Programables Presupuestables],"",0))</f>
        <v/>
      </c>
      <c r="I1281" s="695" t="str">
        <f>IFERROR(VLOOKUP('Formulario PPGR3 '!$G1281,'[1]Formulario PPGR2'!$H$9:$V$272,15,FALSE),"")</f>
        <v/>
      </c>
      <c r="J1281" s="702"/>
      <c r="K1281" s="696" t="str">
        <f>IF(Tabla112[[#This Row],[Insumos]]="","",_xlfn.XLOOKUP(Tabla112[[#This Row],[Insumos]],[1]!Tabla10[Insumo],[1]!Tabla10[InsumoAbrev],"",0))</f>
        <v/>
      </c>
      <c r="L1281" s="697"/>
      <c r="M1281" s="698" t="str">
        <f>IF(Tabla112[[#This Row],[Descripción]]="","",_xlfn.XLOOKUP(Tabla112[[#This Row],[Descripción]],[1]!Tabla10[Descripción],[1]!Tabla10[Unidad de Medida],"",0))</f>
        <v/>
      </c>
      <c r="N1281" s="699"/>
      <c r="O1281" s="700" t="str">
        <f>IF(Tabla112[[#This Row],[Descripción]]="","",_xlfn.XLOOKUP(Tabla112[[#This Row],[Descripción]],[1]!Tabla10[Descripción],[1]!Tabla10[Precio Unitario],0))</f>
        <v/>
      </c>
      <c r="P1281" s="700" t="str">
        <f>IF(Tabla112[[#This Row],[Cantidad de Insumos]]="","",Tabla112[[#This Row],[Precio Unitario]]*Tabla112[[#This Row],[Cantidad de Insumos]])</f>
        <v/>
      </c>
      <c r="Q1281" s="700" t="str">
        <f>IF(Tabla112[[#This Row],[Descripción]]="","",_xlfn.XLOOKUP(Tabla112[[#This Row],[Descripción]],[1]!Tabla10[Descripción],[1]!Tabla10[CODIGO PRESUPUESTARIO],0))</f>
        <v/>
      </c>
      <c r="R1281" s="696"/>
      <c r="S1281" s="696"/>
    </row>
    <row r="1282" spans="2:19" x14ac:dyDescent="0.3">
      <c r="B1282" s="692" t="str">
        <f>IF('Formulario PPGR3 '!$G1282="","",CONCATENATE('Formulario PPGR3 '!$C1282,".",'Formulario PPGR3 '!$D1282,".",'Formulario PPGR3 '!$E1282,".",'Formulario PPGR3 '!$F1282))</f>
        <v/>
      </c>
      <c r="C1282" s="692" t="str">
        <f>IF('Formulario PPGR3 '!$G1282="","",'[1]Formulario PPGR1'!#REF!)</f>
        <v/>
      </c>
      <c r="D1282" s="692" t="str">
        <f>IF('Formulario PPGR3 '!$G1282="","",'[1]Formulario PPGR1'!#REF!)</f>
        <v/>
      </c>
      <c r="E1282" s="692" t="str">
        <f>IF('Formulario PPGR3 '!$G1282="","",'[1]Formulario PPGR1'!#REF!)</f>
        <v/>
      </c>
      <c r="F1282" s="692" t="str">
        <f>IF('Formulario PPGR3 '!$G1282="","",'[1]Formulario PPGR1'!#REF!)</f>
        <v/>
      </c>
      <c r="G1282" s="693"/>
      <c r="H1282" s="694" t="str">
        <f>IF(Tabla112[[#This Row],[Código_Actividad]]="","",_xlfn.XLOOKUP(Tabla112[[#This Row],[Código_Actividad]],[1]!Tabla2[Código],[1]!Tabla2[Actividades Programables Presupuestables],"",0))</f>
        <v/>
      </c>
      <c r="I1282" s="695" t="str">
        <f>IFERROR(VLOOKUP('Formulario PPGR3 '!$G1282,'[1]Formulario PPGR2'!$H$9:$V$272,15,FALSE),"")</f>
        <v/>
      </c>
      <c r="J1282" s="702"/>
      <c r="K1282" s="696" t="str">
        <f>IF(Tabla112[[#This Row],[Insumos]]="","",_xlfn.XLOOKUP(Tabla112[[#This Row],[Insumos]],[1]!Tabla10[Insumo],[1]!Tabla10[InsumoAbrev],"",0))</f>
        <v/>
      </c>
      <c r="L1282" s="697"/>
      <c r="M1282" s="698" t="str">
        <f>IF(Tabla112[[#This Row],[Descripción]]="","",_xlfn.XLOOKUP(Tabla112[[#This Row],[Descripción]],[1]!Tabla10[Descripción],[1]!Tabla10[Unidad de Medida],"",0))</f>
        <v/>
      </c>
      <c r="N1282" s="699"/>
      <c r="O1282" s="700" t="str">
        <f>IF(Tabla112[[#This Row],[Descripción]]="","",_xlfn.XLOOKUP(Tabla112[[#This Row],[Descripción]],[1]!Tabla10[Descripción],[1]!Tabla10[Precio Unitario],0))</f>
        <v/>
      </c>
      <c r="P1282" s="700" t="str">
        <f>IF(Tabla112[[#This Row],[Cantidad de Insumos]]="","",Tabla112[[#This Row],[Precio Unitario]]*Tabla112[[#This Row],[Cantidad de Insumos]])</f>
        <v/>
      </c>
      <c r="Q1282" s="700" t="str">
        <f>IF(Tabla112[[#This Row],[Descripción]]="","",_xlfn.XLOOKUP(Tabla112[[#This Row],[Descripción]],[1]!Tabla10[Descripción],[1]!Tabla10[CODIGO PRESUPUESTARIO],0))</f>
        <v/>
      </c>
      <c r="R1282" s="696"/>
      <c r="S1282" s="696"/>
    </row>
    <row r="1283" spans="2:19" x14ac:dyDescent="0.3">
      <c r="B1283" s="692" t="str">
        <f>IF('Formulario PPGR3 '!$G1283="","",CONCATENATE('Formulario PPGR3 '!$C1283,".",'Formulario PPGR3 '!$D1283,".",'Formulario PPGR3 '!$E1283,".",'Formulario PPGR3 '!$F1283))</f>
        <v/>
      </c>
      <c r="C1283" s="692" t="str">
        <f>IF('Formulario PPGR3 '!$G1283="","",'[1]Formulario PPGR1'!#REF!)</f>
        <v/>
      </c>
      <c r="D1283" s="692" t="str">
        <f>IF('Formulario PPGR3 '!$G1283="","",'[1]Formulario PPGR1'!#REF!)</f>
        <v/>
      </c>
      <c r="E1283" s="692" t="str">
        <f>IF('Formulario PPGR3 '!$G1283="","",'[1]Formulario PPGR1'!#REF!)</f>
        <v/>
      </c>
      <c r="F1283" s="692" t="str">
        <f>IF('Formulario PPGR3 '!$G1283="","",'[1]Formulario PPGR1'!#REF!)</f>
        <v/>
      </c>
      <c r="G1283" s="693"/>
      <c r="H1283" s="694" t="str">
        <f>IF(Tabla112[[#This Row],[Código_Actividad]]="","",_xlfn.XLOOKUP(Tabla112[[#This Row],[Código_Actividad]],[1]!Tabla2[Código],[1]!Tabla2[Actividades Programables Presupuestables],"",0))</f>
        <v/>
      </c>
      <c r="I1283" s="695" t="str">
        <f>IFERROR(VLOOKUP('Formulario PPGR3 '!$G1283,'[1]Formulario PPGR2'!$H$9:$V$272,15,FALSE),"")</f>
        <v/>
      </c>
      <c r="J1283" s="702"/>
      <c r="K1283" s="696" t="str">
        <f>IF(Tabla112[[#This Row],[Insumos]]="","",_xlfn.XLOOKUP(Tabla112[[#This Row],[Insumos]],[1]!Tabla10[Insumo],[1]!Tabla10[InsumoAbrev],"",0))</f>
        <v/>
      </c>
      <c r="L1283" s="697"/>
      <c r="M1283" s="698" t="str">
        <f>IF(Tabla112[[#This Row],[Descripción]]="","",_xlfn.XLOOKUP(Tabla112[[#This Row],[Descripción]],[1]!Tabla10[Descripción],[1]!Tabla10[Unidad de Medida],"",0))</f>
        <v/>
      </c>
      <c r="N1283" s="699"/>
      <c r="O1283" s="700" t="str">
        <f>IF(Tabla112[[#This Row],[Descripción]]="","",_xlfn.XLOOKUP(Tabla112[[#This Row],[Descripción]],[1]!Tabla10[Descripción],[1]!Tabla10[Precio Unitario],0))</f>
        <v/>
      </c>
      <c r="P1283" s="700" t="str">
        <f>IF(Tabla112[[#This Row],[Cantidad de Insumos]]="","",Tabla112[[#This Row],[Precio Unitario]]*Tabla112[[#This Row],[Cantidad de Insumos]])</f>
        <v/>
      </c>
      <c r="Q1283" s="700" t="str">
        <f>IF(Tabla112[[#This Row],[Descripción]]="","",_xlfn.XLOOKUP(Tabla112[[#This Row],[Descripción]],[1]!Tabla10[Descripción],[1]!Tabla10[CODIGO PRESUPUESTARIO],0))</f>
        <v/>
      </c>
      <c r="R1283" s="696"/>
      <c r="S1283" s="696"/>
    </row>
    <row r="1284" spans="2:19" x14ac:dyDescent="0.3">
      <c r="B1284" s="692" t="str">
        <f>IF('Formulario PPGR3 '!$G1284="","",CONCATENATE('Formulario PPGR3 '!$C1284,".",'Formulario PPGR3 '!$D1284,".",'Formulario PPGR3 '!$E1284,".",'Formulario PPGR3 '!$F1284))</f>
        <v/>
      </c>
      <c r="C1284" s="692" t="str">
        <f>IF('Formulario PPGR3 '!$G1284="","",'[1]Formulario PPGR1'!#REF!)</f>
        <v/>
      </c>
      <c r="D1284" s="692" t="str">
        <f>IF('Formulario PPGR3 '!$G1284="","",'[1]Formulario PPGR1'!#REF!)</f>
        <v/>
      </c>
      <c r="E1284" s="692" t="str">
        <f>IF('Formulario PPGR3 '!$G1284="","",'[1]Formulario PPGR1'!#REF!)</f>
        <v/>
      </c>
      <c r="F1284" s="692" t="str">
        <f>IF('Formulario PPGR3 '!$G1284="","",'[1]Formulario PPGR1'!#REF!)</f>
        <v/>
      </c>
      <c r="G1284" s="693"/>
      <c r="H1284" s="694" t="str">
        <f>IF(Tabla112[[#This Row],[Código_Actividad]]="","",_xlfn.XLOOKUP(Tabla112[[#This Row],[Código_Actividad]],[1]!Tabla2[Código],[1]!Tabla2[Actividades Programables Presupuestables],"",0))</f>
        <v/>
      </c>
      <c r="I1284" s="695" t="str">
        <f>IFERROR(VLOOKUP('Formulario PPGR3 '!$G1284,'[1]Formulario PPGR2'!$H$9:$V$272,15,FALSE),"")</f>
        <v/>
      </c>
      <c r="J1284" s="702"/>
      <c r="K1284" s="696" t="str">
        <f>IF(Tabla112[[#This Row],[Insumos]]="","",_xlfn.XLOOKUP(Tabla112[[#This Row],[Insumos]],[1]!Tabla10[Insumo],[1]!Tabla10[InsumoAbrev],"",0))</f>
        <v/>
      </c>
      <c r="L1284" s="697"/>
      <c r="M1284" s="698" t="str">
        <f>IF(Tabla112[[#This Row],[Descripción]]="","",_xlfn.XLOOKUP(Tabla112[[#This Row],[Descripción]],[1]!Tabla10[Descripción],[1]!Tabla10[Unidad de Medida],"",0))</f>
        <v/>
      </c>
      <c r="N1284" s="699"/>
      <c r="O1284" s="700" t="str">
        <f>IF(Tabla112[[#This Row],[Descripción]]="","",_xlfn.XLOOKUP(Tabla112[[#This Row],[Descripción]],[1]!Tabla10[Descripción],[1]!Tabla10[Precio Unitario],0))</f>
        <v/>
      </c>
      <c r="P1284" s="700" t="str">
        <f>IF(Tabla112[[#This Row],[Cantidad de Insumos]]="","",Tabla112[[#This Row],[Precio Unitario]]*Tabla112[[#This Row],[Cantidad de Insumos]])</f>
        <v/>
      </c>
      <c r="Q1284" s="700" t="str">
        <f>IF(Tabla112[[#This Row],[Descripción]]="","",_xlfn.XLOOKUP(Tabla112[[#This Row],[Descripción]],[1]!Tabla10[Descripción],[1]!Tabla10[CODIGO PRESUPUESTARIO],0))</f>
        <v/>
      </c>
      <c r="R1284" s="696"/>
      <c r="S1284" s="696"/>
    </row>
    <row r="1285" spans="2:19" x14ac:dyDescent="0.3">
      <c r="B1285" s="692" t="str">
        <f>IF('Formulario PPGR3 '!$G1285="","",CONCATENATE('Formulario PPGR3 '!$C1285,".",'Formulario PPGR3 '!$D1285,".",'Formulario PPGR3 '!$E1285,".",'Formulario PPGR3 '!$F1285))</f>
        <v/>
      </c>
      <c r="C1285" s="692" t="str">
        <f>IF('Formulario PPGR3 '!$G1285="","",'[1]Formulario PPGR1'!#REF!)</f>
        <v/>
      </c>
      <c r="D1285" s="692" t="str">
        <f>IF('Formulario PPGR3 '!$G1285="","",'[1]Formulario PPGR1'!#REF!)</f>
        <v/>
      </c>
      <c r="E1285" s="692" t="str">
        <f>IF('Formulario PPGR3 '!$G1285="","",'[1]Formulario PPGR1'!#REF!)</f>
        <v/>
      </c>
      <c r="F1285" s="692" t="str">
        <f>IF('Formulario PPGR3 '!$G1285="","",'[1]Formulario PPGR1'!#REF!)</f>
        <v/>
      </c>
      <c r="G1285" s="693"/>
      <c r="H1285" s="694" t="str">
        <f>IF(Tabla112[[#This Row],[Código_Actividad]]="","",_xlfn.XLOOKUP(Tabla112[[#This Row],[Código_Actividad]],[1]!Tabla2[Código],[1]!Tabla2[Actividades Programables Presupuestables],"",0))</f>
        <v/>
      </c>
      <c r="I1285" s="695" t="str">
        <f>IFERROR(VLOOKUP('Formulario PPGR3 '!$G1285,'[1]Formulario PPGR2'!$H$9:$V$272,15,FALSE),"")</f>
        <v/>
      </c>
      <c r="J1285" s="702"/>
      <c r="K1285" s="696" t="str">
        <f>IF(Tabla112[[#This Row],[Insumos]]="","",_xlfn.XLOOKUP(Tabla112[[#This Row],[Insumos]],[1]!Tabla10[Insumo],[1]!Tabla10[InsumoAbrev],"",0))</f>
        <v/>
      </c>
      <c r="L1285" s="697"/>
      <c r="M1285" s="698" t="str">
        <f>IF(Tabla112[[#This Row],[Descripción]]="","",_xlfn.XLOOKUP(Tabla112[[#This Row],[Descripción]],[1]!Tabla10[Descripción],[1]!Tabla10[Unidad de Medida],"",0))</f>
        <v/>
      </c>
      <c r="N1285" s="699"/>
      <c r="O1285" s="700" t="str">
        <f>IF(Tabla112[[#This Row],[Descripción]]="","",_xlfn.XLOOKUP(Tabla112[[#This Row],[Descripción]],[1]!Tabla10[Descripción],[1]!Tabla10[Precio Unitario],0))</f>
        <v/>
      </c>
      <c r="P1285" s="700" t="str">
        <f>IF(Tabla112[[#This Row],[Cantidad de Insumos]]="","",Tabla112[[#This Row],[Precio Unitario]]*Tabla112[[#This Row],[Cantidad de Insumos]])</f>
        <v/>
      </c>
      <c r="Q1285" s="700" t="str">
        <f>IF(Tabla112[[#This Row],[Descripción]]="","",_xlfn.XLOOKUP(Tabla112[[#This Row],[Descripción]],[1]!Tabla10[Descripción],[1]!Tabla10[CODIGO PRESUPUESTARIO],0))</f>
        <v/>
      </c>
      <c r="R1285" s="696"/>
      <c r="S1285" s="696"/>
    </row>
    <row r="1286" spans="2:19" x14ac:dyDescent="0.3">
      <c r="B1286" s="692" t="str">
        <f>IF('Formulario PPGR3 '!$G1286="","",CONCATENATE('Formulario PPGR3 '!$C1286,".",'Formulario PPGR3 '!$D1286,".",'Formulario PPGR3 '!$E1286,".",'Formulario PPGR3 '!$F1286))</f>
        <v/>
      </c>
      <c r="C1286" s="692" t="str">
        <f>IF('Formulario PPGR3 '!$G1286="","",'[1]Formulario PPGR1'!#REF!)</f>
        <v/>
      </c>
      <c r="D1286" s="692" t="str">
        <f>IF('Formulario PPGR3 '!$G1286="","",'[1]Formulario PPGR1'!#REF!)</f>
        <v/>
      </c>
      <c r="E1286" s="692" t="str">
        <f>IF('Formulario PPGR3 '!$G1286="","",'[1]Formulario PPGR1'!#REF!)</f>
        <v/>
      </c>
      <c r="F1286" s="692" t="str">
        <f>IF('Formulario PPGR3 '!$G1286="","",'[1]Formulario PPGR1'!#REF!)</f>
        <v/>
      </c>
      <c r="G1286" s="693"/>
      <c r="H1286" s="694" t="str">
        <f>IF(Tabla112[[#This Row],[Código_Actividad]]="","",_xlfn.XLOOKUP(Tabla112[[#This Row],[Código_Actividad]],[1]!Tabla2[Código],[1]!Tabla2[Actividades Programables Presupuestables],"",0))</f>
        <v/>
      </c>
      <c r="I1286" s="695" t="str">
        <f>IFERROR(VLOOKUP('Formulario PPGR3 '!$G1286,'[1]Formulario PPGR2'!$H$9:$V$272,15,FALSE),"")</f>
        <v/>
      </c>
      <c r="J1286" s="702"/>
      <c r="K1286" s="696" t="str">
        <f>IF(Tabla112[[#This Row],[Insumos]]="","",_xlfn.XLOOKUP(Tabla112[[#This Row],[Insumos]],[1]!Tabla10[Insumo],[1]!Tabla10[InsumoAbrev],"",0))</f>
        <v/>
      </c>
      <c r="L1286" s="697"/>
      <c r="M1286" s="698" t="str">
        <f>IF(Tabla112[[#This Row],[Descripción]]="","",_xlfn.XLOOKUP(Tabla112[[#This Row],[Descripción]],[1]!Tabla10[Descripción],[1]!Tabla10[Unidad de Medida],"",0))</f>
        <v/>
      </c>
      <c r="N1286" s="699"/>
      <c r="O1286" s="700" t="str">
        <f>IF(Tabla112[[#This Row],[Descripción]]="","",_xlfn.XLOOKUP(Tabla112[[#This Row],[Descripción]],[1]!Tabla10[Descripción],[1]!Tabla10[Precio Unitario],0))</f>
        <v/>
      </c>
      <c r="P1286" s="700" t="str">
        <f>IF(Tabla112[[#This Row],[Cantidad de Insumos]]="","",Tabla112[[#This Row],[Precio Unitario]]*Tabla112[[#This Row],[Cantidad de Insumos]])</f>
        <v/>
      </c>
      <c r="Q1286" s="700" t="str">
        <f>IF(Tabla112[[#This Row],[Descripción]]="","",_xlfn.XLOOKUP(Tabla112[[#This Row],[Descripción]],[1]!Tabla10[Descripción],[1]!Tabla10[CODIGO PRESUPUESTARIO],0))</f>
        <v/>
      </c>
      <c r="R1286" s="696"/>
      <c r="S1286" s="696"/>
    </row>
    <row r="1287" spans="2:19" x14ac:dyDescent="0.3">
      <c r="B1287" s="692" t="str">
        <f>IF('Formulario PPGR3 '!$G1287="","",CONCATENATE('Formulario PPGR3 '!$C1287,".",'Formulario PPGR3 '!$D1287,".",'Formulario PPGR3 '!$E1287,".",'Formulario PPGR3 '!$F1287))</f>
        <v/>
      </c>
      <c r="C1287" s="692" t="str">
        <f>IF('Formulario PPGR3 '!$G1287="","",'[1]Formulario PPGR1'!#REF!)</f>
        <v/>
      </c>
      <c r="D1287" s="692" t="str">
        <f>IF('Formulario PPGR3 '!$G1287="","",'[1]Formulario PPGR1'!#REF!)</f>
        <v/>
      </c>
      <c r="E1287" s="692" t="str">
        <f>IF('Formulario PPGR3 '!$G1287="","",'[1]Formulario PPGR1'!#REF!)</f>
        <v/>
      </c>
      <c r="F1287" s="692" t="str">
        <f>IF('Formulario PPGR3 '!$G1287="","",'[1]Formulario PPGR1'!#REF!)</f>
        <v/>
      </c>
      <c r="G1287" s="693"/>
      <c r="H1287" s="694" t="str">
        <f>IF(Tabla112[[#This Row],[Código_Actividad]]="","",_xlfn.XLOOKUP(Tabla112[[#This Row],[Código_Actividad]],[1]!Tabla2[Código],[1]!Tabla2[Actividades Programables Presupuestables],"",0))</f>
        <v/>
      </c>
      <c r="I1287" s="695" t="str">
        <f>IFERROR(VLOOKUP('Formulario PPGR3 '!$G1287,'[1]Formulario PPGR2'!$H$9:$V$272,15,FALSE),"")</f>
        <v/>
      </c>
      <c r="J1287" s="702"/>
      <c r="K1287" s="696" t="str">
        <f>IF(Tabla112[[#This Row],[Insumos]]="","",_xlfn.XLOOKUP(Tabla112[[#This Row],[Insumos]],[1]!Tabla10[Insumo],[1]!Tabla10[InsumoAbrev],"",0))</f>
        <v/>
      </c>
      <c r="L1287" s="697"/>
      <c r="M1287" s="698" t="str">
        <f>IF(Tabla112[[#This Row],[Descripción]]="","",_xlfn.XLOOKUP(Tabla112[[#This Row],[Descripción]],[1]!Tabla10[Descripción],[1]!Tabla10[Unidad de Medida],"",0))</f>
        <v/>
      </c>
      <c r="N1287" s="699"/>
      <c r="O1287" s="700" t="str">
        <f>IF(Tabla112[[#This Row],[Descripción]]="","",_xlfn.XLOOKUP(Tabla112[[#This Row],[Descripción]],[1]!Tabla10[Descripción],[1]!Tabla10[Precio Unitario],0))</f>
        <v/>
      </c>
      <c r="P1287" s="700" t="str">
        <f>IF(Tabla112[[#This Row],[Cantidad de Insumos]]="","",Tabla112[[#This Row],[Precio Unitario]]*Tabla112[[#This Row],[Cantidad de Insumos]])</f>
        <v/>
      </c>
      <c r="Q1287" s="700" t="str">
        <f>IF(Tabla112[[#This Row],[Descripción]]="","",_xlfn.XLOOKUP(Tabla112[[#This Row],[Descripción]],[1]!Tabla10[Descripción],[1]!Tabla10[CODIGO PRESUPUESTARIO],0))</f>
        <v/>
      </c>
      <c r="R1287" s="696"/>
      <c r="S1287" s="696"/>
    </row>
    <row r="1288" spans="2:19" x14ac:dyDescent="0.3">
      <c r="B1288" s="692" t="str">
        <f>IF('Formulario PPGR3 '!$G1288="","",CONCATENATE('Formulario PPGR3 '!$C1288,".",'Formulario PPGR3 '!$D1288,".",'Formulario PPGR3 '!$E1288,".",'Formulario PPGR3 '!$F1288))</f>
        <v/>
      </c>
      <c r="C1288" s="692" t="str">
        <f>IF('Formulario PPGR3 '!$G1288="","",'[1]Formulario PPGR1'!#REF!)</f>
        <v/>
      </c>
      <c r="D1288" s="692" t="str">
        <f>IF('Formulario PPGR3 '!$G1288="","",'[1]Formulario PPGR1'!#REF!)</f>
        <v/>
      </c>
      <c r="E1288" s="692" t="str">
        <f>IF('Formulario PPGR3 '!$G1288="","",'[1]Formulario PPGR1'!#REF!)</f>
        <v/>
      </c>
      <c r="F1288" s="692" t="str">
        <f>IF('Formulario PPGR3 '!$G1288="","",'[1]Formulario PPGR1'!#REF!)</f>
        <v/>
      </c>
      <c r="G1288" s="693"/>
      <c r="H1288" s="694" t="str">
        <f>IF(Tabla112[[#This Row],[Código_Actividad]]="","",_xlfn.XLOOKUP(Tabla112[[#This Row],[Código_Actividad]],[1]!Tabla2[Código],[1]!Tabla2[Actividades Programables Presupuestables],"",0))</f>
        <v/>
      </c>
      <c r="I1288" s="695" t="str">
        <f>IFERROR(VLOOKUP('Formulario PPGR3 '!$G1288,'[1]Formulario PPGR2'!$H$9:$V$272,15,FALSE),"")</f>
        <v/>
      </c>
      <c r="J1288" s="702"/>
      <c r="K1288" s="696" t="str">
        <f>IF(Tabla112[[#This Row],[Insumos]]="","",_xlfn.XLOOKUP(Tabla112[[#This Row],[Insumos]],[1]!Tabla10[Insumo],[1]!Tabla10[InsumoAbrev],"",0))</f>
        <v/>
      </c>
      <c r="L1288" s="697"/>
      <c r="M1288" s="698" t="str">
        <f>IF(Tabla112[[#This Row],[Descripción]]="","",_xlfn.XLOOKUP(Tabla112[[#This Row],[Descripción]],[1]!Tabla10[Descripción],[1]!Tabla10[Unidad de Medida],"",0))</f>
        <v/>
      </c>
      <c r="N1288" s="699"/>
      <c r="O1288" s="700" t="str">
        <f>IF(Tabla112[[#This Row],[Descripción]]="","",_xlfn.XLOOKUP(Tabla112[[#This Row],[Descripción]],[1]!Tabla10[Descripción],[1]!Tabla10[Precio Unitario],0))</f>
        <v/>
      </c>
      <c r="P1288" s="700" t="str">
        <f>IF(Tabla112[[#This Row],[Cantidad de Insumos]]="","",Tabla112[[#This Row],[Precio Unitario]]*Tabla112[[#This Row],[Cantidad de Insumos]])</f>
        <v/>
      </c>
      <c r="Q1288" s="700" t="str">
        <f>IF(Tabla112[[#This Row],[Descripción]]="","",_xlfn.XLOOKUP(Tabla112[[#This Row],[Descripción]],[1]!Tabla10[Descripción],[1]!Tabla10[CODIGO PRESUPUESTARIO],0))</f>
        <v/>
      </c>
      <c r="R1288" s="696"/>
      <c r="S1288" s="696"/>
    </row>
    <row r="1289" spans="2:19" x14ac:dyDescent="0.3">
      <c r="B1289" s="692" t="str">
        <f>IF('Formulario PPGR3 '!$G1289="","",CONCATENATE('Formulario PPGR3 '!$C1289,".",'Formulario PPGR3 '!$D1289,".",'Formulario PPGR3 '!$E1289,".",'Formulario PPGR3 '!$F1289))</f>
        <v/>
      </c>
      <c r="C1289" s="692" t="str">
        <f>IF('Formulario PPGR3 '!$G1289="","",'[1]Formulario PPGR1'!#REF!)</f>
        <v/>
      </c>
      <c r="D1289" s="692" t="str">
        <f>IF('Formulario PPGR3 '!$G1289="","",'[1]Formulario PPGR1'!#REF!)</f>
        <v/>
      </c>
      <c r="E1289" s="692" t="str">
        <f>IF('Formulario PPGR3 '!$G1289="","",'[1]Formulario PPGR1'!#REF!)</f>
        <v/>
      </c>
      <c r="F1289" s="692" t="str">
        <f>IF('Formulario PPGR3 '!$G1289="","",'[1]Formulario PPGR1'!#REF!)</f>
        <v/>
      </c>
      <c r="G1289" s="693"/>
      <c r="H1289" s="694" t="str">
        <f>IF(Tabla112[[#This Row],[Código_Actividad]]="","",_xlfn.XLOOKUP(Tabla112[[#This Row],[Código_Actividad]],[1]!Tabla2[Código],[1]!Tabla2[Actividades Programables Presupuestables],"",0))</f>
        <v/>
      </c>
      <c r="I1289" s="695" t="str">
        <f>IFERROR(VLOOKUP('Formulario PPGR3 '!$G1289,'[1]Formulario PPGR2'!$H$9:$V$272,15,FALSE),"")</f>
        <v/>
      </c>
      <c r="J1289" s="702"/>
      <c r="K1289" s="696" t="str">
        <f>IF(Tabla112[[#This Row],[Insumos]]="","",_xlfn.XLOOKUP(Tabla112[[#This Row],[Insumos]],[1]!Tabla10[Insumo],[1]!Tabla10[InsumoAbrev],"",0))</f>
        <v/>
      </c>
      <c r="L1289" s="697"/>
      <c r="M1289" s="698" t="str">
        <f>IF(Tabla112[[#This Row],[Descripción]]="","",_xlfn.XLOOKUP(Tabla112[[#This Row],[Descripción]],[1]!Tabla10[Descripción],[1]!Tabla10[Unidad de Medida],"",0))</f>
        <v/>
      </c>
      <c r="N1289" s="699"/>
      <c r="O1289" s="700" t="str">
        <f>IF(Tabla112[[#This Row],[Descripción]]="","",_xlfn.XLOOKUP(Tabla112[[#This Row],[Descripción]],[1]!Tabla10[Descripción],[1]!Tabla10[Precio Unitario],0))</f>
        <v/>
      </c>
      <c r="P1289" s="700" t="str">
        <f>IF(Tabla112[[#This Row],[Cantidad de Insumos]]="","",Tabla112[[#This Row],[Precio Unitario]]*Tabla112[[#This Row],[Cantidad de Insumos]])</f>
        <v/>
      </c>
      <c r="Q1289" s="700" t="str">
        <f>IF(Tabla112[[#This Row],[Descripción]]="","",_xlfn.XLOOKUP(Tabla112[[#This Row],[Descripción]],[1]!Tabla10[Descripción],[1]!Tabla10[CODIGO PRESUPUESTARIO],0))</f>
        <v/>
      </c>
      <c r="R1289" s="696"/>
      <c r="S1289" s="696"/>
    </row>
    <row r="1290" spans="2:19" x14ac:dyDescent="0.3">
      <c r="B1290" s="692" t="str">
        <f>IF('Formulario PPGR3 '!$G1290="","",CONCATENATE('Formulario PPGR3 '!$C1290,".",'Formulario PPGR3 '!$D1290,".",'Formulario PPGR3 '!$E1290,".",'Formulario PPGR3 '!$F1290))</f>
        <v/>
      </c>
      <c r="C1290" s="692" t="str">
        <f>IF('Formulario PPGR3 '!$G1290="","",'[1]Formulario PPGR1'!#REF!)</f>
        <v/>
      </c>
      <c r="D1290" s="692" t="str">
        <f>IF('Formulario PPGR3 '!$G1290="","",'[1]Formulario PPGR1'!#REF!)</f>
        <v/>
      </c>
      <c r="E1290" s="692" t="str">
        <f>IF('Formulario PPGR3 '!$G1290="","",'[1]Formulario PPGR1'!#REF!)</f>
        <v/>
      </c>
      <c r="F1290" s="692" t="str">
        <f>IF('Formulario PPGR3 '!$G1290="","",'[1]Formulario PPGR1'!#REF!)</f>
        <v/>
      </c>
      <c r="G1290" s="693"/>
      <c r="H1290" s="694" t="str">
        <f>IF(Tabla112[[#This Row],[Código_Actividad]]="","",_xlfn.XLOOKUP(Tabla112[[#This Row],[Código_Actividad]],[1]!Tabla2[Código],[1]!Tabla2[Actividades Programables Presupuestables],"",0))</f>
        <v/>
      </c>
      <c r="I1290" s="695" t="str">
        <f>IFERROR(VLOOKUP('Formulario PPGR3 '!$G1290,'[1]Formulario PPGR2'!$H$9:$V$272,15,FALSE),"")</f>
        <v/>
      </c>
      <c r="J1290" s="702"/>
      <c r="K1290" s="696" t="str">
        <f>IF(Tabla112[[#This Row],[Insumos]]="","",_xlfn.XLOOKUP(Tabla112[[#This Row],[Insumos]],[1]!Tabla10[Insumo],[1]!Tabla10[InsumoAbrev],"",0))</f>
        <v/>
      </c>
      <c r="L1290" s="697"/>
      <c r="M1290" s="698" t="str">
        <f>IF(Tabla112[[#This Row],[Descripción]]="","",_xlfn.XLOOKUP(Tabla112[[#This Row],[Descripción]],[1]!Tabla10[Descripción],[1]!Tabla10[Unidad de Medida],"",0))</f>
        <v/>
      </c>
      <c r="N1290" s="699"/>
      <c r="O1290" s="700" t="str">
        <f>IF(Tabla112[[#This Row],[Descripción]]="","",_xlfn.XLOOKUP(Tabla112[[#This Row],[Descripción]],[1]!Tabla10[Descripción],[1]!Tabla10[Precio Unitario],0))</f>
        <v/>
      </c>
      <c r="P1290" s="700" t="str">
        <f>IF(Tabla112[[#This Row],[Cantidad de Insumos]]="","",Tabla112[[#This Row],[Precio Unitario]]*Tabla112[[#This Row],[Cantidad de Insumos]])</f>
        <v/>
      </c>
      <c r="Q1290" s="700" t="str">
        <f>IF(Tabla112[[#This Row],[Descripción]]="","",_xlfn.XLOOKUP(Tabla112[[#This Row],[Descripción]],[1]!Tabla10[Descripción],[1]!Tabla10[CODIGO PRESUPUESTARIO],0))</f>
        <v/>
      </c>
      <c r="R1290" s="696"/>
      <c r="S1290" s="696"/>
    </row>
    <row r="1291" spans="2:19" x14ac:dyDescent="0.3">
      <c r="B1291" s="692" t="str">
        <f>IF('Formulario PPGR3 '!$G1291="","",CONCATENATE('Formulario PPGR3 '!$C1291,".",'Formulario PPGR3 '!$D1291,".",'Formulario PPGR3 '!$E1291,".",'Formulario PPGR3 '!$F1291))</f>
        <v/>
      </c>
      <c r="C1291" s="692" t="str">
        <f>IF('Formulario PPGR3 '!$G1291="","",'[1]Formulario PPGR1'!#REF!)</f>
        <v/>
      </c>
      <c r="D1291" s="692" t="str">
        <f>IF('Formulario PPGR3 '!$G1291="","",'[1]Formulario PPGR1'!#REF!)</f>
        <v/>
      </c>
      <c r="E1291" s="692" t="str">
        <f>IF('Formulario PPGR3 '!$G1291="","",'[1]Formulario PPGR1'!#REF!)</f>
        <v/>
      </c>
      <c r="F1291" s="692" t="str">
        <f>IF('Formulario PPGR3 '!$G1291="","",'[1]Formulario PPGR1'!#REF!)</f>
        <v/>
      </c>
      <c r="G1291" s="693"/>
      <c r="H1291" s="694" t="str">
        <f>IF(Tabla112[[#This Row],[Código_Actividad]]="","",_xlfn.XLOOKUP(Tabla112[[#This Row],[Código_Actividad]],[1]!Tabla2[Código],[1]!Tabla2[Actividades Programables Presupuestables],"",0))</f>
        <v/>
      </c>
      <c r="I1291" s="695" t="str">
        <f>IFERROR(VLOOKUP('Formulario PPGR3 '!$G1291,'[1]Formulario PPGR2'!$H$9:$V$272,15,FALSE),"")</f>
        <v/>
      </c>
      <c r="J1291" s="702"/>
      <c r="K1291" s="696" t="str">
        <f>IF(Tabla112[[#This Row],[Insumos]]="","",_xlfn.XLOOKUP(Tabla112[[#This Row],[Insumos]],[1]!Tabla10[Insumo],[1]!Tabla10[InsumoAbrev],"",0))</f>
        <v/>
      </c>
      <c r="L1291" s="697"/>
      <c r="M1291" s="698" t="str">
        <f>IF(Tabla112[[#This Row],[Descripción]]="","",_xlfn.XLOOKUP(Tabla112[[#This Row],[Descripción]],[1]!Tabla10[Descripción],[1]!Tabla10[Unidad de Medida],"",0))</f>
        <v/>
      </c>
      <c r="N1291" s="699"/>
      <c r="O1291" s="700" t="str">
        <f>IF(Tabla112[[#This Row],[Descripción]]="","",_xlfn.XLOOKUP(Tabla112[[#This Row],[Descripción]],[1]!Tabla10[Descripción],[1]!Tabla10[Precio Unitario],0))</f>
        <v/>
      </c>
      <c r="P1291" s="700" t="str">
        <f>IF(Tabla112[[#This Row],[Cantidad de Insumos]]="","",Tabla112[[#This Row],[Precio Unitario]]*Tabla112[[#This Row],[Cantidad de Insumos]])</f>
        <v/>
      </c>
      <c r="Q1291" s="700" t="str">
        <f>IF(Tabla112[[#This Row],[Descripción]]="","",_xlfn.XLOOKUP(Tabla112[[#This Row],[Descripción]],[1]!Tabla10[Descripción],[1]!Tabla10[CODIGO PRESUPUESTARIO],0))</f>
        <v/>
      </c>
      <c r="R1291" s="696"/>
      <c r="S1291" s="696"/>
    </row>
    <row r="1292" spans="2:19" x14ac:dyDescent="0.3">
      <c r="B1292" s="692" t="str">
        <f>IF('Formulario PPGR3 '!$G1292="","",CONCATENATE('Formulario PPGR3 '!$C1292,".",'Formulario PPGR3 '!$D1292,".",'Formulario PPGR3 '!$E1292,".",'Formulario PPGR3 '!$F1292))</f>
        <v/>
      </c>
      <c r="C1292" s="692" t="str">
        <f>IF('Formulario PPGR3 '!$G1292="","",'[1]Formulario PPGR1'!#REF!)</f>
        <v/>
      </c>
      <c r="D1292" s="692" t="str">
        <f>IF('Formulario PPGR3 '!$G1292="","",'[1]Formulario PPGR1'!#REF!)</f>
        <v/>
      </c>
      <c r="E1292" s="692" t="str">
        <f>IF('Formulario PPGR3 '!$G1292="","",'[1]Formulario PPGR1'!#REF!)</f>
        <v/>
      </c>
      <c r="F1292" s="692" t="str">
        <f>IF('Formulario PPGR3 '!$G1292="","",'[1]Formulario PPGR1'!#REF!)</f>
        <v/>
      </c>
      <c r="G1292" s="693"/>
      <c r="H1292" s="694" t="str">
        <f>IF(Tabla112[[#This Row],[Código_Actividad]]="","",_xlfn.XLOOKUP(Tabla112[[#This Row],[Código_Actividad]],[1]!Tabla2[Código],[1]!Tabla2[Actividades Programables Presupuestables],"",0))</f>
        <v/>
      </c>
      <c r="I1292" s="695" t="str">
        <f>IFERROR(VLOOKUP('Formulario PPGR3 '!$G1292,'[1]Formulario PPGR2'!$H$9:$V$272,15,FALSE),"")</f>
        <v/>
      </c>
      <c r="J1292" s="702"/>
      <c r="K1292" s="696" t="str">
        <f>IF(Tabla112[[#This Row],[Insumos]]="","",_xlfn.XLOOKUP(Tabla112[[#This Row],[Insumos]],[1]!Tabla10[Insumo],[1]!Tabla10[InsumoAbrev],"",0))</f>
        <v/>
      </c>
      <c r="L1292" s="697"/>
      <c r="M1292" s="698" t="str">
        <f>IF(Tabla112[[#This Row],[Descripción]]="","",_xlfn.XLOOKUP(Tabla112[[#This Row],[Descripción]],[1]!Tabla10[Descripción],[1]!Tabla10[Unidad de Medida],"",0))</f>
        <v/>
      </c>
      <c r="N1292" s="699"/>
      <c r="O1292" s="700" t="str">
        <f>IF(Tabla112[[#This Row],[Descripción]]="","",_xlfn.XLOOKUP(Tabla112[[#This Row],[Descripción]],[1]!Tabla10[Descripción],[1]!Tabla10[Precio Unitario],0))</f>
        <v/>
      </c>
      <c r="P1292" s="700" t="str">
        <f>IF(Tabla112[[#This Row],[Cantidad de Insumos]]="","",Tabla112[[#This Row],[Precio Unitario]]*Tabla112[[#This Row],[Cantidad de Insumos]])</f>
        <v/>
      </c>
      <c r="Q1292" s="700" t="str">
        <f>IF(Tabla112[[#This Row],[Descripción]]="","",_xlfn.XLOOKUP(Tabla112[[#This Row],[Descripción]],[1]!Tabla10[Descripción],[1]!Tabla10[CODIGO PRESUPUESTARIO],0))</f>
        <v/>
      </c>
      <c r="R1292" s="696"/>
      <c r="S1292" s="696"/>
    </row>
    <row r="1293" spans="2:19" x14ac:dyDescent="0.3">
      <c r="B1293" s="692" t="str">
        <f>IF('Formulario PPGR3 '!$G1293="","",CONCATENATE('Formulario PPGR3 '!$C1293,".",'Formulario PPGR3 '!$D1293,".",'Formulario PPGR3 '!$E1293,".",'Formulario PPGR3 '!$F1293))</f>
        <v/>
      </c>
      <c r="C1293" s="692" t="str">
        <f>IF('Formulario PPGR3 '!$G1293="","",'[1]Formulario PPGR1'!#REF!)</f>
        <v/>
      </c>
      <c r="D1293" s="692" t="str">
        <f>IF('Formulario PPGR3 '!$G1293="","",'[1]Formulario PPGR1'!#REF!)</f>
        <v/>
      </c>
      <c r="E1293" s="692" t="str">
        <f>IF('Formulario PPGR3 '!$G1293="","",'[1]Formulario PPGR1'!#REF!)</f>
        <v/>
      </c>
      <c r="F1293" s="692" t="str">
        <f>IF('Formulario PPGR3 '!$G1293="","",'[1]Formulario PPGR1'!#REF!)</f>
        <v/>
      </c>
      <c r="G1293" s="693"/>
      <c r="H1293" s="694" t="str">
        <f>IF(Tabla112[[#This Row],[Código_Actividad]]="","",_xlfn.XLOOKUP(Tabla112[[#This Row],[Código_Actividad]],[1]!Tabla2[Código],[1]!Tabla2[Actividades Programables Presupuestables],"",0))</f>
        <v/>
      </c>
      <c r="I1293" s="695" t="str">
        <f>IFERROR(VLOOKUP('Formulario PPGR3 '!$G1293,'[1]Formulario PPGR2'!$H$9:$V$272,15,FALSE),"")</f>
        <v/>
      </c>
      <c r="J1293" s="702"/>
      <c r="K1293" s="696" t="str">
        <f>IF(Tabla112[[#This Row],[Insumos]]="","",_xlfn.XLOOKUP(Tabla112[[#This Row],[Insumos]],[1]!Tabla10[Insumo],[1]!Tabla10[InsumoAbrev],"",0))</f>
        <v/>
      </c>
      <c r="L1293" s="697"/>
      <c r="M1293" s="698" t="str">
        <f>IF(Tabla112[[#This Row],[Descripción]]="","",_xlfn.XLOOKUP(Tabla112[[#This Row],[Descripción]],[1]!Tabla10[Descripción],[1]!Tabla10[Unidad de Medida],"",0))</f>
        <v/>
      </c>
      <c r="N1293" s="699"/>
      <c r="O1293" s="700" t="str">
        <f>IF(Tabla112[[#This Row],[Descripción]]="","",_xlfn.XLOOKUP(Tabla112[[#This Row],[Descripción]],[1]!Tabla10[Descripción],[1]!Tabla10[Precio Unitario],0))</f>
        <v/>
      </c>
      <c r="P1293" s="700" t="str">
        <f>IF(Tabla112[[#This Row],[Cantidad de Insumos]]="","",Tabla112[[#This Row],[Precio Unitario]]*Tabla112[[#This Row],[Cantidad de Insumos]])</f>
        <v/>
      </c>
      <c r="Q1293" s="700" t="str">
        <f>IF(Tabla112[[#This Row],[Descripción]]="","",_xlfn.XLOOKUP(Tabla112[[#This Row],[Descripción]],[1]!Tabla10[Descripción],[1]!Tabla10[CODIGO PRESUPUESTARIO],0))</f>
        <v/>
      </c>
      <c r="R1293" s="696"/>
      <c r="S1293" s="696"/>
    </row>
    <row r="1294" spans="2:19" x14ac:dyDescent="0.3">
      <c r="B1294" s="692" t="str">
        <f>IF('Formulario PPGR3 '!$G1294="","",CONCATENATE('Formulario PPGR3 '!$C1294,".",'Formulario PPGR3 '!$D1294,".",'Formulario PPGR3 '!$E1294,".",'Formulario PPGR3 '!$F1294))</f>
        <v/>
      </c>
      <c r="C1294" s="692" t="str">
        <f>IF('Formulario PPGR3 '!$G1294="","",'[1]Formulario PPGR1'!#REF!)</f>
        <v/>
      </c>
      <c r="D1294" s="692" t="str">
        <f>IF('Formulario PPGR3 '!$G1294="","",'[1]Formulario PPGR1'!#REF!)</f>
        <v/>
      </c>
      <c r="E1294" s="692" t="str">
        <f>IF('Formulario PPGR3 '!$G1294="","",'[1]Formulario PPGR1'!#REF!)</f>
        <v/>
      </c>
      <c r="F1294" s="692" t="str">
        <f>IF('Formulario PPGR3 '!$G1294="","",'[1]Formulario PPGR1'!#REF!)</f>
        <v/>
      </c>
      <c r="G1294" s="693"/>
      <c r="H1294" s="694" t="str">
        <f>IF(Tabla112[[#This Row],[Código_Actividad]]="","",_xlfn.XLOOKUP(Tabla112[[#This Row],[Código_Actividad]],[1]!Tabla2[Código],[1]!Tabla2[Actividades Programables Presupuestables],"",0))</f>
        <v/>
      </c>
      <c r="I1294" s="695" t="str">
        <f>IFERROR(VLOOKUP('Formulario PPGR3 '!$G1294,'[1]Formulario PPGR2'!$H$9:$V$272,15,FALSE),"")</f>
        <v/>
      </c>
      <c r="J1294" s="702"/>
      <c r="K1294" s="696" t="str">
        <f>IF(Tabla112[[#This Row],[Insumos]]="","",_xlfn.XLOOKUP(Tabla112[[#This Row],[Insumos]],[1]!Tabla10[Insumo],[1]!Tabla10[InsumoAbrev],"",0))</f>
        <v/>
      </c>
      <c r="L1294" s="697"/>
      <c r="M1294" s="698" t="str">
        <f>IF(Tabla112[[#This Row],[Descripción]]="","",_xlfn.XLOOKUP(Tabla112[[#This Row],[Descripción]],[1]!Tabla10[Descripción],[1]!Tabla10[Unidad de Medida],"",0))</f>
        <v/>
      </c>
      <c r="N1294" s="699"/>
      <c r="O1294" s="700" t="str">
        <f>IF(Tabla112[[#This Row],[Descripción]]="","",_xlfn.XLOOKUP(Tabla112[[#This Row],[Descripción]],[1]!Tabla10[Descripción],[1]!Tabla10[Precio Unitario],0))</f>
        <v/>
      </c>
      <c r="P1294" s="700" t="str">
        <f>IF(Tabla112[[#This Row],[Cantidad de Insumos]]="","",Tabla112[[#This Row],[Precio Unitario]]*Tabla112[[#This Row],[Cantidad de Insumos]])</f>
        <v/>
      </c>
      <c r="Q1294" s="700" t="str">
        <f>IF(Tabla112[[#This Row],[Descripción]]="","",_xlfn.XLOOKUP(Tabla112[[#This Row],[Descripción]],[1]!Tabla10[Descripción],[1]!Tabla10[CODIGO PRESUPUESTARIO],0))</f>
        <v/>
      </c>
      <c r="R1294" s="696"/>
      <c r="S1294" s="696"/>
    </row>
    <row r="1295" spans="2:19" x14ac:dyDescent="0.3">
      <c r="B1295" s="692" t="str">
        <f>IF('Formulario PPGR3 '!$G1295="","",CONCATENATE('Formulario PPGR3 '!$C1295,".",'Formulario PPGR3 '!$D1295,".",'Formulario PPGR3 '!$E1295,".",'Formulario PPGR3 '!$F1295))</f>
        <v/>
      </c>
      <c r="C1295" s="692" t="str">
        <f>IF('Formulario PPGR3 '!$G1295="","",'[1]Formulario PPGR1'!#REF!)</f>
        <v/>
      </c>
      <c r="D1295" s="692" t="str">
        <f>IF('Formulario PPGR3 '!$G1295="","",'[1]Formulario PPGR1'!#REF!)</f>
        <v/>
      </c>
      <c r="E1295" s="692" t="str">
        <f>IF('Formulario PPGR3 '!$G1295="","",'[1]Formulario PPGR1'!#REF!)</f>
        <v/>
      </c>
      <c r="F1295" s="692" t="str">
        <f>IF('Formulario PPGR3 '!$G1295="","",'[1]Formulario PPGR1'!#REF!)</f>
        <v/>
      </c>
      <c r="G1295" s="693"/>
      <c r="H1295" s="694" t="str">
        <f>IF(Tabla112[[#This Row],[Código_Actividad]]="","",_xlfn.XLOOKUP(Tabla112[[#This Row],[Código_Actividad]],[1]!Tabla2[Código],[1]!Tabla2[Actividades Programables Presupuestables],"",0))</f>
        <v/>
      </c>
      <c r="I1295" s="695" t="str">
        <f>IFERROR(VLOOKUP('Formulario PPGR3 '!$G1295,'[1]Formulario PPGR2'!$H$9:$V$272,15,FALSE),"")</f>
        <v/>
      </c>
      <c r="J1295" s="702"/>
      <c r="K1295" s="696" t="str">
        <f>IF(Tabla112[[#This Row],[Insumos]]="","",_xlfn.XLOOKUP(Tabla112[[#This Row],[Insumos]],[1]!Tabla10[Insumo],[1]!Tabla10[InsumoAbrev],"",0))</f>
        <v/>
      </c>
      <c r="L1295" s="697"/>
      <c r="M1295" s="698" t="str">
        <f>IF(Tabla112[[#This Row],[Descripción]]="","",_xlfn.XLOOKUP(Tabla112[[#This Row],[Descripción]],[1]!Tabla10[Descripción],[1]!Tabla10[Unidad de Medida],"",0))</f>
        <v/>
      </c>
      <c r="N1295" s="699"/>
      <c r="O1295" s="700" t="str">
        <f>IF(Tabla112[[#This Row],[Descripción]]="","",_xlfn.XLOOKUP(Tabla112[[#This Row],[Descripción]],[1]!Tabla10[Descripción],[1]!Tabla10[Precio Unitario],0))</f>
        <v/>
      </c>
      <c r="P1295" s="700" t="str">
        <f>IF(Tabla112[[#This Row],[Cantidad de Insumos]]="","",Tabla112[[#This Row],[Precio Unitario]]*Tabla112[[#This Row],[Cantidad de Insumos]])</f>
        <v/>
      </c>
      <c r="Q1295" s="700" t="str">
        <f>IF(Tabla112[[#This Row],[Descripción]]="","",_xlfn.XLOOKUP(Tabla112[[#This Row],[Descripción]],[1]!Tabla10[Descripción],[1]!Tabla10[CODIGO PRESUPUESTARIO],0))</f>
        <v/>
      </c>
      <c r="R1295" s="696"/>
      <c r="S1295" s="696"/>
    </row>
    <row r="1296" spans="2:19" x14ac:dyDescent="0.3">
      <c r="B1296" s="692" t="str">
        <f>IF('Formulario PPGR3 '!$G1296="","",CONCATENATE('Formulario PPGR3 '!$C1296,".",'Formulario PPGR3 '!$D1296,".",'Formulario PPGR3 '!$E1296,".",'Formulario PPGR3 '!$F1296))</f>
        <v/>
      </c>
      <c r="C1296" s="692" t="str">
        <f>IF('Formulario PPGR3 '!$G1296="","",'[1]Formulario PPGR1'!#REF!)</f>
        <v/>
      </c>
      <c r="D1296" s="692" t="str">
        <f>IF('Formulario PPGR3 '!$G1296="","",'[1]Formulario PPGR1'!#REF!)</f>
        <v/>
      </c>
      <c r="E1296" s="692" t="str">
        <f>IF('Formulario PPGR3 '!$G1296="","",'[1]Formulario PPGR1'!#REF!)</f>
        <v/>
      </c>
      <c r="F1296" s="692" t="str">
        <f>IF('Formulario PPGR3 '!$G1296="","",'[1]Formulario PPGR1'!#REF!)</f>
        <v/>
      </c>
      <c r="G1296" s="693"/>
      <c r="H1296" s="694" t="str">
        <f>IF(Tabla112[[#This Row],[Código_Actividad]]="","",_xlfn.XLOOKUP(Tabla112[[#This Row],[Código_Actividad]],[1]!Tabla2[Código],[1]!Tabla2[Actividades Programables Presupuestables],"",0))</f>
        <v/>
      </c>
      <c r="I1296" s="695" t="str">
        <f>IFERROR(VLOOKUP('Formulario PPGR3 '!$G1296,'[1]Formulario PPGR2'!$H$9:$V$272,15,FALSE),"")</f>
        <v/>
      </c>
      <c r="J1296" s="702"/>
      <c r="K1296" s="696" t="str">
        <f>IF(Tabla112[[#This Row],[Insumos]]="","",_xlfn.XLOOKUP(Tabla112[[#This Row],[Insumos]],[1]!Tabla10[Insumo],[1]!Tabla10[InsumoAbrev],"",0))</f>
        <v/>
      </c>
      <c r="L1296" s="697"/>
      <c r="M1296" s="698" t="str">
        <f>IF(Tabla112[[#This Row],[Descripción]]="","",_xlfn.XLOOKUP(Tabla112[[#This Row],[Descripción]],[1]!Tabla10[Descripción],[1]!Tabla10[Unidad de Medida],"",0))</f>
        <v/>
      </c>
      <c r="N1296" s="699"/>
      <c r="O1296" s="700" t="str">
        <f>IF(Tabla112[[#This Row],[Descripción]]="","",_xlfn.XLOOKUP(Tabla112[[#This Row],[Descripción]],[1]!Tabla10[Descripción],[1]!Tabla10[Precio Unitario],0))</f>
        <v/>
      </c>
      <c r="P1296" s="700" t="str">
        <f>IF(Tabla112[[#This Row],[Cantidad de Insumos]]="","",Tabla112[[#This Row],[Precio Unitario]]*Tabla112[[#This Row],[Cantidad de Insumos]])</f>
        <v/>
      </c>
      <c r="Q1296" s="700" t="str">
        <f>IF(Tabla112[[#This Row],[Descripción]]="","",_xlfn.XLOOKUP(Tabla112[[#This Row],[Descripción]],[1]!Tabla10[Descripción],[1]!Tabla10[CODIGO PRESUPUESTARIO],0))</f>
        <v/>
      </c>
      <c r="R1296" s="696"/>
      <c r="S1296" s="696"/>
    </row>
    <row r="1297" spans="2:19" x14ac:dyDescent="0.3">
      <c r="B1297" s="692" t="str">
        <f>IF('Formulario PPGR3 '!$G1297="","",CONCATENATE('Formulario PPGR3 '!$C1297,".",'Formulario PPGR3 '!$D1297,".",'Formulario PPGR3 '!$E1297,".",'Formulario PPGR3 '!$F1297))</f>
        <v/>
      </c>
      <c r="C1297" s="692" t="str">
        <f>IF('Formulario PPGR3 '!$G1297="","",'[1]Formulario PPGR1'!#REF!)</f>
        <v/>
      </c>
      <c r="D1297" s="692" t="str">
        <f>IF('Formulario PPGR3 '!$G1297="","",'[1]Formulario PPGR1'!#REF!)</f>
        <v/>
      </c>
      <c r="E1297" s="692" t="str">
        <f>IF('Formulario PPGR3 '!$G1297="","",'[1]Formulario PPGR1'!#REF!)</f>
        <v/>
      </c>
      <c r="F1297" s="692" t="str">
        <f>IF('Formulario PPGR3 '!$G1297="","",'[1]Formulario PPGR1'!#REF!)</f>
        <v/>
      </c>
      <c r="G1297" s="693"/>
      <c r="H1297" s="694" t="str">
        <f>IF(Tabla112[[#This Row],[Código_Actividad]]="","",_xlfn.XLOOKUP(Tabla112[[#This Row],[Código_Actividad]],[1]!Tabla2[Código],[1]!Tabla2[Actividades Programables Presupuestables],"",0))</f>
        <v/>
      </c>
      <c r="I1297" s="695" t="str">
        <f>IFERROR(VLOOKUP('Formulario PPGR3 '!$G1297,'[1]Formulario PPGR2'!$H$9:$V$272,15,FALSE),"")</f>
        <v/>
      </c>
      <c r="J1297" s="702"/>
      <c r="K1297" s="696" t="str">
        <f>IF(Tabla112[[#This Row],[Insumos]]="","",_xlfn.XLOOKUP(Tabla112[[#This Row],[Insumos]],[1]!Tabla10[Insumo],[1]!Tabla10[InsumoAbrev],"",0))</f>
        <v/>
      </c>
      <c r="L1297" s="697"/>
      <c r="M1297" s="698" t="str">
        <f>IF(Tabla112[[#This Row],[Descripción]]="","",_xlfn.XLOOKUP(Tabla112[[#This Row],[Descripción]],[1]!Tabla10[Descripción],[1]!Tabla10[Unidad de Medida],"",0))</f>
        <v/>
      </c>
      <c r="N1297" s="699"/>
      <c r="O1297" s="700" t="str">
        <f>IF(Tabla112[[#This Row],[Descripción]]="","",_xlfn.XLOOKUP(Tabla112[[#This Row],[Descripción]],[1]!Tabla10[Descripción],[1]!Tabla10[Precio Unitario],0))</f>
        <v/>
      </c>
      <c r="P1297" s="700" t="str">
        <f>IF(Tabla112[[#This Row],[Cantidad de Insumos]]="","",Tabla112[[#This Row],[Precio Unitario]]*Tabla112[[#This Row],[Cantidad de Insumos]])</f>
        <v/>
      </c>
      <c r="Q1297" s="700" t="str">
        <f>IF(Tabla112[[#This Row],[Descripción]]="","",_xlfn.XLOOKUP(Tabla112[[#This Row],[Descripción]],[1]!Tabla10[Descripción],[1]!Tabla10[CODIGO PRESUPUESTARIO],0))</f>
        <v/>
      </c>
      <c r="R1297" s="696"/>
      <c r="S1297" s="696"/>
    </row>
    <row r="1298" spans="2:19" x14ac:dyDescent="0.3">
      <c r="B1298" s="692" t="str">
        <f>IF('Formulario PPGR3 '!$G1298="","",CONCATENATE('Formulario PPGR3 '!$C1298,".",'Formulario PPGR3 '!$D1298,".",'Formulario PPGR3 '!$E1298,".",'Formulario PPGR3 '!$F1298))</f>
        <v/>
      </c>
      <c r="C1298" s="692" t="str">
        <f>IF('Formulario PPGR3 '!$G1298="","",'[1]Formulario PPGR1'!#REF!)</f>
        <v/>
      </c>
      <c r="D1298" s="692" t="str">
        <f>IF('Formulario PPGR3 '!$G1298="","",'[1]Formulario PPGR1'!#REF!)</f>
        <v/>
      </c>
      <c r="E1298" s="692" t="str">
        <f>IF('Formulario PPGR3 '!$G1298="","",'[1]Formulario PPGR1'!#REF!)</f>
        <v/>
      </c>
      <c r="F1298" s="692" t="str">
        <f>IF('Formulario PPGR3 '!$G1298="","",'[1]Formulario PPGR1'!#REF!)</f>
        <v/>
      </c>
      <c r="G1298" s="693"/>
      <c r="H1298" s="694" t="str">
        <f>IF(Tabla112[[#This Row],[Código_Actividad]]="","",_xlfn.XLOOKUP(Tabla112[[#This Row],[Código_Actividad]],[1]!Tabla2[Código],[1]!Tabla2[Actividades Programables Presupuestables],"",0))</f>
        <v/>
      </c>
      <c r="I1298" s="695" t="str">
        <f>IFERROR(VLOOKUP('Formulario PPGR3 '!$G1298,'[1]Formulario PPGR2'!$H$9:$V$272,15,FALSE),"")</f>
        <v/>
      </c>
      <c r="J1298" s="702"/>
      <c r="K1298" s="696" t="str">
        <f>IF(Tabla112[[#This Row],[Insumos]]="","",_xlfn.XLOOKUP(Tabla112[[#This Row],[Insumos]],[1]!Tabla10[Insumo],[1]!Tabla10[InsumoAbrev],"",0))</f>
        <v/>
      </c>
      <c r="L1298" s="697"/>
      <c r="M1298" s="698" t="str">
        <f>IF(Tabla112[[#This Row],[Descripción]]="","",_xlfn.XLOOKUP(Tabla112[[#This Row],[Descripción]],[1]!Tabla10[Descripción],[1]!Tabla10[Unidad de Medida],"",0))</f>
        <v/>
      </c>
      <c r="N1298" s="699"/>
      <c r="O1298" s="700" t="str">
        <f>IF(Tabla112[[#This Row],[Descripción]]="","",_xlfn.XLOOKUP(Tabla112[[#This Row],[Descripción]],[1]!Tabla10[Descripción],[1]!Tabla10[Precio Unitario],0))</f>
        <v/>
      </c>
      <c r="P1298" s="700" t="str">
        <f>IF(Tabla112[[#This Row],[Cantidad de Insumos]]="","",Tabla112[[#This Row],[Precio Unitario]]*Tabla112[[#This Row],[Cantidad de Insumos]])</f>
        <v/>
      </c>
      <c r="Q1298" s="700" t="str">
        <f>IF(Tabla112[[#This Row],[Descripción]]="","",_xlfn.XLOOKUP(Tabla112[[#This Row],[Descripción]],[1]!Tabla10[Descripción],[1]!Tabla10[CODIGO PRESUPUESTARIO],0))</f>
        <v/>
      </c>
      <c r="R1298" s="696"/>
      <c r="S1298" s="696"/>
    </row>
    <row r="1299" spans="2:19" x14ac:dyDescent="0.3">
      <c r="B1299" s="692" t="str">
        <f>IF('Formulario PPGR3 '!$G1299="","",CONCATENATE('Formulario PPGR3 '!$C1299,".",'Formulario PPGR3 '!$D1299,".",'Formulario PPGR3 '!$E1299,".",'Formulario PPGR3 '!$F1299))</f>
        <v/>
      </c>
      <c r="C1299" s="692" t="str">
        <f>IF('Formulario PPGR3 '!$G1299="","",'[1]Formulario PPGR1'!#REF!)</f>
        <v/>
      </c>
      <c r="D1299" s="692" t="str">
        <f>IF('Formulario PPGR3 '!$G1299="","",'[1]Formulario PPGR1'!#REF!)</f>
        <v/>
      </c>
      <c r="E1299" s="692" t="str">
        <f>IF('Formulario PPGR3 '!$G1299="","",'[1]Formulario PPGR1'!#REF!)</f>
        <v/>
      </c>
      <c r="F1299" s="692" t="str">
        <f>IF('Formulario PPGR3 '!$G1299="","",'[1]Formulario PPGR1'!#REF!)</f>
        <v/>
      </c>
      <c r="G1299" s="693"/>
      <c r="H1299" s="694" t="str">
        <f>IF(Tabla112[[#This Row],[Código_Actividad]]="","",_xlfn.XLOOKUP(Tabla112[[#This Row],[Código_Actividad]],[1]!Tabla2[Código],[1]!Tabla2[Actividades Programables Presupuestables],"",0))</f>
        <v/>
      </c>
      <c r="I1299" s="695" t="str">
        <f>IFERROR(VLOOKUP('Formulario PPGR3 '!$G1299,'[1]Formulario PPGR2'!$H$9:$V$272,15,FALSE),"")</f>
        <v/>
      </c>
      <c r="J1299" s="702"/>
      <c r="K1299" s="696" t="str">
        <f>IF(Tabla112[[#This Row],[Insumos]]="","",_xlfn.XLOOKUP(Tabla112[[#This Row],[Insumos]],[1]!Tabla10[Insumo],[1]!Tabla10[InsumoAbrev],"",0))</f>
        <v/>
      </c>
      <c r="L1299" s="697"/>
      <c r="M1299" s="698" t="str">
        <f>IF(Tabla112[[#This Row],[Descripción]]="","",_xlfn.XLOOKUP(Tabla112[[#This Row],[Descripción]],[1]!Tabla10[Descripción],[1]!Tabla10[Unidad de Medida],"",0))</f>
        <v/>
      </c>
      <c r="N1299" s="699"/>
      <c r="O1299" s="700" t="str">
        <f>IF(Tabla112[[#This Row],[Descripción]]="","",_xlfn.XLOOKUP(Tabla112[[#This Row],[Descripción]],[1]!Tabla10[Descripción],[1]!Tabla10[Precio Unitario],0))</f>
        <v/>
      </c>
      <c r="P1299" s="700" t="str">
        <f>IF(Tabla112[[#This Row],[Cantidad de Insumos]]="","",Tabla112[[#This Row],[Precio Unitario]]*Tabla112[[#This Row],[Cantidad de Insumos]])</f>
        <v/>
      </c>
      <c r="Q1299" s="700" t="str">
        <f>IF(Tabla112[[#This Row],[Descripción]]="","",_xlfn.XLOOKUP(Tabla112[[#This Row],[Descripción]],[1]!Tabla10[Descripción],[1]!Tabla10[CODIGO PRESUPUESTARIO],0))</f>
        <v/>
      </c>
      <c r="R1299" s="696"/>
      <c r="S1299" s="696"/>
    </row>
    <row r="1300" spans="2:19" x14ac:dyDescent="0.3">
      <c r="B1300" s="692" t="str">
        <f>IF('Formulario PPGR3 '!$G1300="","",CONCATENATE('Formulario PPGR3 '!$C1300,".",'Formulario PPGR3 '!$D1300,".",'Formulario PPGR3 '!$E1300,".",'Formulario PPGR3 '!$F1300))</f>
        <v/>
      </c>
      <c r="C1300" s="692" t="str">
        <f>IF('Formulario PPGR3 '!$G1300="","",'[1]Formulario PPGR1'!#REF!)</f>
        <v/>
      </c>
      <c r="D1300" s="692" t="str">
        <f>IF('Formulario PPGR3 '!$G1300="","",'[1]Formulario PPGR1'!#REF!)</f>
        <v/>
      </c>
      <c r="E1300" s="692" t="str">
        <f>IF('Formulario PPGR3 '!$G1300="","",'[1]Formulario PPGR1'!#REF!)</f>
        <v/>
      </c>
      <c r="F1300" s="692" t="str">
        <f>IF('Formulario PPGR3 '!$G1300="","",'[1]Formulario PPGR1'!#REF!)</f>
        <v/>
      </c>
      <c r="G1300" s="693"/>
      <c r="H1300" s="694" t="str">
        <f>IF(Tabla112[[#This Row],[Código_Actividad]]="","",_xlfn.XLOOKUP(Tabla112[[#This Row],[Código_Actividad]],[1]!Tabla2[Código],[1]!Tabla2[Actividades Programables Presupuestables],"",0))</f>
        <v/>
      </c>
      <c r="I1300" s="695" t="str">
        <f>IFERROR(VLOOKUP('Formulario PPGR3 '!$G1300,'[1]Formulario PPGR2'!$H$9:$V$272,15,FALSE),"")</f>
        <v/>
      </c>
      <c r="J1300" s="702"/>
      <c r="K1300" s="696" t="str">
        <f>IF(Tabla112[[#This Row],[Insumos]]="","",_xlfn.XLOOKUP(Tabla112[[#This Row],[Insumos]],[1]!Tabla10[Insumo],[1]!Tabla10[InsumoAbrev],"",0))</f>
        <v/>
      </c>
      <c r="L1300" s="697"/>
      <c r="M1300" s="698" t="str">
        <f>IF(Tabla112[[#This Row],[Descripción]]="","",_xlfn.XLOOKUP(Tabla112[[#This Row],[Descripción]],[1]!Tabla10[Descripción],[1]!Tabla10[Unidad de Medida],"",0))</f>
        <v/>
      </c>
      <c r="N1300" s="699"/>
      <c r="O1300" s="700" t="str">
        <f>IF(Tabla112[[#This Row],[Descripción]]="","",_xlfn.XLOOKUP(Tabla112[[#This Row],[Descripción]],[1]!Tabla10[Descripción],[1]!Tabla10[Precio Unitario],0))</f>
        <v/>
      </c>
      <c r="P1300" s="700" t="str">
        <f>IF(Tabla112[[#This Row],[Cantidad de Insumos]]="","",Tabla112[[#This Row],[Precio Unitario]]*Tabla112[[#This Row],[Cantidad de Insumos]])</f>
        <v/>
      </c>
      <c r="Q1300" s="700" t="str">
        <f>IF(Tabla112[[#This Row],[Descripción]]="","",_xlfn.XLOOKUP(Tabla112[[#This Row],[Descripción]],[1]!Tabla10[Descripción],[1]!Tabla10[CODIGO PRESUPUESTARIO],0))</f>
        <v/>
      </c>
      <c r="R1300" s="696"/>
      <c r="S1300" s="696"/>
    </row>
    <row r="1301" spans="2:19" x14ac:dyDescent="0.3">
      <c r="B1301" s="692" t="str">
        <f>IF('Formulario PPGR3 '!$G1301="","",CONCATENATE('Formulario PPGR3 '!$C1301,".",'Formulario PPGR3 '!$D1301,".",'Formulario PPGR3 '!$E1301,".",'Formulario PPGR3 '!$F1301))</f>
        <v/>
      </c>
      <c r="C1301" s="692" t="str">
        <f>IF('Formulario PPGR3 '!$G1301="","",'[1]Formulario PPGR1'!#REF!)</f>
        <v/>
      </c>
      <c r="D1301" s="692" t="str">
        <f>IF('Formulario PPGR3 '!$G1301="","",'[1]Formulario PPGR1'!#REF!)</f>
        <v/>
      </c>
      <c r="E1301" s="692" t="str">
        <f>IF('Formulario PPGR3 '!$G1301="","",'[1]Formulario PPGR1'!#REF!)</f>
        <v/>
      </c>
      <c r="F1301" s="692" t="str">
        <f>IF('Formulario PPGR3 '!$G1301="","",'[1]Formulario PPGR1'!#REF!)</f>
        <v/>
      </c>
      <c r="G1301" s="693"/>
      <c r="H1301" s="694" t="str">
        <f>IF(Tabla112[[#This Row],[Código_Actividad]]="","",_xlfn.XLOOKUP(Tabla112[[#This Row],[Código_Actividad]],[1]!Tabla2[Código],[1]!Tabla2[Actividades Programables Presupuestables],"",0))</f>
        <v/>
      </c>
      <c r="I1301" s="695" t="str">
        <f>IFERROR(VLOOKUP('Formulario PPGR3 '!$G1301,'[1]Formulario PPGR2'!$H$9:$V$272,15,FALSE),"")</f>
        <v/>
      </c>
      <c r="J1301" s="702"/>
      <c r="K1301" s="696" t="str">
        <f>IF(Tabla112[[#This Row],[Insumos]]="","",_xlfn.XLOOKUP(Tabla112[[#This Row],[Insumos]],[1]!Tabla10[Insumo],[1]!Tabla10[InsumoAbrev],"",0))</f>
        <v/>
      </c>
      <c r="L1301" s="697"/>
      <c r="M1301" s="698" t="str">
        <f>IF(Tabla112[[#This Row],[Descripción]]="","",_xlfn.XLOOKUP(Tabla112[[#This Row],[Descripción]],[1]!Tabla10[Descripción],[1]!Tabla10[Unidad de Medida],"",0))</f>
        <v/>
      </c>
      <c r="N1301" s="699"/>
      <c r="O1301" s="700" t="str">
        <f>IF(Tabla112[[#This Row],[Descripción]]="","",_xlfn.XLOOKUP(Tabla112[[#This Row],[Descripción]],[1]!Tabla10[Descripción],[1]!Tabla10[Precio Unitario],0))</f>
        <v/>
      </c>
      <c r="P1301" s="700" t="str">
        <f>IF(Tabla112[[#This Row],[Cantidad de Insumos]]="","",Tabla112[[#This Row],[Precio Unitario]]*Tabla112[[#This Row],[Cantidad de Insumos]])</f>
        <v/>
      </c>
      <c r="Q1301" s="700" t="str">
        <f>IF(Tabla112[[#This Row],[Descripción]]="","",_xlfn.XLOOKUP(Tabla112[[#This Row],[Descripción]],[1]!Tabla10[Descripción],[1]!Tabla10[CODIGO PRESUPUESTARIO],0))</f>
        <v/>
      </c>
      <c r="R1301" s="696"/>
      <c r="S1301" s="696"/>
    </row>
    <row r="1302" spans="2:19" x14ac:dyDescent="0.3">
      <c r="B1302" s="692" t="str">
        <f>IF('Formulario PPGR3 '!$G1302="","",CONCATENATE('Formulario PPGR3 '!$C1302,".",'Formulario PPGR3 '!$D1302,".",'Formulario PPGR3 '!$E1302,".",'Formulario PPGR3 '!$F1302))</f>
        <v/>
      </c>
      <c r="C1302" s="692" t="str">
        <f>IF('Formulario PPGR3 '!$G1302="","",'[1]Formulario PPGR1'!#REF!)</f>
        <v/>
      </c>
      <c r="D1302" s="692" t="str">
        <f>IF('Formulario PPGR3 '!$G1302="","",'[1]Formulario PPGR1'!#REF!)</f>
        <v/>
      </c>
      <c r="E1302" s="692" t="str">
        <f>IF('Formulario PPGR3 '!$G1302="","",'[1]Formulario PPGR1'!#REF!)</f>
        <v/>
      </c>
      <c r="F1302" s="692" t="str">
        <f>IF('Formulario PPGR3 '!$G1302="","",'[1]Formulario PPGR1'!#REF!)</f>
        <v/>
      </c>
      <c r="G1302" s="693"/>
      <c r="H1302" s="694" t="str">
        <f>IF(Tabla112[[#This Row],[Código_Actividad]]="","",_xlfn.XLOOKUP(Tabla112[[#This Row],[Código_Actividad]],[1]!Tabla2[Código],[1]!Tabla2[Actividades Programables Presupuestables],"",0))</f>
        <v/>
      </c>
      <c r="I1302" s="695" t="str">
        <f>IFERROR(VLOOKUP('Formulario PPGR3 '!$G1302,'[1]Formulario PPGR2'!$H$9:$V$272,15,FALSE),"")</f>
        <v/>
      </c>
      <c r="J1302" s="702"/>
      <c r="K1302" s="696" t="str">
        <f>IF(Tabla112[[#This Row],[Insumos]]="","",_xlfn.XLOOKUP(Tabla112[[#This Row],[Insumos]],[1]!Tabla10[Insumo],[1]!Tabla10[InsumoAbrev],"",0))</f>
        <v/>
      </c>
      <c r="L1302" s="697"/>
      <c r="M1302" s="698" t="str">
        <f>IF(Tabla112[[#This Row],[Descripción]]="","",_xlfn.XLOOKUP(Tabla112[[#This Row],[Descripción]],[1]!Tabla10[Descripción],[1]!Tabla10[Unidad de Medida],"",0))</f>
        <v/>
      </c>
      <c r="N1302" s="699"/>
      <c r="O1302" s="700" t="str">
        <f>IF(Tabla112[[#This Row],[Descripción]]="","",_xlfn.XLOOKUP(Tabla112[[#This Row],[Descripción]],[1]!Tabla10[Descripción],[1]!Tabla10[Precio Unitario],0))</f>
        <v/>
      </c>
      <c r="P1302" s="700" t="str">
        <f>IF(Tabla112[[#This Row],[Cantidad de Insumos]]="","",Tabla112[[#This Row],[Precio Unitario]]*Tabla112[[#This Row],[Cantidad de Insumos]])</f>
        <v/>
      </c>
      <c r="Q1302" s="700" t="str">
        <f>IF(Tabla112[[#This Row],[Descripción]]="","",_xlfn.XLOOKUP(Tabla112[[#This Row],[Descripción]],[1]!Tabla10[Descripción],[1]!Tabla10[CODIGO PRESUPUESTARIO],0))</f>
        <v/>
      </c>
      <c r="R1302" s="696"/>
      <c r="S1302" s="696"/>
    </row>
    <row r="1303" spans="2:19" x14ac:dyDescent="0.3">
      <c r="B1303" s="692" t="str">
        <f>IF('Formulario PPGR3 '!$G1303="","",CONCATENATE('Formulario PPGR3 '!$C1303,".",'Formulario PPGR3 '!$D1303,".",'Formulario PPGR3 '!$E1303,".",'Formulario PPGR3 '!$F1303))</f>
        <v/>
      </c>
      <c r="C1303" s="692" t="str">
        <f>IF('Formulario PPGR3 '!$G1303="","",'[1]Formulario PPGR1'!#REF!)</f>
        <v/>
      </c>
      <c r="D1303" s="692" t="str">
        <f>IF('Formulario PPGR3 '!$G1303="","",'[1]Formulario PPGR1'!#REF!)</f>
        <v/>
      </c>
      <c r="E1303" s="692" t="str">
        <f>IF('Formulario PPGR3 '!$G1303="","",'[1]Formulario PPGR1'!#REF!)</f>
        <v/>
      </c>
      <c r="F1303" s="692" t="str">
        <f>IF('Formulario PPGR3 '!$G1303="","",'[1]Formulario PPGR1'!#REF!)</f>
        <v/>
      </c>
      <c r="G1303" s="693"/>
      <c r="H1303" s="694" t="str">
        <f>IF(Tabla112[[#This Row],[Código_Actividad]]="","",_xlfn.XLOOKUP(Tabla112[[#This Row],[Código_Actividad]],[1]!Tabla2[Código],[1]!Tabla2[Actividades Programables Presupuestables],"",0))</f>
        <v/>
      </c>
      <c r="I1303" s="695" t="str">
        <f>IFERROR(VLOOKUP('Formulario PPGR3 '!$G1303,'[1]Formulario PPGR2'!$H$9:$V$272,15,FALSE),"")</f>
        <v/>
      </c>
      <c r="J1303" s="702"/>
      <c r="K1303" s="696" t="str">
        <f>IF(Tabla112[[#This Row],[Insumos]]="","",_xlfn.XLOOKUP(Tabla112[[#This Row],[Insumos]],[1]!Tabla10[Insumo],[1]!Tabla10[InsumoAbrev],"",0))</f>
        <v/>
      </c>
      <c r="L1303" s="697"/>
      <c r="M1303" s="698" t="str">
        <f>IF(Tabla112[[#This Row],[Descripción]]="","",_xlfn.XLOOKUP(Tabla112[[#This Row],[Descripción]],[1]!Tabla10[Descripción],[1]!Tabla10[Unidad de Medida],"",0))</f>
        <v/>
      </c>
      <c r="N1303" s="699"/>
      <c r="O1303" s="700" t="str">
        <f>IF(Tabla112[[#This Row],[Descripción]]="","",_xlfn.XLOOKUP(Tabla112[[#This Row],[Descripción]],[1]!Tabla10[Descripción],[1]!Tabla10[Precio Unitario],0))</f>
        <v/>
      </c>
      <c r="P1303" s="700" t="str">
        <f>IF(Tabla112[[#This Row],[Cantidad de Insumos]]="","",Tabla112[[#This Row],[Precio Unitario]]*Tabla112[[#This Row],[Cantidad de Insumos]])</f>
        <v/>
      </c>
      <c r="Q1303" s="700" t="str">
        <f>IF(Tabla112[[#This Row],[Descripción]]="","",_xlfn.XLOOKUP(Tabla112[[#This Row],[Descripción]],[1]!Tabla10[Descripción],[1]!Tabla10[CODIGO PRESUPUESTARIO],0))</f>
        <v/>
      </c>
      <c r="R1303" s="696"/>
      <c r="S1303" s="696"/>
    </row>
    <row r="1304" spans="2:19" x14ac:dyDescent="0.3">
      <c r="B1304" s="692" t="str">
        <f>IF('Formulario PPGR3 '!$G1304="","",CONCATENATE('Formulario PPGR3 '!$C1304,".",'Formulario PPGR3 '!$D1304,".",'Formulario PPGR3 '!$E1304,".",'Formulario PPGR3 '!$F1304))</f>
        <v/>
      </c>
      <c r="C1304" s="692" t="str">
        <f>IF('Formulario PPGR3 '!$G1304="","",'[1]Formulario PPGR1'!#REF!)</f>
        <v/>
      </c>
      <c r="D1304" s="692" t="str">
        <f>IF('Formulario PPGR3 '!$G1304="","",'[1]Formulario PPGR1'!#REF!)</f>
        <v/>
      </c>
      <c r="E1304" s="692" t="str">
        <f>IF('Formulario PPGR3 '!$G1304="","",'[1]Formulario PPGR1'!#REF!)</f>
        <v/>
      </c>
      <c r="F1304" s="692" t="str">
        <f>IF('Formulario PPGR3 '!$G1304="","",'[1]Formulario PPGR1'!#REF!)</f>
        <v/>
      </c>
      <c r="G1304" s="693"/>
      <c r="H1304" s="694" t="str">
        <f>IF(Tabla112[[#This Row],[Código_Actividad]]="","",_xlfn.XLOOKUP(Tabla112[[#This Row],[Código_Actividad]],[1]!Tabla2[Código],[1]!Tabla2[Actividades Programables Presupuestables],"",0))</f>
        <v/>
      </c>
      <c r="I1304" s="695" t="str">
        <f>IFERROR(VLOOKUP('Formulario PPGR3 '!$G1304,'[1]Formulario PPGR2'!$H$9:$V$272,15,FALSE),"")</f>
        <v/>
      </c>
      <c r="J1304" s="702"/>
      <c r="K1304" s="696" t="str">
        <f>IF(Tabla112[[#This Row],[Insumos]]="","",_xlfn.XLOOKUP(Tabla112[[#This Row],[Insumos]],[1]!Tabla10[Insumo],[1]!Tabla10[InsumoAbrev],"",0))</f>
        <v/>
      </c>
      <c r="L1304" s="697"/>
      <c r="M1304" s="698" t="str">
        <f>IF(Tabla112[[#This Row],[Descripción]]="","",_xlfn.XLOOKUP(Tabla112[[#This Row],[Descripción]],[1]!Tabla10[Descripción],[1]!Tabla10[Unidad de Medida],"",0))</f>
        <v/>
      </c>
      <c r="N1304" s="699"/>
      <c r="O1304" s="700" t="str">
        <f>IF(Tabla112[[#This Row],[Descripción]]="","",_xlfn.XLOOKUP(Tabla112[[#This Row],[Descripción]],[1]!Tabla10[Descripción],[1]!Tabla10[Precio Unitario],0))</f>
        <v/>
      </c>
      <c r="P1304" s="700" t="str">
        <f>IF(Tabla112[[#This Row],[Cantidad de Insumos]]="","",Tabla112[[#This Row],[Precio Unitario]]*Tabla112[[#This Row],[Cantidad de Insumos]])</f>
        <v/>
      </c>
      <c r="Q1304" s="700" t="str">
        <f>IF(Tabla112[[#This Row],[Descripción]]="","",_xlfn.XLOOKUP(Tabla112[[#This Row],[Descripción]],[1]!Tabla10[Descripción],[1]!Tabla10[CODIGO PRESUPUESTARIO],0))</f>
        <v/>
      </c>
      <c r="R1304" s="696"/>
      <c r="S1304" s="696"/>
    </row>
    <row r="1305" spans="2:19" x14ac:dyDescent="0.3">
      <c r="B1305" s="692" t="str">
        <f>IF('Formulario PPGR3 '!$G1305="","",CONCATENATE('Formulario PPGR3 '!$C1305,".",'Formulario PPGR3 '!$D1305,".",'Formulario PPGR3 '!$E1305,".",'Formulario PPGR3 '!$F1305))</f>
        <v/>
      </c>
      <c r="C1305" s="692" t="str">
        <f>IF('Formulario PPGR3 '!$G1305="","",'[1]Formulario PPGR1'!#REF!)</f>
        <v/>
      </c>
      <c r="D1305" s="692" t="str">
        <f>IF('Formulario PPGR3 '!$G1305="","",'[1]Formulario PPGR1'!#REF!)</f>
        <v/>
      </c>
      <c r="E1305" s="692" t="str">
        <f>IF('Formulario PPGR3 '!$G1305="","",'[1]Formulario PPGR1'!#REF!)</f>
        <v/>
      </c>
      <c r="F1305" s="692" t="str">
        <f>IF('Formulario PPGR3 '!$G1305="","",'[1]Formulario PPGR1'!#REF!)</f>
        <v/>
      </c>
      <c r="G1305" s="693"/>
      <c r="H1305" s="694" t="str">
        <f>IF(Tabla112[[#This Row],[Código_Actividad]]="","",_xlfn.XLOOKUP(Tabla112[[#This Row],[Código_Actividad]],[1]!Tabla2[Código],[1]!Tabla2[Actividades Programables Presupuestables],"",0))</f>
        <v/>
      </c>
      <c r="I1305" s="695" t="str">
        <f>IFERROR(VLOOKUP('Formulario PPGR3 '!$G1305,'[1]Formulario PPGR2'!$H$9:$V$272,15,FALSE),"")</f>
        <v/>
      </c>
      <c r="J1305" s="702"/>
      <c r="K1305" s="696" t="str">
        <f>IF(Tabla112[[#This Row],[Insumos]]="","",_xlfn.XLOOKUP(Tabla112[[#This Row],[Insumos]],[1]!Tabla10[Insumo],[1]!Tabla10[InsumoAbrev],"",0))</f>
        <v/>
      </c>
      <c r="L1305" s="697"/>
      <c r="M1305" s="698" t="str">
        <f>IF(Tabla112[[#This Row],[Descripción]]="","",_xlfn.XLOOKUP(Tabla112[[#This Row],[Descripción]],[1]!Tabla10[Descripción],[1]!Tabla10[Unidad de Medida],"",0))</f>
        <v/>
      </c>
      <c r="N1305" s="699"/>
      <c r="O1305" s="700" t="str">
        <f>IF(Tabla112[[#This Row],[Descripción]]="","",_xlfn.XLOOKUP(Tabla112[[#This Row],[Descripción]],[1]!Tabla10[Descripción],[1]!Tabla10[Precio Unitario],0))</f>
        <v/>
      </c>
      <c r="P1305" s="700" t="str">
        <f>IF(Tabla112[[#This Row],[Cantidad de Insumos]]="","",Tabla112[[#This Row],[Precio Unitario]]*Tabla112[[#This Row],[Cantidad de Insumos]])</f>
        <v/>
      </c>
      <c r="Q1305" s="700" t="str">
        <f>IF(Tabla112[[#This Row],[Descripción]]="","",_xlfn.XLOOKUP(Tabla112[[#This Row],[Descripción]],[1]!Tabla10[Descripción],[1]!Tabla10[CODIGO PRESUPUESTARIO],0))</f>
        <v/>
      </c>
      <c r="R1305" s="696"/>
      <c r="S1305" s="696"/>
    </row>
    <row r="1306" spans="2:19" x14ac:dyDescent="0.3">
      <c r="B1306" s="692" t="str">
        <f>IF('Formulario PPGR3 '!$G1306="","",CONCATENATE('Formulario PPGR3 '!$C1306,".",'Formulario PPGR3 '!$D1306,".",'Formulario PPGR3 '!$E1306,".",'Formulario PPGR3 '!$F1306))</f>
        <v/>
      </c>
      <c r="C1306" s="692" t="str">
        <f>IF('Formulario PPGR3 '!$G1306="","",'[1]Formulario PPGR1'!#REF!)</f>
        <v/>
      </c>
      <c r="D1306" s="692" t="str">
        <f>IF('Formulario PPGR3 '!$G1306="","",'[1]Formulario PPGR1'!#REF!)</f>
        <v/>
      </c>
      <c r="E1306" s="692" t="str">
        <f>IF('Formulario PPGR3 '!$G1306="","",'[1]Formulario PPGR1'!#REF!)</f>
        <v/>
      </c>
      <c r="F1306" s="692" t="str">
        <f>IF('Formulario PPGR3 '!$G1306="","",'[1]Formulario PPGR1'!#REF!)</f>
        <v/>
      </c>
      <c r="G1306" s="693"/>
      <c r="H1306" s="694" t="str">
        <f>IF(Tabla112[[#This Row],[Código_Actividad]]="","",_xlfn.XLOOKUP(Tabla112[[#This Row],[Código_Actividad]],[1]!Tabla2[Código],[1]!Tabla2[Actividades Programables Presupuestables],"",0))</f>
        <v/>
      </c>
      <c r="I1306" s="695" t="str">
        <f>IFERROR(VLOOKUP('Formulario PPGR3 '!$G1306,'[1]Formulario PPGR2'!$H$9:$V$272,15,FALSE),"")</f>
        <v/>
      </c>
      <c r="J1306" s="702"/>
      <c r="K1306" s="696" t="str">
        <f>IF(Tabla112[[#This Row],[Insumos]]="","",_xlfn.XLOOKUP(Tabla112[[#This Row],[Insumos]],[1]!Tabla10[Insumo],[1]!Tabla10[InsumoAbrev],"",0))</f>
        <v/>
      </c>
      <c r="L1306" s="697"/>
      <c r="M1306" s="698" t="str">
        <f>IF(Tabla112[[#This Row],[Descripción]]="","",_xlfn.XLOOKUP(Tabla112[[#This Row],[Descripción]],[1]!Tabla10[Descripción],[1]!Tabla10[Unidad de Medida],"",0))</f>
        <v/>
      </c>
      <c r="N1306" s="699"/>
      <c r="O1306" s="700" t="str">
        <f>IF(Tabla112[[#This Row],[Descripción]]="","",_xlfn.XLOOKUP(Tabla112[[#This Row],[Descripción]],[1]!Tabla10[Descripción],[1]!Tabla10[Precio Unitario],0))</f>
        <v/>
      </c>
      <c r="P1306" s="700" t="str">
        <f>IF(Tabla112[[#This Row],[Cantidad de Insumos]]="","",Tabla112[[#This Row],[Precio Unitario]]*Tabla112[[#This Row],[Cantidad de Insumos]])</f>
        <v/>
      </c>
      <c r="Q1306" s="700" t="str">
        <f>IF(Tabla112[[#This Row],[Descripción]]="","",_xlfn.XLOOKUP(Tabla112[[#This Row],[Descripción]],[1]!Tabla10[Descripción],[1]!Tabla10[CODIGO PRESUPUESTARIO],0))</f>
        <v/>
      </c>
      <c r="R1306" s="696"/>
      <c r="S1306" s="696"/>
    </row>
    <row r="1307" spans="2:19" x14ac:dyDescent="0.3">
      <c r="B1307" s="692" t="str">
        <f>IF('Formulario PPGR3 '!$G1307="","",CONCATENATE('Formulario PPGR3 '!$C1307,".",'Formulario PPGR3 '!$D1307,".",'Formulario PPGR3 '!$E1307,".",'Formulario PPGR3 '!$F1307))</f>
        <v/>
      </c>
      <c r="C1307" s="692" t="str">
        <f>IF('Formulario PPGR3 '!$G1307="","",'[1]Formulario PPGR1'!#REF!)</f>
        <v/>
      </c>
      <c r="D1307" s="692" t="str">
        <f>IF('Formulario PPGR3 '!$G1307="","",'[1]Formulario PPGR1'!#REF!)</f>
        <v/>
      </c>
      <c r="E1307" s="692" t="str">
        <f>IF('Formulario PPGR3 '!$G1307="","",'[1]Formulario PPGR1'!#REF!)</f>
        <v/>
      </c>
      <c r="F1307" s="692" t="str">
        <f>IF('Formulario PPGR3 '!$G1307="","",'[1]Formulario PPGR1'!#REF!)</f>
        <v/>
      </c>
      <c r="G1307" s="693"/>
      <c r="H1307" s="694" t="str">
        <f>IF(Tabla112[[#This Row],[Código_Actividad]]="","",_xlfn.XLOOKUP(Tabla112[[#This Row],[Código_Actividad]],[1]!Tabla2[Código],[1]!Tabla2[Actividades Programables Presupuestables],"",0))</f>
        <v/>
      </c>
      <c r="I1307" s="695" t="str">
        <f>IFERROR(VLOOKUP('Formulario PPGR3 '!$G1307,'[1]Formulario PPGR2'!$H$9:$V$272,15,FALSE),"")</f>
        <v/>
      </c>
      <c r="J1307" s="702"/>
      <c r="K1307" s="696" t="str">
        <f>IF(Tabla112[[#This Row],[Insumos]]="","",_xlfn.XLOOKUP(Tabla112[[#This Row],[Insumos]],[1]!Tabla10[Insumo],[1]!Tabla10[InsumoAbrev],"",0))</f>
        <v/>
      </c>
      <c r="L1307" s="697"/>
      <c r="M1307" s="698" t="str">
        <f>IF(Tabla112[[#This Row],[Descripción]]="","",_xlfn.XLOOKUP(Tabla112[[#This Row],[Descripción]],[1]!Tabla10[Descripción],[1]!Tabla10[Unidad de Medida],"",0))</f>
        <v/>
      </c>
      <c r="N1307" s="699"/>
      <c r="O1307" s="700" t="str">
        <f>IF(Tabla112[[#This Row],[Descripción]]="","",_xlfn.XLOOKUP(Tabla112[[#This Row],[Descripción]],[1]!Tabla10[Descripción],[1]!Tabla10[Precio Unitario],0))</f>
        <v/>
      </c>
      <c r="P1307" s="700" t="str">
        <f>IF(Tabla112[[#This Row],[Cantidad de Insumos]]="","",Tabla112[[#This Row],[Precio Unitario]]*Tabla112[[#This Row],[Cantidad de Insumos]])</f>
        <v/>
      </c>
      <c r="Q1307" s="700" t="str">
        <f>IF(Tabla112[[#This Row],[Descripción]]="","",_xlfn.XLOOKUP(Tabla112[[#This Row],[Descripción]],[1]!Tabla10[Descripción],[1]!Tabla10[CODIGO PRESUPUESTARIO],0))</f>
        <v/>
      </c>
      <c r="R1307" s="696"/>
      <c r="S1307" s="696"/>
    </row>
    <row r="1308" spans="2:19" x14ac:dyDescent="0.3">
      <c r="B1308" s="692" t="str">
        <f>IF('Formulario PPGR3 '!$G1308="","",CONCATENATE('Formulario PPGR3 '!$C1308,".",'Formulario PPGR3 '!$D1308,".",'Formulario PPGR3 '!$E1308,".",'Formulario PPGR3 '!$F1308))</f>
        <v/>
      </c>
      <c r="C1308" s="692" t="str">
        <f>IF('Formulario PPGR3 '!$G1308="","",'[1]Formulario PPGR1'!#REF!)</f>
        <v/>
      </c>
      <c r="D1308" s="692" t="str">
        <f>IF('Formulario PPGR3 '!$G1308="","",'[1]Formulario PPGR1'!#REF!)</f>
        <v/>
      </c>
      <c r="E1308" s="692" t="str">
        <f>IF('Formulario PPGR3 '!$G1308="","",'[1]Formulario PPGR1'!#REF!)</f>
        <v/>
      </c>
      <c r="F1308" s="692" t="str">
        <f>IF('Formulario PPGR3 '!$G1308="","",'[1]Formulario PPGR1'!#REF!)</f>
        <v/>
      </c>
      <c r="G1308" s="693"/>
      <c r="H1308" s="694" t="str">
        <f>IF(Tabla112[[#This Row],[Código_Actividad]]="","",_xlfn.XLOOKUP(Tabla112[[#This Row],[Código_Actividad]],[1]!Tabla2[Código],[1]!Tabla2[Actividades Programables Presupuestables],"",0))</f>
        <v/>
      </c>
      <c r="I1308" s="695" t="str">
        <f>IFERROR(VLOOKUP('Formulario PPGR3 '!$G1308,'[1]Formulario PPGR2'!$H$9:$V$272,15,FALSE),"")</f>
        <v/>
      </c>
      <c r="J1308" s="702"/>
      <c r="K1308" s="696" t="str">
        <f>IF(Tabla112[[#This Row],[Insumos]]="","",_xlfn.XLOOKUP(Tabla112[[#This Row],[Insumos]],[1]!Tabla10[Insumo],[1]!Tabla10[InsumoAbrev],"",0))</f>
        <v/>
      </c>
      <c r="L1308" s="697"/>
      <c r="M1308" s="698" t="str">
        <f>IF(Tabla112[[#This Row],[Descripción]]="","",_xlfn.XLOOKUP(Tabla112[[#This Row],[Descripción]],[1]!Tabla10[Descripción],[1]!Tabla10[Unidad de Medida],"",0))</f>
        <v/>
      </c>
      <c r="N1308" s="699"/>
      <c r="O1308" s="700" t="str">
        <f>IF(Tabla112[[#This Row],[Descripción]]="","",_xlfn.XLOOKUP(Tabla112[[#This Row],[Descripción]],[1]!Tabla10[Descripción],[1]!Tabla10[Precio Unitario],0))</f>
        <v/>
      </c>
      <c r="P1308" s="700" t="str">
        <f>IF(Tabla112[[#This Row],[Cantidad de Insumos]]="","",Tabla112[[#This Row],[Precio Unitario]]*Tabla112[[#This Row],[Cantidad de Insumos]])</f>
        <v/>
      </c>
      <c r="Q1308" s="700" t="str">
        <f>IF(Tabla112[[#This Row],[Descripción]]="","",_xlfn.XLOOKUP(Tabla112[[#This Row],[Descripción]],[1]!Tabla10[Descripción],[1]!Tabla10[CODIGO PRESUPUESTARIO],0))</f>
        <v/>
      </c>
      <c r="R1308" s="696"/>
      <c r="S1308" s="696"/>
    </row>
    <row r="1309" spans="2:19" x14ac:dyDescent="0.3">
      <c r="B1309" s="692" t="str">
        <f>IF('Formulario PPGR3 '!$G1309="","",CONCATENATE('Formulario PPGR3 '!$C1309,".",'Formulario PPGR3 '!$D1309,".",'Formulario PPGR3 '!$E1309,".",'Formulario PPGR3 '!$F1309))</f>
        <v/>
      </c>
      <c r="C1309" s="692" t="str">
        <f>IF('Formulario PPGR3 '!$G1309="","",'[1]Formulario PPGR1'!#REF!)</f>
        <v/>
      </c>
      <c r="D1309" s="692" t="str">
        <f>IF('Formulario PPGR3 '!$G1309="","",'[1]Formulario PPGR1'!#REF!)</f>
        <v/>
      </c>
      <c r="E1309" s="692" t="str">
        <f>IF('Formulario PPGR3 '!$G1309="","",'[1]Formulario PPGR1'!#REF!)</f>
        <v/>
      </c>
      <c r="F1309" s="692" t="str">
        <f>IF('Formulario PPGR3 '!$G1309="","",'[1]Formulario PPGR1'!#REF!)</f>
        <v/>
      </c>
      <c r="G1309" s="693"/>
      <c r="H1309" s="694" t="str">
        <f>IF(Tabla112[[#This Row],[Código_Actividad]]="","",_xlfn.XLOOKUP(Tabla112[[#This Row],[Código_Actividad]],[1]!Tabla2[Código],[1]!Tabla2[Actividades Programables Presupuestables],"",0))</f>
        <v/>
      </c>
      <c r="I1309" s="695" t="str">
        <f>IFERROR(VLOOKUP('Formulario PPGR3 '!$G1309,'[1]Formulario PPGR2'!$H$9:$V$272,15,FALSE),"")</f>
        <v/>
      </c>
      <c r="J1309" s="702"/>
      <c r="K1309" s="696" t="str">
        <f>IF(Tabla112[[#This Row],[Insumos]]="","",_xlfn.XLOOKUP(Tabla112[[#This Row],[Insumos]],[1]!Tabla10[Insumo],[1]!Tabla10[InsumoAbrev],"",0))</f>
        <v/>
      </c>
      <c r="L1309" s="697"/>
      <c r="M1309" s="698" t="str">
        <f>IF(Tabla112[[#This Row],[Descripción]]="","",_xlfn.XLOOKUP(Tabla112[[#This Row],[Descripción]],[1]!Tabla10[Descripción],[1]!Tabla10[Unidad de Medida],"",0))</f>
        <v/>
      </c>
      <c r="N1309" s="699"/>
      <c r="O1309" s="700" t="str">
        <f>IF(Tabla112[[#This Row],[Descripción]]="","",_xlfn.XLOOKUP(Tabla112[[#This Row],[Descripción]],[1]!Tabla10[Descripción],[1]!Tabla10[Precio Unitario],0))</f>
        <v/>
      </c>
      <c r="P1309" s="700" t="str">
        <f>IF(Tabla112[[#This Row],[Cantidad de Insumos]]="","",Tabla112[[#This Row],[Precio Unitario]]*Tabla112[[#This Row],[Cantidad de Insumos]])</f>
        <v/>
      </c>
      <c r="Q1309" s="700" t="str">
        <f>IF(Tabla112[[#This Row],[Descripción]]="","",_xlfn.XLOOKUP(Tabla112[[#This Row],[Descripción]],[1]!Tabla10[Descripción],[1]!Tabla10[CODIGO PRESUPUESTARIO],0))</f>
        <v/>
      </c>
      <c r="R1309" s="696"/>
      <c r="S1309" s="696"/>
    </row>
    <row r="1310" spans="2:19" x14ac:dyDescent="0.3">
      <c r="B1310" s="692" t="str">
        <f>IF('Formulario PPGR3 '!$G1310="","",CONCATENATE('Formulario PPGR3 '!$C1310,".",'Formulario PPGR3 '!$D1310,".",'Formulario PPGR3 '!$E1310,".",'Formulario PPGR3 '!$F1310))</f>
        <v/>
      </c>
      <c r="C1310" s="692" t="str">
        <f>IF('Formulario PPGR3 '!$G1310="","",'[1]Formulario PPGR1'!#REF!)</f>
        <v/>
      </c>
      <c r="D1310" s="692" t="str">
        <f>IF('Formulario PPGR3 '!$G1310="","",'[1]Formulario PPGR1'!#REF!)</f>
        <v/>
      </c>
      <c r="E1310" s="692" t="str">
        <f>IF('Formulario PPGR3 '!$G1310="","",'[1]Formulario PPGR1'!#REF!)</f>
        <v/>
      </c>
      <c r="F1310" s="692" t="str">
        <f>IF('Formulario PPGR3 '!$G1310="","",'[1]Formulario PPGR1'!#REF!)</f>
        <v/>
      </c>
      <c r="G1310" s="693"/>
      <c r="H1310" s="694" t="str">
        <f>IF(Tabla112[[#This Row],[Código_Actividad]]="","",_xlfn.XLOOKUP(Tabla112[[#This Row],[Código_Actividad]],[1]!Tabla2[Código],[1]!Tabla2[Actividades Programables Presupuestables],"",0))</f>
        <v/>
      </c>
      <c r="I1310" s="695" t="str">
        <f>IFERROR(VLOOKUP('Formulario PPGR3 '!$G1310,'[1]Formulario PPGR2'!$H$9:$V$272,15,FALSE),"")</f>
        <v/>
      </c>
      <c r="J1310" s="702"/>
      <c r="K1310" s="696" t="str">
        <f>IF(Tabla112[[#This Row],[Insumos]]="","",_xlfn.XLOOKUP(Tabla112[[#This Row],[Insumos]],[1]!Tabla10[Insumo],[1]!Tabla10[InsumoAbrev],"",0))</f>
        <v/>
      </c>
      <c r="L1310" s="697"/>
      <c r="M1310" s="698" t="str">
        <f>IF(Tabla112[[#This Row],[Descripción]]="","",_xlfn.XLOOKUP(Tabla112[[#This Row],[Descripción]],[1]!Tabla10[Descripción],[1]!Tabla10[Unidad de Medida],"",0))</f>
        <v/>
      </c>
      <c r="N1310" s="699"/>
      <c r="O1310" s="700" t="str">
        <f>IF(Tabla112[[#This Row],[Descripción]]="","",_xlfn.XLOOKUP(Tabla112[[#This Row],[Descripción]],[1]!Tabla10[Descripción],[1]!Tabla10[Precio Unitario],0))</f>
        <v/>
      </c>
      <c r="P1310" s="700" t="str">
        <f>IF(Tabla112[[#This Row],[Cantidad de Insumos]]="","",Tabla112[[#This Row],[Precio Unitario]]*Tabla112[[#This Row],[Cantidad de Insumos]])</f>
        <v/>
      </c>
      <c r="Q1310" s="700" t="str">
        <f>IF(Tabla112[[#This Row],[Descripción]]="","",_xlfn.XLOOKUP(Tabla112[[#This Row],[Descripción]],[1]!Tabla10[Descripción],[1]!Tabla10[CODIGO PRESUPUESTARIO],0))</f>
        <v/>
      </c>
      <c r="R1310" s="696"/>
      <c r="S1310" s="696"/>
    </row>
    <row r="1311" spans="2:19" x14ac:dyDescent="0.3">
      <c r="B1311" s="692" t="str">
        <f>IF('Formulario PPGR3 '!$G1311="","",CONCATENATE('Formulario PPGR3 '!$C1311,".",'Formulario PPGR3 '!$D1311,".",'Formulario PPGR3 '!$E1311,".",'Formulario PPGR3 '!$F1311))</f>
        <v/>
      </c>
      <c r="C1311" s="692" t="str">
        <f>IF('Formulario PPGR3 '!$G1311="","",'[1]Formulario PPGR1'!#REF!)</f>
        <v/>
      </c>
      <c r="D1311" s="692" t="str">
        <f>IF('Formulario PPGR3 '!$G1311="","",'[1]Formulario PPGR1'!#REF!)</f>
        <v/>
      </c>
      <c r="E1311" s="692" t="str">
        <f>IF('Formulario PPGR3 '!$G1311="","",'[1]Formulario PPGR1'!#REF!)</f>
        <v/>
      </c>
      <c r="F1311" s="692" t="str">
        <f>IF('Formulario PPGR3 '!$G1311="","",'[1]Formulario PPGR1'!#REF!)</f>
        <v/>
      </c>
      <c r="G1311" s="693"/>
      <c r="H1311" s="694" t="str">
        <f>IF(Tabla112[[#This Row],[Código_Actividad]]="","",_xlfn.XLOOKUP(Tabla112[[#This Row],[Código_Actividad]],[1]!Tabla2[Código],[1]!Tabla2[Actividades Programables Presupuestables],"",0))</f>
        <v/>
      </c>
      <c r="I1311" s="695" t="str">
        <f>IFERROR(VLOOKUP('Formulario PPGR3 '!$G1311,'[1]Formulario PPGR2'!$H$9:$V$272,15,FALSE),"")</f>
        <v/>
      </c>
      <c r="J1311" s="702"/>
      <c r="K1311" s="696" t="str">
        <f>IF(Tabla112[[#This Row],[Insumos]]="","",_xlfn.XLOOKUP(Tabla112[[#This Row],[Insumos]],[1]!Tabla10[Insumo],[1]!Tabla10[InsumoAbrev],"",0))</f>
        <v/>
      </c>
      <c r="L1311" s="697"/>
      <c r="M1311" s="698" t="str">
        <f>IF(Tabla112[[#This Row],[Descripción]]="","",_xlfn.XLOOKUP(Tabla112[[#This Row],[Descripción]],[1]!Tabla10[Descripción],[1]!Tabla10[Unidad de Medida],"",0))</f>
        <v/>
      </c>
      <c r="N1311" s="699"/>
      <c r="O1311" s="700" t="str">
        <f>IF(Tabla112[[#This Row],[Descripción]]="","",_xlfn.XLOOKUP(Tabla112[[#This Row],[Descripción]],[1]!Tabla10[Descripción],[1]!Tabla10[Precio Unitario],0))</f>
        <v/>
      </c>
      <c r="P1311" s="700" t="str">
        <f>IF(Tabla112[[#This Row],[Cantidad de Insumos]]="","",Tabla112[[#This Row],[Precio Unitario]]*Tabla112[[#This Row],[Cantidad de Insumos]])</f>
        <v/>
      </c>
      <c r="Q1311" s="700" t="str">
        <f>IF(Tabla112[[#This Row],[Descripción]]="","",_xlfn.XLOOKUP(Tabla112[[#This Row],[Descripción]],[1]!Tabla10[Descripción],[1]!Tabla10[CODIGO PRESUPUESTARIO],0))</f>
        <v/>
      </c>
      <c r="R1311" s="696"/>
      <c r="S1311" s="696"/>
    </row>
    <row r="1312" spans="2:19" x14ac:dyDescent="0.3">
      <c r="B1312" s="692" t="str">
        <f>IF('Formulario PPGR3 '!$G1312="","",CONCATENATE('Formulario PPGR3 '!$C1312,".",'Formulario PPGR3 '!$D1312,".",'Formulario PPGR3 '!$E1312,".",'Formulario PPGR3 '!$F1312))</f>
        <v/>
      </c>
      <c r="C1312" s="692" t="str">
        <f>IF('Formulario PPGR3 '!$G1312="","",'[1]Formulario PPGR1'!#REF!)</f>
        <v/>
      </c>
      <c r="D1312" s="692" t="str">
        <f>IF('Formulario PPGR3 '!$G1312="","",'[1]Formulario PPGR1'!#REF!)</f>
        <v/>
      </c>
      <c r="E1312" s="692" t="str">
        <f>IF('Formulario PPGR3 '!$G1312="","",'[1]Formulario PPGR1'!#REF!)</f>
        <v/>
      </c>
      <c r="F1312" s="692" t="str">
        <f>IF('Formulario PPGR3 '!$G1312="","",'[1]Formulario PPGR1'!#REF!)</f>
        <v/>
      </c>
      <c r="G1312" s="693"/>
      <c r="H1312" s="694" t="str">
        <f>IF(Tabla112[[#This Row],[Código_Actividad]]="","",_xlfn.XLOOKUP(Tabla112[[#This Row],[Código_Actividad]],[1]!Tabla2[Código],[1]!Tabla2[Actividades Programables Presupuestables],"",0))</f>
        <v/>
      </c>
      <c r="I1312" s="695" t="str">
        <f>IFERROR(VLOOKUP('Formulario PPGR3 '!$G1312,'[1]Formulario PPGR2'!$H$9:$V$272,15,FALSE),"")</f>
        <v/>
      </c>
      <c r="J1312" s="702"/>
      <c r="K1312" s="696" t="str">
        <f>IF(Tabla112[[#This Row],[Insumos]]="","",_xlfn.XLOOKUP(Tabla112[[#This Row],[Insumos]],[1]!Tabla10[Insumo],[1]!Tabla10[InsumoAbrev],"",0))</f>
        <v/>
      </c>
      <c r="L1312" s="697"/>
      <c r="M1312" s="698" t="str">
        <f>IF(Tabla112[[#This Row],[Descripción]]="","",_xlfn.XLOOKUP(Tabla112[[#This Row],[Descripción]],[1]!Tabla10[Descripción],[1]!Tabla10[Unidad de Medida],"",0))</f>
        <v/>
      </c>
      <c r="N1312" s="699"/>
      <c r="O1312" s="700" t="str">
        <f>IF(Tabla112[[#This Row],[Descripción]]="","",_xlfn.XLOOKUP(Tabla112[[#This Row],[Descripción]],[1]!Tabla10[Descripción],[1]!Tabla10[Precio Unitario],0))</f>
        <v/>
      </c>
      <c r="P1312" s="700" t="str">
        <f>IF(Tabla112[[#This Row],[Cantidad de Insumos]]="","",Tabla112[[#This Row],[Precio Unitario]]*Tabla112[[#This Row],[Cantidad de Insumos]])</f>
        <v/>
      </c>
      <c r="Q1312" s="700" t="str">
        <f>IF(Tabla112[[#This Row],[Descripción]]="","",_xlfn.XLOOKUP(Tabla112[[#This Row],[Descripción]],[1]!Tabla10[Descripción],[1]!Tabla10[CODIGO PRESUPUESTARIO],0))</f>
        <v/>
      </c>
      <c r="R1312" s="696"/>
      <c r="S1312" s="696"/>
    </row>
    <row r="1313" spans="2:19" x14ac:dyDescent="0.3">
      <c r="B1313" s="692" t="str">
        <f>IF('Formulario PPGR3 '!$G1313="","",CONCATENATE('Formulario PPGR3 '!$C1313,".",'Formulario PPGR3 '!$D1313,".",'Formulario PPGR3 '!$E1313,".",'Formulario PPGR3 '!$F1313))</f>
        <v/>
      </c>
      <c r="C1313" s="692" t="str">
        <f>IF('Formulario PPGR3 '!$G1313="","",'[1]Formulario PPGR1'!#REF!)</f>
        <v/>
      </c>
      <c r="D1313" s="692" t="str">
        <f>IF('Formulario PPGR3 '!$G1313="","",'[1]Formulario PPGR1'!#REF!)</f>
        <v/>
      </c>
      <c r="E1313" s="692" t="str">
        <f>IF('Formulario PPGR3 '!$G1313="","",'[1]Formulario PPGR1'!#REF!)</f>
        <v/>
      </c>
      <c r="F1313" s="692" t="str">
        <f>IF('Formulario PPGR3 '!$G1313="","",'[1]Formulario PPGR1'!#REF!)</f>
        <v/>
      </c>
      <c r="G1313" s="693"/>
      <c r="H1313" s="694" t="str">
        <f>IF(Tabla112[[#This Row],[Código_Actividad]]="","",_xlfn.XLOOKUP(Tabla112[[#This Row],[Código_Actividad]],[1]!Tabla2[Código],[1]!Tabla2[Actividades Programables Presupuestables],"",0))</f>
        <v/>
      </c>
      <c r="I1313" s="695" t="str">
        <f>IFERROR(VLOOKUP('Formulario PPGR3 '!$G1313,'[1]Formulario PPGR2'!$H$9:$V$272,15,FALSE),"")</f>
        <v/>
      </c>
      <c r="J1313" s="702"/>
      <c r="K1313" s="696" t="str">
        <f>IF(Tabla112[[#This Row],[Insumos]]="","",_xlfn.XLOOKUP(Tabla112[[#This Row],[Insumos]],[1]!Tabla10[Insumo],[1]!Tabla10[InsumoAbrev],"",0))</f>
        <v/>
      </c>
      <c r="L1313" s="697"/>
      <c r="M1313" s="698" t="str">
        <f>IF(Tabla112[[#This Row],[Descripción]]="","",_xlfn.XLOOKUP(Tabla112[[#This Row],[Descripción]],[1]!Tabla10[Descripción],[1]!Tabla10[Unidad de Medida],"",0))</f>
        <v/>
      </c>
      <c r="N1313" s="699"/>
      <c r="O1313" s="700" t="str">
        <f>IF(Tabla112[[#This Row],[Descripción]]="","",_xlfn.XLOOKUP(Tabla112[[#This Row],[Descripción]],[1]!Tabla10[Descripción],[1]!Tabla10[Precio Unitario],0))</f>
        <v/>
      </c>
      <c r="P1313" s="700" t="str">
        <f>IF(Tabla112[[#This Row],[Cantidad de Insumos]]="","",Tabla112[[#This Row],[Precio Unitario]]*Tabla112[[#This Row],[Cantidad de Insumos]])</f>
        <v/>
      </c>
      <c r="Q1313" s="700" t="str">
        <f>IF(Tabla112[[#This Row],[Descripción]]="","",_xlfn.XLOOKUP(Tabla112[[#This Row],[Descripción]],[1]!Tabla10[Descripción],[1]!Tabla10[CODIGO PRESUPUESTARIO],0))</f>
        <v/>
      </c>
      <c r="R1313" s="696"/>
      <c r="S1313" s="696"/>
    </row>
    <row r="1314" spans="2:19" x14ac:dyDescent="0.3">
      <c r="B1314" s="692" t="str">
        <f>IF('Formulario PPGR3 '!$G1314="","",CONCATENATE('Formulario PPGR3 '!$C1314,".",'Formulario PPGR3 '!$D1314,".",'Formulario PPGR3 '!$E1314,".",'Formulario PPGR3 '!$F1314))</f>
        <v/>
      </c>
      <c r="C1314" s="692" t="str">
        <f>IF('Formulario PPGR3 '!$G1314="","",'[1]Formulario PPGR1'!#REF!)</f>
        <v/>
      </c>
      <c r="D1314" s="692" t="str">
        <f>IF('Formulario PPGR3 '!$G1314="","",'[1]Formulario PPGR1'!#REF!)</f>
        <v/>
      </c>
      <c r="E1314" s="692" t="str">
        <f>IF('Formulario PPGR3 '!$G1314="","",'[1]Formulario PPGR1'!#REF!)</f>
        <v/>
      </c>
      <c r="F1314" s="692" t="str">
        <f>IF('Formulario PPGR3 '!$G1314="","",'[1]Formulario PPGR1'!#REF!)</f>
        <v/>
      </c>
      <c r="G1314" s="693"/>
      <c r="H1314" s="694" t="str">
        <f>IF(Tabla112[[#This Row],[Código_Actividad]]="","",_xlfn.XLOOKUP(Tabla112[[#This Row],[Código_Actividad]],[1]!Tabla2[Código],[1]!Tabla2[Actividades Programables Presupuestables],"",0))</f>
        <v/>
      </c>
      <c r="I1314" s="695" t="str">
        <f>IFERROR(VLOOKUP('Formulario PPGR3 '!$G1314,'[1]Formulario PPGR2'!$H$9:$V$272,15,FALSE),"")</f>
        <v/>
      </c>
      <c r="J1314" s="702"/>
      <c r="K1314" s="696" t="str">
        <f>IF(Tabla112[[#This Row],[Insumos]]="","",_xlfn.XLOOKUP(Tabla112[[#This Row],[Insumos]],[1]!Tabla10[Insumo],[1]!Tabla10[InsumoAbrev],"",0))</f>
        <v/>
      </c>
      <c r="L1314" s="697"/>
      <c r="M1314" s="698" t="str">
        <f>IF(Tabla112[[#This Row],[Descripción]]="","",_xlfn.XLOOKUP(Tabla112[[#This Row],[Descripción]],[1]!Tabla10[Descripción],[1]!Tabla10[Unidad de Medida],"",0))</f>
        <v/>
      </c>
      <c r="N1314" s="699"/>
      <c r="O1314" s="700" t="str">
        <f>IF(Tabla112[[#This Row],[Descripción]]="","",_xlfn.XLOOKUP(Tabla112[[#This Row],[Descripción]],[1]!Tabla10[Descripción],[1]!Tabla10[Precio Unitario],0))</f>
        <v/>
      </c>
      <c r="P1314" s="700" t="str">
        <f>IF(Tabla112[[#This Row],[Cantidad de Insumos]]="","",Tabla112[[#This Row],[Precio Unitario]]*Tabla112[[#This Row],[Cantidad de Insumos]])</f>
        <v/>
      </c>
      <c r="Q1314" s="700" t="str">
        <f>IF(Tabla112[[#This Row],[Descripción]]="","",_xlfn.XLOOKUP(Tabla112[[#This Row],[Descripción]],[1]!Tabla10[Descripción],[1]!Tabla10[CODIGO PRESUPUESTARIO],0))</f>
        <v/>
      </c>
      <c r="R1314" s="696"/>
      <c r="S1314" s="696"/>
    </row>
    <row r="1315" spans="2:19" x14ac:dyDescent="0.3">
      <c r="B1315" s="692" t="str">
        <f>IF('Formulario PPGR3 '!$G1315="","",CONCATENATE('Formulario PPGR3 '!$C1315,".",'Formulario PPGR3 '!$D1315,".",'Formulario PPGR3 '!$E1315,".",'Formulario PPGR3 '!$F1315))</f>
        <v/>
      </c>
      <c r="C1315" s="692" t="str">
        <f>IF('Formulario PPGR3 '!$G1315="","",'[1]Formulario PPGR1'!#REF!)</f>
        <v/>
      </c>
      <c r="D1315" s="692" t="str">
        <f>IF('Formulario PPGR3 '!$G1315="","",'[1]Formulario PPGR1'!#REF!)</f>
        <v/>
      </c>
      <c r="E1315" s="692" t="str">
        <f>IF('Formulario PPGR3 '!$G1315="","",'[1]Formulario PPGR1'!#REF!)</f>
        <v/>
      </c>
      <c r="F1315" s="692" t="str">
        <f>IF('Formulario PPGR3 '!$G1315="","",'[1]Formulario PPGR1'!#REF!)</f>
        <v/>
      </c>
      <c r="G1315" s="693"/>
      <c r="H1315" s="694" t="str">
        <f>IF(Tabla112[[#This Row],[Código_Actividad]]="","",_xlfn.XLOOKUP(Tabla112[[#This Row],[Código_Actividad]],[1]!Tabla2[Código],[1]!Tabla2[Actividades Programables Presupuestables],"",0))</f>
        <v/>
      </c>
      <c r="I1315" s="695" t="str">
        <f>IFERROR(VLOOKUP('Formulario PPGR3 '!$G1315,'[1]Formulario PPGR2'!$H$9:$V$272,15,FALSE),"")</f>
        <v/>
      </c>
      <c r="J1315" s="702"/>
      <c r="K1315" s="696" t="str">
        <f>IF(Tabla112[[#This Row],[Insumos]]="","",_xlfn.XLOOKUP(Tabla112[[#This Row],[Insumos]],[1]!Tabla10[Insumo],[1]!Tabla10[InsumoAbrev],"",0))</f>
        <v/>
      </c>
      <c r="L1315" s="697"/>
      <c r="M1315" s="698" t="str">
        <f>IF(Tabla112[[#This Row],[Descripción]]="","",_xlfn.XLOOKUP(Tabla112[[#This Row],[Descripción]],[1]!Tabla10[Descripción],[1]!Tabla10[Unidad de Medida],"",0))</f>
        <v/>
      </c>
      <c r="N1315" s="699"/>
      <c r="O1315" s="700" t="str">
        <f>IF(Tabla112[[#This Row],[Descripción]]="","",_xlfn.XLOOKUP(Tabla112[[#This Row],[Descripción]],[1]!Tabla10[Descripción],[1]!Tabla10[Precio Unitario],0))</f>
        <v/>
      </c>
      <c r="P1315" s="700" t="str">
        <f>IF(Tabla112[[#This Row],[Cantidad de Insumos]]="","",Tabla112[[#This Row],[Precio Unitario]]*Tabla112[[#This Row],[Cantidad de Insumos]])</f>
        <v/>
      </c>
      <c r="Q1315" s="700" t="str">
        <f>IF(Tabla112[[#This Row],[Descripción]]="","",_xlfn.XLOOKUP(Tabla112[[#This Row],[Descripción]],[1]!Tabla10[Descripción],[1]!Tabla10[CODIGO PRESUPUESTARIO],0))</f>
        <v/>
      </c>
      <c r="R1315" s="696"/>
      <c r="S1315" s="696"/>
    </row>
    <row r="1316" spans="2:19" x14ac:dyDescent="0.3">
      <c r="B1316" s="692" t="str">
        <f>IF('Formulario PPGR3 '!$G1316="","",CONCATENATE('Formulario PPGR3 '!$C1316,".",'Formulario PPGR3 '!$D1316,".",'Formulario PPGR3 '!$E1316,".",'Formulario PPGR3 '!$F1316))</f>
        <v/>
      </c>
      <c r="C1316" s="692" t="str">
        <f>IF('Formulario PPGR3 '!$G1316="","",'[1]Formulario PPGR1'!#REF!)</f>
        <v/>
      </c>
      <c r="D1316" s="692" t="str">
        <f>IF('Formulario PPGR3 '!$G1316="","",'[1]Formulario PPGR1'!#REF!)</f>
        <v/>
      </c>
      <c r="E1316" s="692" t="str">
        <f>IF('Formulario PPGR3 '!$G1316="","",'[1]Formulario PPGR1'!#REF!)</f>
        <v/>
      </c>
      <c r="F1316" s="692" t="str">
        <f>IF('Formulario PPGR3 '!$G1316="","",'[1]Formulario PPGR1'!#REF!)</f>
        <v/>
      </c>
      <c r="G1316" s="693"/>
      <c r="H1316" s="694" t="str">
        <f>IF(Tabla112[[#This Row],[Código_Actividad]]="","",_xlfn.XLOOKUP(Tabla112[[#This Row],[Código_Actividad]],[1]!Tabla2[Código],[1]!Tabla2[Actividades Programables Presupuestables],"",0))</f>
        <v/>
      </c>
      <c r="I1316" s="695" t="str">
        <f>IFERROR(VLOOKUP('Formulario PPGR3 '!$G1316,'[1]Formulario PPGR2'!$H$9:$V$272,15,FALSE),"")</f>
        <v/>
      </c>
      <c r="J1316" s="702"/>
      <c r="K1316" s="696" t="str">
        <f>IF(Tabla112[[#This Row],[Insumos]]="","",_xlfn.XLOOKUP(Tabla112[[#This Row],[Insumos]],[1]!Tabla10[Insumo],[1]!Tabla10[InsumoAbrev],"",0))</f>
        <v/>
      </c>
      <c r="L1316" s="697"/>
      <c r="M1316" s="698" t="str">
        <f>IF(Tabla112[[#This Row],[Descripción]]="","",_xlfn.XLOOKUP(Tabla112[[#This Row],[Descripción]],[1]!Tabla10[Descripción],[1]!Tabla10[Unidad de Medida],"",0))</f>
        <v/>
      </c>
      <c r="N1316" s="699"/>
      <c r="O1316" s="700" t="str">
        <f>IF(Tabla112[[#This Row],[Descripción]]="","",_xlfn.XLOOKUP(Tabla112[[#This Row],[Descripción]],[1]!Tabla10[Descripción],[1]!Tabla10[Precio Unitario],0))</f>
        <v/>
      </c>
      <c r="P1316" s="700" t="str">
        <f>IF(Tabla112[[#This Row],[Cantidad de Insumos]]="","",Tabla112[[#This Row],[Precio Unitario]]*Tabla112[[#This Row],[Cantidad de Insumos]])</f>
        <v/>
      </c>
      <c r="Q1316" s="700" t="str">
        <f>IF(Tabla112[[#This Row],[Descripción]]="","",_xlfn.XLOOKUP(Tabla112[[#This Row],[Descripción]],[1]!Tabla10[Descripción],[1]!Tabla10[CODIGO PRESUPUESTARIO],0))</f>
        <v/>
      </c>
      <c r="R1316" s="696"/>
      <c r="S1316" s="696"/>
    </row>
    <row r="1317" spans="2:19" x14ac:dyDescent="0.3">
      <c r="B1317" s="692" t="str">
        <f>IF('Formulario PPGR3 '!$G1317="","",CONCATENATE('Formulario PPGR3 '!$C1317,".",'Formulario PPGR3 '!$D1317,".",'Formulario PPGR3 '!$E1317,".",'Formulario PPGR3 '!$F1317))</f>
        <v/>
      </c>
      <c r="C1317" s="692" t="str">
        <f>IF('Formulario PPGR3 '!$G1317="","",'[1]Formulario PPGR1'!#REF!)</f>
        <v/>
      </c>
      <c r="D1317" s="692" t="str">
        <f>IF('Formulario PPGR3 '!$G1317="","",'[1]Formulario PPGR1'!#REF!)</f>
        <v/>
      </c>
      <c r="E1317" s="692" t="str">
        <f>IF('Formulario PPGR3 '!$G1317="","",'[1]Formulario PPGR1'!#REF!)</f>
        <v/>
      </c>
      <c r="F1317" s="692" t="str">
        <f>IF('Formulario PPGR3 '!$G1317="","",'[1]Formulario PPGR1'!#REF!)</f>
        <v/>
      </c>
      <c r="G1317" s="693"/>
      <c r="H1317" s="694" t="str">
        <f>IF(Tabla112[[#This Row],[Código_Actividad]]="","",_xlfn.XLOOKUP(Tabla112[[#This Row],[Código_Actividad]],[1]!Tabla2[Código],[1]!Tabla2[Actividades Programables Presupuestables],"",0))</f>
        <v/>
      </c>
      <c r="I1317" s="695" t="str">
        <f>IFERROR(VLOOKUP('Formulario PPGR3 '!$G1317,'[1]Formulario PPGR2'!$H$9:$V$272,15,FALSE),"")</f>
        <v/>
      </c>
      <c r="J1317" s="702"/>
      <c r="K1317" s="696" t="str">
        <f>IF(Tabla112[[#This Row],[Insumos]]="","",_xlfn.XLOOKUP(Tabla112[[#This Row],[Insumos]],[1]!Tabla10[Insumo],[1]!Tabla10[InsumoAbrev],"",0))</f>
        <v/>
      </c>
      <c r="L1317" s="697"/>
      <c r="M1317" s="698" t="str">
        <f>IF(Tabla112[[#This Row],[Descripción]]="","",_xlfn.XLOOKUP(Tabla112[[#This Row],[Descripción]],[1]!Tabla10[Descripción],[1]!Tabla10[Unidad de Medida],"",0))</f>
        <v/>
      </c>
      <c r="N1317" s="699"/>
      <c r="O1317" s="700" t="str">
        <f>IF(Tabla112[[#This Row],[Descripción]]="","",_xlfn.XLOOKUP(Tabla112[[#This Row],[Descripción]],[1]!Tabla10[Descripción],[1]!Tabla10[Precio Unitario],0))</f>
        <v/>
      </c>
      <c r="P1317" s="700" t="str">
        <f>IF(Tabla112[[#This Row],[Cantidad de Insumos]]="","",Tabla112[[#This Row],[Precio Unitario]]*Tabla112[[#This Row],[Cantidad de Insumos]])</f>
        <v/>
      </c>
      <c r="Q1317" s="700" t="str">
        <f>IF(Tabla112[[#This Row],[Descripción]]="","",_xlfn.XLOOKUP(Tabla112[[#This Row],[Descripción]],[1]!Tabla10[Descripción],[1]!Tabla10[CODIGO PRESUPUESTARIO],0))</f>
        <v/>
      </c>
      <c r="R1317" s="696"/>
      <c r="S1317" s="696"/>
    </row>
    <row r="1318" spans="2:19" x14ac:dyDescent="0.3">
      <c r="B1318" s="692" t="str">
        <f>IF('Formulario PPGR3 '!$G1318="","",CONCATENATE('Formulario PPGR3 '!$C1318,".",'Formulario PPGR3 '!$D1318,".",'Formulario PPGR3 '!$E1318,".",'Formulario PPGR3 '!$F1318))</f>
        <v/>
      </c>
      <c r="C1318" s="692" t="str">
        <f>IF('Formulario PPGR3 '!$G1318="","",'[1]Formulario PPGR1'!#REF!)</f>
        <v/>
      </c>
      <c r="D1318" s="692" t="str">
        <f>IF('Formulario PPGR3 '!$G1318="","",'[1]Formulario PPGR1'!#REF!)</f>
        <v/>
      </c>
      <c r="E1318" s="692" t="str">
        <f>IF('Formulario PPGR3 '!$G1318="","",'[1]Formulario PPGR1'!#REF!)</f>
        <v/>
      </c>
      <c r="F1318" s="692" t="str">
        <f>IF('Formulario PPGR3 '!$G1318="","",'[1]Formulario PPGR1'!#REF!)</f>
        <v/>
      </c>
      <c r="G1318" s="693"/>
      <c r="H1318" s="694" t="str">
        <f>IF(Tabla112[[#This Row],[Código_Actividad]]="","",_xlfn.XLOOKUP(Tabla112[[#This Row],[Código_Actividad]],[1]!Tabla2[Código],[1]!Tabla2[Actividades Programables Presupuestables],"",0))</f>
        <v/>
      </c>
      <c r="I1318" s="695" t="str">
        <f>IFERROR(VLOOKUP('Formulario PPGR3 '!$G1318,'[1]Formulario PPGR2'!$H$9:$V$272,15,FALSE),"")</f>
        <v/>
      </c>
      <c r="J1318" s="702"/>
      <c r="K1318" s="696" t="str">
        <f>IF(Tabla112[[#This Row],[Insumos]]="","",_xlfn.XLOOKUP(Tabla112[[#This Row],[Insumos]],[1]!Tabla10[Insumo],[1]!Tabla10[InsumoAbrev],"",0))</f>
        <v/>
      </c>
      <c r="L1318" s="697"/>
      <c r="M1318" s="698" t="str">
        <f>IF(Tabla112[[#This Row],[Descripción]]="","",_xlfn.XLOOKUP(Tabla112[[#This Row],[Descripción]],[1]!Tabla10[Descripción],[1]!Tabla10[Unidad de Medida],"",0))</f>
        <v/>
      </c>
      <c r="N1318" s="699"/>
      <c r="O1318" s="700" t="str">
        <f>IF(Tabla112[[#This Row],[Descripción]]="","",_xlfn.XLOOKUP(Tabla112[[#This Row],[Descripción]],[1]!Tabla10[Descripción],[1]!Tabla10[Precio Unitario],0))</f>
        <v/>
      </c>
      <c r="P1318" s="700" t="str">
        <f>IF(Tabla112[[#This Row],[Cantidad de Insumos]]="","",Tabla112[[#This Row],[Precio Unitario]]*Tabla112[[#This Row],[Cantidad de Insumos]])</f>
        <v/>
      </c>
      <c r="Q1318" s="700" t="str">
        <f>IF(Tabla112[[#This Row],[Descripción]]="","",_xlfn.XLOOKUP(Tabla112[[#This Row],[Descripción]],[1]!Tabla10[Descripción],[1]!Tabla10[CODIGO PRESUPUESTARIO],0))</f>
        <v/>
      </c>
      <c r="R1318" s="696"/>
      <c r="S1318" s="696"/>
    </row>
    <row r="1319" spans="2:19" x14ac:dyDescent="0.3">
      <c r="B1319" s="692" t="str">
        <f>IF('Formulario PPGR3 '!$G1319="","",CONCATENATE('Formulario PPGR3 '!$C1319,".",'Formulario PPGR3 '!$D1319,".",'Formulario PPGR3 '!$E1319,".",'Formulario PPGR3 '!$F1319))</f>
        <v/>
      </c>
      <c r="C1319" s="692" t="str">
        <f>IF('Formulario PPGR3 '!$G1319="","",'[1]Formulario PPGR1'!#REF!)</f>
        <v/>
      </c>
      <c r="D1319" s="692" t="str">
        <f>IF('Formulario PPGR3 '!$G1319="","",'[1]Formulario PPGR1'!#REF!)</f>
        <v/>
      </c>
      <c r="E1319" s="692" t="str">
        <f>IF('Formulario PPGR3 '!$G1319="","",'[1]Formulario PPGR1'!#REF!)</f>
        <v/>
      </c>
      <c r="F1319" s="692" t="str">
        <f>IF('Formulario PPGR3 '!$G1319="","",'[1]Formulario PPGR1'!#REF!)</f>
        <v/>
      </c>
      <c r="G1319" s="693"/>
      <c r="H1319" s="694" t="str">
        <f>IF(Tabla112[[#This Row],[Código_Actividad]]="","",_xlfn.XLOOKUP(Tabla112[[#This Row],[Código_Actividad]],[1]!Tabla2[Código],[1]!Tabla2[Actividades Programables Presupuestables],"",0))</f>
        <v/>
      </c>
      <c r="I1319" s="695" t="str">
        <f>IFERROR(VLOOKUP('Formulario PPGR3 '!$G1319,'[1]Formulario PPGR2'!$H$9:$V$272,15,FALSE),"")</f>
        <v/>
      </c>
      <c r="J1319" s="702"/>
      <c r="K1319" s="696" t="str">
        <f>IF(Tabla112[[#This Row],[Insumos]]="","",_xlfn.XLOOKUP(Tabla112[[#This Row],[Insumos]],[1]!Tabla10[Insumo],[1]!Tabla10[InsumoAbrev],"",0))</f>
        <v/>
      </c>
      <c r="L1319" s="697"/>
      <c r="M1319" s="698" t="str">
        <f>IF(Tabla112[[#This Row],[Descripción]]="","",_xlfn.XLOOKUP(Tabla112[[#This Row],[Descripción]],[1]!Tabla10[Descripción],[1]!Tabla10[Unidad de Medida],"",0))</f>
        <v/>
      </c>
      <c r="N1319" s="699"/>
      <c r="O1319" s="700" t="str">
        <f>IF(Tabla112[[#This Row],[Descripción]]="","",_xlfn.XLOOKUP(Tabla112[[#This Row],[Descripción]],[1]!Tabla10[Descripción],[1]!Tabla10[Precio Unitario],0))</f>
        <v/>
      </c>
      <c r="P1319" s="700" t="str">
        <f>IF(Tabla112[[#This Row],[Cantidad de Insumos]]="","",Tabla112[[#This Row],[Precio Unitario]]*Tabla112[[#This Row],[Cantidad de Insumos]])</f>
        <v/>
      </c>
      <c r="Q1319" s="700" t="str">
        <f>IF(Tabla112[[#This Row],[Descripción]]="","",_xlfn.XLOOKUP(Tabla112[[#This Row],[Descripción]],[1]!Tabla10[Descripción],[1]!Tabla10[CODIGO PRESUPUESTARIO],0))</f>
        <v/>
      </c>
      <c r="R1319" s="696"/>
      <c r="S1319" s="696"/>
    </row>
    <row r="1320" spans="2:19" x14ac:dyDescent="0.3">
      <c r="B1320" s="692" t="str">
        <f>IF('Formulario PPGR3 '!$G1320="","",CONCATENATE('Formulario PPGR3 '!$C1320,".",'Formulario PPGR3 '!$D1320,".",'Formulario PPGR3 '!$E1320,".",'Formulario PPGR3 '!$F1320))</f>
        <v/>
      </c>
      <c r="C1320" s="692" t="str">
        <f>IF('Formulario PPGR3 '!$G1320="","",'[1]Formulario PPGR1'!#REF!)</f>
        <v/>
      </c>
      <c r="D1320" s="692" t="str">
        <f>IF('Formulario PPGR3 '!$G1320="","",'[1]Formulario PPGR1'!#REF!)</f>
        <v/>
      </c>
      <c r="E1320" s="692" t="str">
        <f>IF('Formulario PPGR3 '!$G1320="","",'[1]Formulario PPGR1'!#REF!)</f>
        <v/>
      </c>
      <c r="F1320" s="692" t="str">
        <f>IF('Formulario PPGR3 '!$G1320="","",'[1]Formulario PPGR1'!#REF!)</f>
        <v/>
      </c>
      <c r="G1320" s="693"/>
      <c r="H1320" s="694" t="str">
        <f>IF(Tabla112[[#This Row],[Código_Actividad]]="","",_xlfn.XLOOKUP(Tabla112[[#This Row],[Código_Actividad]],[1]!Tabla2[Código],[1]!Tabla2[Actividades Programables Presupuestables],"",0))</f>
        <v/>
      </c>
      <c r="I1320" s="695" t="str">
        <f>IFERROR(VLOOKUP('Formulario PPGR3 '!$G1320,'[1]Formulario PPGR2'!$H$9:$V$272,15,FALSE),"")</f>
        <v/>
      </c>
      <c r="J1320" s="702"/>
      <c r="K1320" s="696" t="str">
        <f>IF(Tabla112[[#This Row],[Insumos]]="","",_xlfn.XLOOKUP(Tabla112[[#This Row],[Insumos]],[1]!Tabla10[Insumo],[1]!Tabla10[InsumoAbrev],"",0))</f>
        <v/>
      </c>
      <c r="L1320" s="697"/>
      <c r="M1320" s="698" t="str">
        <f>IF(Tabla112[[#This Row],[Descripción]]="","",_xlfn.XLOOKUP(Tabla112[[#This Row],[Descripción]],[1]!Tabla10[Descripción],[1]!Tabla10[Unidad de Medida],"",0))</f>
        <v/>
      </c>
      <c r="N1320" s="699"/>
      <c r="O1320" s="700" t="str">
        <f>IF(Tabla112[[#This Row],[Descripción]]="","",_xlfn.XLOOKUP(Tabla112[[#This Row],[Descripción]],[1]!Tabla10[Descripción],[1]!Tabla10[Precio Unitario],0))</f>
        <v/>
      </c>
      <c r="P1320" s="700" t="str">
        <f>IF(Tabla112[[#This Row],[Cantidad de Insumos]]="","",Tabla112[[#This Row],[Precio Unitario]]*Tabla112[[#This Row],[Cantidad de Insumos]])</f>
        <v/>
      </c>
      <c r="Q1320" s="700" t="str">
        <f>IF(Tabla112[[#This Row],[Descripción]]="","",_xlfn.XLOOKUP(Tabla112[[#This Row],[Descripción]],[1]!Tabla10[Descripción],[1]!Tabla10[CODIGO PRESUPUESTARIO],0))</f>
        <v/>
      </c>
      <c r="R1320" s="696"/>
      <c r="S1320" s="696"/>
    </row>
    <row r="1321" spans="2:19" x14ac:dyDescent="0.3">
      <c r="B1321" s="692" t="str">
        <f>IF('Formulario PPGR3 '!$G1321="","",CONCATENATE('Formulario PPGR3 '!$C1321,".",'Formulario PPGR3 '!$D1321,".",'Formulario PPGR3 '!$E1321,".",'Formulario PPGR3 '!$F1321))</f>
        <v/>
      </c>
      <c r="C1321" s="692" t="str">
        <f>IF('Formulario PPGR3 '!$G1321="","",'[1]Formulario PPGR1'!#REF!)</f>
        <v/>
      </c>
      <c r="D1321" s="692" t="str">
        <f>IF('Formulario PPGR3 '!$G1321="","",'[1]Formulario PPGR1'!#REF!)</f>
        <v/>
      </c>
      <c r="E1321" s="692" t="str">
        <f>IF('Formulario PPGR3 '!$G1321="","",'[1]Formulario PPGR1'!#REF!)</f>
        <v/>
      </c>
      <c r="F1321" s="692" t="str">
        <f>IF('Formulario PPGR3 '!$G1321="","",'[1]Formulario PPGR1'!#REF!)</f>
        <v/>
      </c>
      <c r="G1321" s="693"/>
      <c r="H1321" s="694" t="str">
        <f>IF(Tabla112[[#This Row],[Código_Actividad]]="","",_xlfn.XLOOKUP(Tabla112[[#This Row],[Código_Actividad]],[1]!Tabla2[Código],[1]!Tabla2[Actividades Programables Presupuestables],"",0))</f>
        <v/>
      </c>
      <c r="I1321" s="695" t="str">
        <f>IFERROR(VLOOKUP('Formulario PPGR3 '!$G1321,'[1]Formulario PPGR2'!$H$9:$V$272,15,FALSE),"")</f>
        <v/>
      </c>
      <c r="J1321" s="702"/>
      <c r="K1321" s="696" t="str">
        <f>IF(Tabla112[[#This Row],[Insumos]]="","",_xlfn.XLOOKUP(Tabla112[[#This Row],[Insumos]],[1]!Tabla10[Insumo],[1]!Tabla10[InsumoAbrev],"",0))</f>
        <v/>
      </c>
      <c r="L1321" s="697"/>
      <c r="M1321" s="698" t="str">
        <f>IF(Tabla112[[#This Row],[Descripción]]="","",_xlfn.XLOOKUP(Tabla112[[#This Row],[Descripción]],[1]!Tabla10[Descripción],[1]!Tabla10[Unidad de Medida],"",0))</f>
        <v/>
      </c>
      <c r="N1321" s="699"/>
      <c r="O1321" s="700" t="str">
        <f>IF(Tabla112[[#This Row],[Descripción]]="","",_xlfn.XLOOKUP(Tabla112[[#This Row],[Descripción]],[1]!Tabla10[Descripción],[1]!Tabla10[Precio Unitario],0))</f>
        <v/>
      </c>
      <c r="P1321" s="700" t="str">
        <f>IF(Tabla112[[#This Row],[Cantidad de Insumos]]="","",Tabla112[[#This Row],[Precio Unitario]]*Tabla112[[#This Row],[Cantidad de Insumos]])</f>
        <v/>
      </c>
      <c r="Q1321" s="700" t="str">
        <f>IF(Tabla112[[#This Row],[Descripción]]="","",_xlfn.XLOOKUP(Tabla112[[#This Row],[Descripción]],[1]!Tabla10[Descripción],[1]!Tabla10[CODIGO PRESUPUESTARIO],0))</f>
        <v/>
      </c>
      <c r="R1321" s="696"/>
      <c r="S1321" s="696"/>
    </row>
    <row r="1322" spans="2:19" x14ac:dyDescent="0.3">
      <c r="B1322" s="692" t="str">
        <f>IF('Formulario PPGR3 '!$G1322="","",CONCATENATE('Formulario PPGR3 '!$C1322,".",'Formulario PPGR3 '!$D1322,".",'Formulario PPGR3 '!$E1322,".",'Formulario PPGR3 '!$F1322))</f>
        <v/>
      </c>
      <c r="C1322" s="692" t="str">
        <f>IF('Formulario PPGR3 '!$G1322="","",'[1]Formulario PPGR1'!#REF!)</f>
        <v/>
      </c>
      <c r="D1322" s="692" t="str">
        <f>IF('Formulario PPGR3 '!$G1322="","",'[1]Formulario PPGR1'!#REF!)</f>
        <v/>
      </c>
      <c r="E1322" s="692" t="str">
        <f>IF('Formulario PPGR3 '!$G1322="","",'[1]Formulario PPGR1'!#REF!)</f>
        <v/>
      </c>
      <c r="F1322" s="692" t="str">
        <f>IF('Formulario PPGR3 '!$G1322="","",'[1]Formulario PPGR1'!#REF!)</f>
        <v/>
      </c>
      <c r="G1322" s="693"/>
      <c r="H1322" s="694" t="str">
        <f>IF(Tabla112[[#This Row],[Código_Actividad]]="","",_xlfn.XLOOKUP(Tabla112[[#This Row],[Código_Actividad]],[1]!Tabla2[Código],[1]!Tabla2[Actividades Programables Presupuestables],"",0))</f>
        <v/>
      </c>
      <c r="I1322" s="695" t="str">
        <f>IFERROR(VLOOKUP('Formulario PPGR3 '!$G1322,'[1]Formulario PPGR2'!$H$9:$V$272,15,FALSE),"")</f>
        <v/>
      </c>
      <c r="J1322" s="702"/>
      <c r="K1322" s="696" t="str">
        <f>IF(Tabla112[[#This Row],[Insumos]]="","",_xlfn.XLOOKUP(Tabla112[[#This Row],[Insumos]],[1]!Tabla10[Insumo],[1]!Tabla10[InsumoAbrev],"",0))</f>
        <v/>
      </c>
      <c r="L1322" s="697"/>
      <c r="M1322" s="698" t="str">
        <f>IF(Tabla112[[#This Row],[Descripción]]="","",_xlfn.XLOOKUP(Tabla112[[#This Row],[Descripción]],[1]!Tabla10[Descripción],[1]!Tabla10[Unidad de Medida],"",0))</f>
        <v/>
      </c>
      <c r="N1322" s="699"/>
      <c r="O1322" s="700" t="str">
        <f>IF(Tabla112[[#This Row],[Descripción]]="","",_xlfn.XLOOKUP(Tabla112[[#This Row],[Descripción]],[1]!Tabla10[Descripción],[1]!Tabla10[Precio Unitario],0))</f>
        <v/>
      </c>
      <c r="P1322" s="700" t="str">
        <f>IF(Tabla112[[#This Row],[Cantidad de Insumos]]="","",Tabla112[[#This Row],[Precio Unitario]]*Tabla112[[#This Row],[Cantidad de Insumos]])</f>
        <v/>
      </c>
      <c r="Q1322" s="700" t="str">
        <f>IF(Tabla112[[#This Row],[Descripción]]="","",_xlfn.XLOOKUP(Tabla112[[#This Row],[Descripción]],[1]!Tabla10[Descripción],[1]!Tabla10[CODIGO PRESUPUESTARIO],0))</f>
        <v/>
      </c>
      <c r="R1322" s="696"/>
      <c r="S1322" s="696"/>
    </row>
    <row r="1323" spans="2:19" x14ac:dyDescent="0.3">
      <c r="B1323" s="692" t="str">
        <f>IF('Formulario PPGR3 '!$G1323="","",CONCATENATE('Formulario PPGR3 '!$C1323,".",'Formulario PPGR3 '!$D1323,".",'Formulario PPGR3 '!$E1323,".",'Formulario PPGR3 '!$F1323))</f>
        <v/>
      </c>
      <c r="C1323" s="692" t="str">
        <f>IF('Formulario PPGR3 '!$G1323="","",'[1]Formulario PPGR1'!#REF!)</f>
        <v/>
      </c>
      <c r="D1323" s="692" t="str">
        <f>IF('Formulario PPGR3 '!$G1323="","",'[1]Formulario PPGR1'!#REF!)</f>
        <v/>
      </c>
      <c r="E1323" s="692" t="str">
        <f>IF('Formulario PPGR3 '!$G1323="","",'[1]Formulario PPGR1'!#REF!)</f>
        <v/>
      </c>
      <c r="F1323" s="692" t="str">
        <f>IF('Formulario PPGR3 '!$G1323="","",'[1]Formulario PPGR1'!#REF!)</f>
        <v/>
      </c>
      <c r="G1323" s="693"/>
      <c r="H1323" s="694" t="str">
        <f>IF(Tabla112[[#This Row],[Código_Actividad]]="","",_xlfn.XLOOKUP(Tabla112[[#This Row],[Código_Actividad]],[1]!Tabla2[Código],[1]!Tabla2[Actividades Programables Presupuestables],"",0))</f>
        <v/>
      </c>
      <c r="I1323" s="695" t="str">
        <f>IFERROR(VLOOKUP('Formulario PPGR3 '!$G1323,'[1]Formulario PPGR2'!$H$9:$V$272,15,FALSE),"")</f>
        <v/>
      </c>
      <c r="J1323" s="702"/>
      <c r="K1323" s="696" t="str">
        <f>IF(Tabla112[[#This Row],[Insumos]]="","",_xlfn.XLOOKUP(Tabla112[[#This Row],[Insumos]],[1]!Tabla10[Insumo],[1]!Tabla10[InsumoAbrev],"",0))</f>
        <v/>
      </c>
      <c r="L1323" s="697"/>
      <c r="M1323" s="698" t="str">
        <f>IF(Tabla112[[#This Row],[Descripción]]="","",_xlfn.XLOOKUP(Tabla112[[#This Row],[Descripción]],[1]!Tabla10[Descripción],[1]!Tabla10[Unidad de Medida],"",0))</f>
        <v/>
      </c>
      <c r="N1323" s="699"/>
      <c r="O1323" s="700" t="str">
        <f>IF(Tabla112[[#This Row],[Descripción]]="","",_xlfn.XLOOKUP(Tabla112[[#This Row],[Descripción]],[1]!Tabla10[Descripción],[1]!Tabla10[Precio Unitario],0))</f>
        <v/>
      </c>
      <c r="P1323" s="700" t="str">
        <f>IF(Tabla112[[#This Row],[Cantidad de Insumos]]="","",Tabla112[[#This Row],[Precio Unitario]]*Tabla112[[#This Row],[Cantidad de Insumos]])</f>
        <v/>
      </c>
      <c r="Q1323" s="700" t="str">
        <f>IF(Tabla112[[#This Row],[Descripción]]="","",_xlfn.XLOOKUP(Tabla112[[#This Row],[Descripción]],[1]!Tabla10[Descripción],[1]!Tabla10[CODIGO PRESUPUESTARIO],0))</f>
        <v/>
      </c>
      <c r="R1323" s="696"/>
      <c r="S1323" s="696"/>
    </row>
    <row r="1324" spans="2:19" x14ac:dyDescent="0.3">
      <c r="B1324" s="692" t="str">
        <f>IF('Formulario PPGR3 '!$G1324="","",CONCATENATE('Formulario PPGR3 '!$C1324,".",'Formulario PPGR3 '!$D1324,".",'Formulario PPGR3 '!$E1324,".",'Formulario PPGR3 '!$F1324))</f>
        <v/>
      </c>
      <c r="C1324" s="692" t="str">
        <f>IF('Formulario PPGR3 '!$G1324="","",'[1]Formulario PPGR1'!#REF!)</f>
        <v/>
      </c>
      <c r="D1324" s="692" t="str">
        <f>IF('Formulario PPGR3 '!$G1324="","",'[1]Formulario PPGR1'!#REF!)</f>
        <v/>
      </c>
      <c r="E1324" s="692" t="str">
        <f>IF('Formulario PPGR3 '!$G1324="","",'[1]Formulario PPGR1'!#REF!)</f>
        <v/>
      </c>
      <c r="F1324" s="692" t="str">
        <f>IF('Formulario PPGR3 '!$G1324="","",'[1]Formulario PPGR1'!#REF!)</f>
        <v/>
      </c>
      <c r="G1324" s="693"/>
      <c r="H1324" s="694" t="str">
        <f>IF(Tabla112[[#This Row],[Código_Actividad]]="","",_xlfn.XLOOKUP(Tabla112[[#This Row],[Código_Actividad]],[1]!Tabla2[Código],[1]!Tabla2[Actividades Programables Presupuestables],"",0))</f>
        <v/>
      </c>
      <c r="I1324" s="695" t="str">
        <f>IFERROR(VLOOKUP('Formulario PPGR3 '!$G1324,'[1]Formulario PPGR2'!$H$9:$V$272,15,FALSE),"")</f>
        <v/>
      </c>
      <c r="J1324" s="702"/>
      <c r="K1324" s="696" t="str">
        <f>IF(Tabla112[[#This Row],[Insumos]]="","",_xlfn.XLOOKUP(Tabla112[[#This Row],[Insumos]],[1]!Tabla10[Insumo],[1]!Tabla10[InsumoAbrev],"",0))</f>
        <v/>
      </c>
      <c r="L1324" s="697"/>
      <c r="M1324" s="698" t="str">
        <f>IF(Tabla112[[#This Row],[Descripción]]="","",_xlfn.XLOOKUP(Tabla112[[#This Row],[Descripción]],[1]!Tabla10[Descripción],[1]!Tabla10[Unidad de Medida],"",0))</f>
        <v/>
      </c>
      <c r="N1324" s="699"/>
      <c r="O1324" s="700" t="str">
        <f>IF(Tabla112[[#This Row],[Descripción]]="","",_xlfn.XLOOKUP(Tabla112[[#This Row],[Descripción]],[1]!Tabla10[Descripción],[1]!Tabla10[Precio Unitario],0))</f>
        <v/>
      </c>
      <c r="P1324" s="700" t="str">
        <f>IF(Tabla112[[#This Row],[Cantidad de Insumos]]="","",Tabla112[[#This Row],[Precio Unitario]]*Tabla112[[#This Row],[Cantidad de Insumos]])</f>
        <v/>
      </c>
      <c r="Q1324" s="700" t="str">
        <f>IF(Tabla112[[#This Row],[Descripción]]="","",_xlfn.XLOOKUP(Tabla112[[#This Row],[Descripción]],[1]!Tabla10[Descripción],[1]!Tabla10[CODIGO PRESUPUESTARIO],0))</f>
        <v/>
      </c>
      <c r="R1324" s="696"/>
      <c r="S1324" s="696"/>
    </row>
    <row r="1325" spans="2:19" x14ac:dyDescent="0.3">
      <c r="B1325" s="692" t="str">
        <f>IF('Formulario PPGR3 '!$G1325="","",CONCATENATE('Formulario PPGR3 '!$C1325,".",'Formulario PPGR3 '!$D1325,".",'Formulario PPGR3 '!$E1325,".",'Formulario PPGR3 '!$F1325))</f>
        <v/>
      </c>
      <c r="C1325" s="692" t="str">
        <f>IF('Formulario PPGR3 '!$G1325="","",'[1]Formulario PPGR1'!#REF!)</f>
        <v/>
      </c>
      <c r="D1325" s="692" t="str">
        <f>IF('Formulario PPGR3 '!$G1325="","",'[1]Formulario PPGR1'!#REF!)</f>
        <v/>
      </c>
      <c r="E1325" s="692" t="str">
        <f>IF('Formulario PPGR3 '!$G1325="","",'[1]Formulario PPGR1'!#REF!)</f>
        <v/>
      </c>
      <c r="F1325" s="692" t="str">
        <f>IF('Formulario PPGR3 '!$G1325="","",'[1]Formulario PPGR1'!#REF!)</f>
        <v/>
      </c>
      <c r="G1325" s="693"/>
      <c r="H1325" s="694" t="str">
        <f>IF(Tabla112[[#This Row],[Código_Actividad]]="","",_xlfn.XLOOKUP(Tabla112[[#This Row],[Código_Actividad]],[1]!Tabla2[Código],[1]!Tabla2[Actividades Programables Presupuestables],"",0))</f>
        <v/>
      </c>
      <c r="I1325" s="695" t="str">
        <f>IFERROR(VLOOKUP('Formulario PPGR3 '!$G1325,'[1]Formulario PPGR2'!$H$9:$V$272,15,FALSE),"")</f>
        <v/>
      </c>
      <c r="J1325" s="702"/>
      <c r="K1325" s="696" t="str">
        <f>IF(Tabla112[[#This Row],[Insumos]]="","",_xlfn.XLOOKUP(Tabla112[[#This Row],[Insumos]],[1]!Tabla10[Insumo],[1]!Tabla10[InsumoAbrev],"",0))</f>
        <v/>
      </c>
      <c r="L1325" s="697"/>
      <c r="M1325" s="698" t="str">
        <f>IF(Tabla112[[#This Row],[Descripción]]="","",_xlfn.XLOOKUP(Tabla112[[#This Row],[Descripción]],[1]!Tabla10[Descripción],[1]!Tabla10[Unidad de Medida],"",0))</f>
        <v/>
      </c>
      <c r="N1325" s="699"/>
      <c r="O1325" s="700" t="str">
        <f>IF(Tabla112[[#This Row],[Descripción]]="","",_xlfn.XLOOKUP(Tabla112[[#This Row],[Descripción]],[1]!Tabla10[Descripción],[1]!Tabla10[Precio Unitario],0))</f>
        <v/>
      </c>
      <c r="P1325" s="700" t="str">
        <f>IF(Tabla112[[#This Row],[Cantidad de Insumos]]="","",Tabla112[[#This Row],[Precio Unitario]]*Tabla112[[#This Row],[Cantidad de Insumos]])</f>
        <v/>
      </c>
      <c r="Q1325" s="700" t="str">
        <f>IF(Tabla112[[#This Row],[Descripción]]="","",_xlfn.XLOOKUP(Tabla112[[#This Row],[Descripción]],[1]!Tabla10[Descripción],[1]!Tabla10[CODIGO PRESUPUESTARIO],0))</f>
        <v/>
      </c>
      <c r="R1325" s="696"/>
      <c r="S1325" s="696"/>
    </row>
    <row r="1326" spans="2:19" x14ac:dyDescent="0.3">
      <c r="B1326" s="692" t="str">
        <f>IF('Formulario PPGR3 '!$G1326="","",CONCATENATE('Formulario PPGR3 '!$C1326,".",'Formulario PPGR3 '!$D1326,".",'Formulario PPGR3 '!$E1326,".",'Formulario PPGR3 '!$F1326))</f>
        <v/>
      </c>
      <c r="C1326" s="692" t="str">
        <f>IF('Formulario PPGR3 '!$G1326="","",'[1]Formulario PPGR1'!#REF!)</f>
        <v/>
      </c>
      <c r="D1326" s="692" t="str">
        <f>IF('Formulario PPGR3 '!$G1326="","",'[1]Formulario PPGR1'!#REF!)</f>
        <v/>
      </c>
      <c r="E1326" s="692" t="str">
        <f>IF('Formulario PPGR3 '!$G1326="","",'[1]Formulario PPGR1'!#REF!)</f>
        <v/>
      </c>
      <c r="F1326" s="692" t="str">
        <f>IF('Formulario PPGR3 '!$G1326="","",'[1]Formulario PPGR1'!#REF!)</f>
        <v/>
      </c>
      <c r="G1326" s="693"/>
      <c r="H1326" s="694" t="str">
        <f>IF(Tabla112[[#This Row],[Código_Actividad]]="","",_xlfn.XLOOKUP(Tabla112[[#This Row],[Código_Actividad]],[1]!Tabla2[Código],[1]!Tabla2[Actividades Programables Presupuestables],"",0))</f>
        <v/>
      </c>
      <c r="I1326" s="695" t="str">
        <f>IFERROR(VLOOKUP('Formulario PPGR3 '!$G1326,'[1]Formulario PPGR2'!$H$9:$V$272,15,FALSE),"")</f>
        <v/>
      </c>
      <c r="J1326" s="702"/>
      <c r="K1326" s="696" t="str">
        <f>IF(Tabla112[[#This Row],[Insumos]]="","",_xlfn.XLOOKUP(Tabla112[[#This Row],[Insumos]],[1]!Tabla10[Insumo],[1]!Tabla10[InsumoAbrev],"",0))</f>
        <v/>
      </c>
      <c r="L1326" s="697"/>
      <c r="M1326" s="698" t="str">
        <f>IF(Tabla112[[#This Row],[Descripción]]="","",_xlfn.XLOOKUP(Tabla112[[#This Row],[Descripción]],[1]!Tabla10[Descripción],[1]!Tabla10[Unidad de Medida],"",0))</f>
        <v/>
      </c>
      <c r="N1326" s="699"/>
      <c r="O1326" s="700" t="str">
        <f>IF(Tabla112[[#This Row],[Descripción]]="","",_xlfn.XLOOKUP(Tabla112[[#This Row],[Descripción]],[1]!Tabla10[Descripción],[1]!Tabla10[Precio Unitario],0))</f>
        <v/>
      </c>
      <c r="P1326" s="700" t="str">
        <f>IF(Tabla112[[#This Row],[Cantidad de Insumos]]="","",Tabla112[[#This Row],[Precio Unitario]]*Tabla112[[#This Row],[Cantidad de Insumos]])</f>
        <v/>
      </c>
      <c r="Q1326" s="700" t="str">
        <f>IF(Tabla112[[#This Row],[Descripción]]="","",_xlfn.XLOOKUP(Tabla112[[#This Row],[Descripción]],[1]!Tabla10[Descripción],[1]!Tabla10[CODIGO PRESUPUESTARIO],0))</f>
        <v/>
      </c>
      <c r="R1326" s="696"/>
      <c r="S1326" s="696"/>
    </row>
    <row r="1327" spans="2:19" x14ac:dyDescent="0.3">
      <c r="B1327" s="692" t="str">
        <f>IF('Formulario PPGR3 '!$G1327="","",CONCATENATE('Formulario PPGR3 '!$C1327,".",'Formulario PPGR3 '!$D1327,".",'Formulario PPGR3 '!$E1327,".",'Formulario PPGR3 '!$F1327))</f>
        <v/>
      </c>
      <c r="C1327" s="692" t="str">
        <f>IF('Formulario PPGR3 '!$G1327="","",'[1]Formulario PPGR1'!#REF!)</f>
        <v/>
      </c>
      <c r="D1327" s="692" t="str">
        <f>IF('Formulario PPGR3 '!$G1327="","",'[1]Formulario PPGR1'!#REF!)</f>
        <v/>
      </c>
      <c r="E1327" s="692" t="str">
        <f>IF('Formulario PPGR3 '!$G1327="","",'[1]Formulario PPGR1'!#REF!)</f>
        <v/>
      </c>
      <c r="F1327" s="692" t="str">
        <f>IF('Formulario PPGR3 '!$G1327="","",'[1]Formulario PPGR1'!#REF!)</f>
        <v/>
      </c>
      <c r="G1327" s="693"/>
      <c r="H1327" s="694" t="str">
        <f>IF(Tabla112[[#This Row],[Código_Actividad]]="","",_xlfn.XLOOKUP(Tabla112[[#This Row],[Código_Actividad]],[1]!Tabla2[Código],[1]!Tabla2[Actividades Programables Presupuestables],"",0))</f>
        <v/>
      </c>
      <c r="I1327" s="695" t="str">
        <f>IFERROR(VLOOKUP('Formulario PPGR3 '!$G1327,'[1]Formulario PPGR2'!$H$9:$V$272,15,FALSE),"")</f>
        <v/>
      </c>
      <c r="J1327" s="702"/>
      <c r="K1327" s="696" t="str">
        <f>IF(Tabla112[[#This Row],[Insumos]]="","",_xlfn.XLOOKUP(Tabla112[[#This Row],[Insumos]],[1]!Tabla10[Insumo],[1]!Tabla10[InsumoAbrev],"",0))</f>
        <v/>
      </c>
      <c r="L1327" s="697"/>
      <c r="M1327" s="698" t="str">
        <f>IF(Tabla112[[#This Row],[Descripción]]="","",_xlfn.XLOOKUP(Tabla112[[#This Row],[Descripción]],[1]!Tabla10[Descripción],[1]!Tabla10[Unidad de Medida],"",0))</f>
        <v/>
      </c>
      <c r="N1327" s="699"/>
      <c r="O1327" s="700" t="str">
        <f>IF(Tabla112[[#This Row],[Descripción]]="","",_xlfn.XLOOKUP(Tabla112[[#This Row],[Descripción]],[1]!Tabla10[Descripción],[1]!Tabla10[Precio Unitario],0))</f>
        <v/>
      </c>
      <c r="P1327" s="700" t="str">
        <f>IF(Tabla112[[#This Row],[Cantidad de Insumos]]="","",Tabla112[[#This Row],[Precio Unitario]]*Tabla112[[#This Row],[Cantidad de Insumos]])</f>
        <v/>
      </c>
      <c r="Q1327" s="700" t="str">
        <f>IF(Tabla112[[#This Row],[Descripción]]="","",_xlfn.XLOOKUP(Tabla112[[#This Row],[Descripción]],[1]!Tabla10[Descripción],[1]!Tabla10[CODIGO PRESUPUESTARIO],0))</f>
        <v/>
      </c>
      <c r="R1327" s="696"/>
      <c r="S1327" s="696"/>
    </row>
    <row r="1328" spans="2:19" x14ac:dyDescent="0.3">
      <c r="B1328" s="692" t="str">
        <f>IF('Formulario PPGR3 '!$G1328="","",CONCATENATE('Formulario PPGR3 '!$C1328,".",'Formulario PPGR3 '!$D1328,".",'Formulario PPGR3 '!$E1328,".",'Formulario PPGR3 '!$F1328))</f>
        <v/>
      </c>
      <c r="C1328" s="692" t="str">
        <f>IF('Formulario PPGR3 '!$G1328="","",'[1]Formulario PPGR1'!#REF!)</f>
        <v/>
      </c>
      <c r="D1328" s="692" t="str">
        <f>IF('Formulario PPGR3 '!$G1328="","",'[1]Formulario PPGR1'!#REF!)</f>
        <v/>
      </c>
      <c r="E1328" s="692" t="str">
        <f>IF('Formulario PPGR3 '!$G1328="","",'[1]Formulario PPGR1'!#REF!)</f>
        <v/>
      </c>
      <c r="F1328" s="692" t="str">
        <f>IF('Formulario PPGR3 '!$G1328="","",'[1]Formulario PPGR1'!#REF!)</f>
        <v/>
      </c>
      <c r="G1328" s="693"/>
      <c r="H1328" s="694" t="str">
        <f>IF(Tabla112[[#This Row],[Código_Actividad]]="","",_xlfn.XLOOKUP(Tabla112[[#This Row],[Código_Actividad]],[1]!Tabla2[Código],[1]!Tabla2[Actividades Programables Presupuestables],"",0))</f>
        <v/>
      </c>
      <c r="I1328" s="695" t="str">
        <f>IFERROR(VLOOKUP('Formulario PPGR3 '!$G1328,'[1]Formulario PPGR2'!$H$9:$V$272,15,FALSE),"")</f>
        <v/>
      </c>
      <c r="J1328" s="702"/>
      <c r="K1328" s="696" t="str">
        <f>IF(Tabla112[[#This Row],[Insumos]]="","",_xlfn.XLOOKUP(Tabla112[[#This Row],[Insumos]],[1]!Tabla10[Insumo],[1]!Tabla10[InsumoAbrev],"",0))</f>
        <v/>
      </c>
      <c r="L1328" s="697"/>
      <c r="M1328" s="698" t="str">
        <f>IF(Tabla112[[#This Row],[Descripción]]="","",_xlfn.XLOOKUP(Tabla112[[#This Row],[Descripción]],[1]!Tabla10[Descripción],[1]!Tabla10[Unidad de Medida],"",0))</f>
        <v/>
      </c>
      <c r="N1328" s="699"/>
      <c r="O1328" s="700" t="str">
        <f>IF(Tabla112[[#This Row],[Descripción]]="","",_xlfn.XLOOKUP(Tabla112[[#This Row],[Descripción]],[1]!Tabla10[Descripción],[1]!Tabla10[Precio Unitario],0))</f>
        <v/>
      </c>
      <c r="P1328" s="700" t="str">
        <f>IF(Tabla112[[#This Row],[Cantidad de Insumos]]="","",Tabla112[[#This Row],[Precio Unitario]]*Tabla112[[#This Row],[Cantidad de Insumos]])</f>
        <v/>
      </c>
      <c r="Q1328" s="700" t="str">
        <f>IF(Tabla112[[#This Row],[Descripción]]="","",_xlfn.XLOOKUP(Tabla112[[#This Row],[Descripción]],[1]!Tabla10[Descripción],[1]!Tabla10[CODIGO PRESUPUESTARIO],0))</f>
        <v/>
      </c>
      <c r="R1328" s="696"/>
      <c r="S1328" s="696"/>
    </row>
    <row r="1329" spans="2:19" x14ac:dyDescent="0.3">
      <c r="B1329" s="692" t="str">
        <f>IF('Formulario PPGR3 '!$G1329="","",CONCATENATE('Formulario PPGR3 '!$C1329,".",'Formulario PPGR3 '!$D1329,".",'Formulario PPGR3 '!$E1329,".",'Formulario PPGR3 '!$F1329))</f>
        <v/>
      </c>
      <c r="C1329" s="692" t="str">
        <f>IF('Formulario PPGR3 '!$G1329="","",'[1]Formulario PPGR1'!#REF!)</f>
        <v/>
      </c>
      <c r="D1329" s="692" t="str">
        <f>IF('Formulario PPGR3 '!$G1329="","",'[1]Formulario PPGR1'!#REF!)</f>
        <v/>
      </c>
      <c r="E1329" s="692" t="str">
        <f>IF('Formulario PPGR3 '!$G1329="","",'[1]Formulario PPGR1'!#REF!)</f>
        <v/>
      </c>
      <c r="F1329" s="692" t="str">
        <f>IF('Formulario PPGR3 '!$G1329="","",'[1]Formulario PPGR1'!#REF!)</f>
        <v/>
      </c>
      <c r="G1329" s="693"/>
      <c r="H1329" s="694" t="str">
        <f>IF(Tabla112[[#This Row],[Código_Actividad]]="","",_xlfn.XLOOKUP(Tabla112[[#This Row],[Código_Actividad]],[1]!Tabla2[Código],[1]!Tabla2[Actividades Programables Presupuestables],"",0))</f>
        <v/>
      </c>
      <c r="I1329" s="695" t="str">
        <f>IFERROR(VLOOKUP('Formulario PPGR3 '!$G1329,'[1]Formulario PPGR2'!$H$9:$V$272,15,FALSE),"")</f>
        <v/>
      </c>
      <c r="J1329" s="702"/>
      <c r="K1329" s="696" t="str">
        <f>IF(Tabla112[[#This Row],[Insumos]]="","",_xlfn.XLOOKUP(Tabla112[[#This Row],[Insumos]],[1]!Tabla10[Insumo],[1]!Tabla10[InsumoAbrev],"",0))</f>
        <v/>
      </c>
      <c r="L1329" s="697"/>
      <c r="M1329" s="698" t="str">
        <f>IF(Tabla112[[#This Row],[Descripción]]="","",_xlfn.XLOOKUP(Tabla112[[#This Row],[Descripción]],[1]!Tabla10[Descripción],[1]!Tabla10[Unidad de Medida],"",0))</f>
        <v/>
      </c>
      <c r="N1329" s="699"/>
      <c r="O1329" s="700" t="str">
        <f>IF(Tabla112[[#This Row],[Descripción]]="","",_xlfn.XLOOKUP(Tabla112[[#This Row],[Descripción]],[1]!Tabla10[Descripción],[1]!Tabla10[Precio Unitario],0))</f>
        <v/>
      </c>
      <c r="P1329" s="700" t="str">
        <f>IF(Tabla112[[#This Row],[Cantidad de Insumos]]="","",Tabla112[[#This Row],[Precio Unitario]]*Tabla112[[#This Row],[Cantidad de Insumos]])</f>
        <v/>
      </c>
      <c r="Q1329" s="700" t="str">
        <f>IF(Tabla112[[#This Row],[Descripción]]="","",_xlfn.XLOOKUP(Tabla112[[#This Row],[Descripción]],[1]!Tabla10[Descripción],[1]!Tabla10[CODIGO PRESUPUESTARIO],0))</f>
        <v/>
      </c>
      <c r="R1329" s="696"/>
      <c r="S1329" s="696"/>
    </row>
    <row r="1330" spans="2:19" x14ac:dyDescent="0.3">
      <c r="B1330" s="692" t="str">
        <f>IF('Formulario PPGR3 '!$G1330="","",CONCATENATE('Formulario PPGR3 '!$C1330,".",'Formulario PPGR3 '!$D1330,".",'Formulario PPGR3 '!$E1330,".",'Formulario PPGR3 '!$F1330))</f>
        <v/>
      </c>
      <c r="C1330" s="692" t="str">
        <f>IF('Formulario PPGR3 '!$G1330="","",'[1]Formulario PPGR1'!#REF!)</f>
        <v/>
      </c>
      <c r="D1330" s="692" t="str">
        <f>IF('Formulario PPGR3 '!$G1330="","",'[1]Formulario PPGR1'!#REF!)</f>
        <v/>
      </c>
      <c r="E1330" s="692" t="str">
        <f>IF('Formulario PPGR3 '!$G1330="","",'[1]Formulario PPGR1'!#REF!)</f>
        <v/>
      </c>
      <c r="F1330" s="692" t="str">
        <f>IF('Formulario PPGR3 '!$G1330="","",'[1]Formulario PPGR1'!#REF!)</f>
        <v/>
      </c>
      <c r="G1330" s="693"/>
      <c r="H1330" s="694" t="str">
        <f>IF(Tabla112[[#This Row],[Código_Actividad]]="","",_xlfn.XLOOKUP(Tabla112[[#This Row],[Código_Actividad]],[1]!Tabla2[Código],[1]!Tabla2[Actividades Programables Presupuestables],"",0))</f>
        <v/>
      </c>
      <c r="I1330" s="695" t="str">
        <f>IFERROR(VLOOKUP('Formulario PPGR3 '!$G1330,'[1]Formulario PPGR2'!$H$9:$V$272,15,FALSE),"")</f>
        <v/>
      </c>
      <c r="J1330" s="702"/>
      <c r="K1330" s="696" t="str">
        <f>IF(Tabla112[[#This Row],[Insumos]]="","",_xlfn.XLOOKUP(Tabla112[[#This Row],[Insumos]],[1]!Tabla10[Insumo],[1]!Tabla10[InsumoAbrev],"",0))</f>
        <v/>
      </c>
      <c r="L1330" s="697"/>
      <c r="M1330" s="698" t="str">
        <f>IF(Tabla112[[#This Row],[Descripción]]="","",_xlfn.XLOOKUP(Tabla112[[#This Row],[Descripción]],[1]!Tabla10[Descripción],[1]!Tabla10[Unidad de Medida],"",0))</f>
        <v/>
      </c>
      <c r="N1330" s="699"/>
      <c r="O1330" s="700" t="str">
        <f>IF(Tabla112[[#This Row],[Descripción]]="","",_xlfn.XLOOKUP(Tabla112[[#This Row],[Descripción]],[1]!Tabla10[Descripción],[1]!Tabla10[Precio Unitario],0))</f>
        <v/>
      </c>
      <c r="P1330" s="700" t="str">
        <f>IF(Tabla112[[#This Row],[Cantidad de Insumos]]="","",Tabla112[[#This Row],[Precio Unitario]]*Tabla112[[#This Row],[Cantidad de Insumos]])</f>
        <v/>
      </c>
      <c r="Q1330" s="700" t="str">
        <f>IF(Tabla112[[#This Row],[Descripción]]="","",_xlfn.XLOOKUP(Tabla112[[#This Row],[Descripción]],[1]!Tabla10[Descripción],[1]!Tabla10[CODIGO PRESUPUESTARIO],0))</f>
        <v/>
      </c>
      <c r="R1330" s="696"/>
      <c r="S1330" s="696"/>
    </row>
    <row r="1331" spans="2:19" x14ac:dyDescent="0.3">
      <c r="B1331" s="692" t="str">
        <f>IF('Formulario PPGR3 '!$G1331="","",CONCATENATE('Formulario PPGR3 '!$C1331,".",'Formulario PPGR3 '!$D1331,".",'Formulario PPGR3 '!$E1331,".",'Formulario PPGR3 '!$F1331))</f>
        <v/>
      </c>
      <c r="C1331" s="692" t="str">
        <f>IF('Formulario PPGR3 '!$G1331="","",'[1]Formulario PPGR1'!#REF!)</f>
        <v/>
      </c>
      <c r="D1331" s="692" t="str">
        <f>IF('Formulario PPGR3 '!$G1331="","",'[1]Formulario PPGR1'!#REF!)</f>
        <v/>
      </c>
      <c r="E1331" s="692" t="str">
        <f>IF('Formulario PPGR3 '!$G1331="","",'[1]Formulario PPGR1'!#REF!)</f>
        <v/>
      </c>
      <c r="F1331" s="692" t="str">
        <f>IF('Formulario PPGR3 '!$G1331="","",'[1]Formulario PPGR1'!#REF!)</f>
        <v/>
      </c>
      <c r="G1331" s="693"/>
      <c r="H1331" s="694" t="str">
        <f>IF(Tabla112[[#This Row],[Código_Actividad]]="","",_xlfn.XLOOKUP(Tabla112[[#This Row],[Código_Actividad]],[1]!Tabla2[Código],[1]!Tabla2[Actividades Programables Presupuestables],"",0))</f>
        <v/>
      </c>
      <c r="I1331" s="695" t="str">
        <f>IFERROR(VLOOKUP('Formulario PPGR3 '!$G1331,'[1]Formulario PPGR2'!$H$9:$V$272,15,FALSE),"")</f>
        <v/>
      </c>
      <c r="J1331" s="702"/>
      <c r="K1331" s="696" t="str">
        <f>IF(Tabla112[[#This Row],[Insumos]]="","",_xlfn.XLOOKUP(Tabla112[[#This Row],[Insumos]],[1]!Tabla10[Insumo],[1]!Tabla10[InsumoAbrev],"",0))</f>
        <v/>
      </c>
      <c r="L1331" s="697"/>
      <c r="M1331" s="698" t="str">
        <f>IF(Tabla112[[#This Row],[Descripción]]="","",_xlfn.XLOOKUP(Tabla112[[#This Row],[Descripción]],[1]!Tabla10[Descripción],[1]!Tabla10[Unidad de Medida],"",0))</f>
        <v/>
      </c>
      <c r="N1331" s="699"/>
      <c r="O1331" s="700" t="str">
        <f>IF(Tabla112[[#This Row],[Descripción]]="","",_xlfn.XLOOKUP(Tabla112[[#This Row],[Descripción]],[1]!Tabla10[Descripción],[1]!Tabla10[Precio Unitario],0))</f>
        <v/>
      </c>
      <c r="P1331" s="700" t="str">
        <f>IF(Tabla112[[#This Row],[Cantidad de Insumos]]="","",Tabla112[[#This Row],[Precio Unitario]]*Tabla112[[#This Row],[Cantidad de Insumos]])</f>
        <v/>
      </c>
      <c r="Q1331" s="700" t="str">
        <f>IF(Tabla112[[#This Row],[Descripción]]="","",_xlfn.XLOOKUP(Tabla112[[#This Row],[Descripción]],[1]!Tabla10[Descripción],[1]!Tabla10[CODIGO PRESUPUESTARIO],0))</f>
        <v/>
      </c>
      <c r="R1331" s="696"/>
      <c r="S1331" s="696"/>
    </row>
    <row r="1332" spans="2:19" x14ac:dyDescent="0.3">
      <c r="B1332" s="692" t="str">
        <f>IF('Formulario PPGR3 '!$G1332="","",CONCATENATE('Formulario PPGR3 '!$C1332,".",'Formulario PPGR3 '!$D1332,".",'Formulario PPGR3 '!$E1332,".",'Formulario PPGR3 '!$F1332))</f>
        <v/>
      </c>
      <c r="C1332" s="692" t="str">
        <f>IF('Formulario PPGR3 '!$G1332="","",'[1]Formulario PPGR1'!#REF!)</f>
        <v/>
      </c>
      <c r="D1332" s="692" t="str">
        <f>IF('Formulario PPGR3 '!$G1332="","",'[1]Formulario PPGR1'!#REF!)</f>
        <v/>
      </c>
      <c r="E1332" s="692" t="str">
        <f>IF('Formulario PPGR3 '!$G1332="","",'[1]Formulario PPGR1'!#REF!)</f>
        <v/>
      </c>
      <c r="F1332" s="692" t="str">
        <f>IF('Formulario PPGR3 '!$G1332="","",'[1]Formulario PPGR1'!#REF!)</f>
        <v/>
      </c>
      <c r="G1332" s="693"/>
      <c r="H1332" s="694" t="str">
        <f>IF(Tabla112[[#This Row],[Código_Actividad]]="","",_xlfn.XLOOKUP(Tabla112[[#This Row],[Código_Actividad]],[1]!Tabla2[Código],[1]!Tabla2[Actividades Programables Presupuestables],"",0))</f>
        <v/>
      </c>
      <c r="I1332" s="695" t="str">
        <f>IFERROR(VLOOKUP('Formulario PPGR3 '!$G1332,'[1]Formulario PPGR2'!$H$9:$V$272,15,FALSE),"")</f>
        <v/>
      </c>
      <c r="J1332" s="702"/>
      <c r="K1332" s="696" t="str">
        <f>IF(Tabla112[[#This Row],[Insumos]]="","",_xlfn.XLOOKUP(Tabla112[[#This Row],[Insumos]],[1]!Tabla10[Insumo],[1]!Tabla10[InsumoAbrev],"",0))</f>
        <v/>
      </c>
      <c r="L1332" s="697"/>
      <c r="M1332" s="698" t="str">
        <f>IF(Tabla112[[#This Row],[Descripción]]="","",_xlfn.XLOOKUP(Tabla112[[#This Row],[Descripción]],[1]!Tabla10[Descripción],[1]!Tabla10[Unidad de Medida],"",0))</f>
        <v/>
      </c>
      <c r="N1332" s="699"/>
      <c r="O1332" s="700" t="str">
        <f>IF(Tabla112[[#This Row],[Descripción]]="","",_xlfn.XLOOKUP(Tabla112[[#This Row],[Descripción]],[1]!Tabla10[Descripción],[1]!Tabla10[Precio Unitario],0))</f>
        <v/>
      </c>
      <c r="P1332" s="700" t="str">
        <f>IF(Tabla112[[#This Row],[Cantidad de Insumos]]="","",Tabla112[[#This Row],[Precio Unitario]]*Tabla112[[#This Row],[Cantidad de Insumos]])</f>
        <v/>
      </c>
      <c r="Q1332" s="700" t="str">
        <f>IF(Tabla112[[#This Row],[Descripción]]="","",_xlfn.XLOOKUP(Tabla112[[#This Row],[Descripción]],[1]!Tabla10[Descripción],[1]!Tabla10[CODIGO PRESUPUESTARIO],0))</f>
        <v/>
      </c>
      <c r="R1332" s="696"/>
      <c r="S1332" s="696"/>
    </row>
    <row r="1333" spans="2:19" x14ac:dyDescent="0.3">
      <c r="B1333" s="692" t="str">
        <f>IF('Formulario PPGR3 '!$G1333="","",CONCATENATE('Formulario PPGR3 '!$C1333,".",'Formulario PPGR3 '!$D1333,".",'Formulario PPGR3 '!$E1333,".",'Formulario PPGR3 '!$F1333))</f>
        <v/>
      </c>
      <c r="C1333" s="692" t="str">
        <f>IF('Formulario PPGR3 '!$G1333="","",'[1]Formulario PPGR1'!#REF!)</f>
        <v/>
      </c>
      <c r="D1333" s="692" t="str">
        <f>IF('Formulario PPGR3 '!$G1333="","",'[1]Formulario PPGR1'!#REF!)</f>
        <v/>
      </c>
      <c r="E1333" s="692" t="str">
        <f>IF('Formulario PPGR3 '!$G1333="","",'[1]Formulario PPGR1'!#REF!)</f>
        <v/>
      </c>
      <c r="F1333" s="692" t="str">
        <f>IF('Formulario PPGR3 '!$G1333="","",'[1]Formulario PPGR1'!#REF!)</f>
        <v/>
      </c>
      <c r="G1333" s="693"/>
      <c r="H1333" s="694" t="str">
        <f>IF(Tabla112[[#This Row],[Código_Actividad]]="","",_xlfn.XLOOKUP(Tabla112[[#This Row],[Código_Actividad]],[1]!Tabla2[Código],[1]!Tabla2[Actividades Programables Presupuestables],"",0))</f>
        <v/>
      </c>
      <c r="I1333" s="695" t="str">
        <f>IFERROR(VLOOKUP('Formulario PPGR3 '!$G1333,'[1]Formulario PPGR2'!$H$9:$V$272,15,FALSE),"")</f>
        <v/>
      </c>
      <c r="J1333" s="702"/>
      <c r="K1333" s="696" t="str">
        <f>IF(Tabla112[[#This Row],[Insumos]]="","",_xlfn.XLOOKUP(Tabla112[[#This Row],[Insumos]],[1]!Tabla10[Insumo],[1]!Tabla10[InsumoAbrev],"",0))</f>
        <v/>
      </c>
      <c r="L1333" s="697"/>
      <c r="M1333" s="698" t="str">
        <f>IF(Tabla112[[#This Row],[Descripción]]="","",_xlfn.XLOOKUP(Tabla112[[#This Row],[Descripción]],[1]!Tabla10[Descripción],[1]!Tabla10[Unidad de Medida],"",0))</f>
        <v/>
      </c>
      <c r="N1333" s="699"/>
      <c r="O1333" s="700" t="str">
        <f>IF(Tabla112[[#This Row],[Descripción]]="","",_xlfn.XLOOKUP(Tabla112[[#This Row],[Descripción]],[1]!Tabla10[Descripción],[1]!Tabla10[Precio Unitario],0))</f>
        <v/>
      </c>
      <c r="P1333" s="700" t="str">
        <f>IF(Tabla112[[#This Row],[Cantidad de Insumos]]="","",Tabla112[[#This Row],[Precio Unitario]]*Tabla112[[#This Row],[Cantidad de Insumos]])</f>
        <v/>
      </c>
      <c r="Q1333" s="700" t="str">
        <f>IF(Tabla112[[#This Row],[Descripción]]="","",_xlfn.XLOOKUP(Tabla112[[#This Row],[Descripción]],[1]!Tabla10[Descripción],[1]!Tabla10[CODIGO PRESUPUESTARIO],0))</f>
        <v/>
      </c>
      <c r="R1333" s="696"/>
      <c r="S1333" s="696"/>
    </row>
    <row r="1334" spans="2:19" x14ac:dyDescent="0.3">
      <c r="B1334" s="692" t="str">
        <f>IF('Formulario PPGR3 '!$G1334="","",CONCATENATE('Formulario PPGR3 '!$C1334,".",'Formulario PPGR3 '!$D1334,".",'Formulario PPGR3 '!$E1334,".",'Formulario PPGR3 '!$F1334))</f>
        <v/>
      </c>
      <c r="C1334" s="692" t="str">
        <f>IF('Formulario PPGR3 '!$G1334="","",'[1]Formulario PPGR1'!#REF!)</f>
        <v/>
      </c>
      <c r="D1334" s="692" t="str">
        <f>IF('Formulario PPGR3 '!$G1334="","",'[1]Formulario PPGR1'!#REF!)</f>
        <v/>
      </c>
      <c r="E1334" s="692" t="str">
        <f>IF('Formulario PPGR3 '!$G1334="","",'[1]Formulario PPGR1'!#REF!)</f>
        <v/>
      </c>
      <c r="F1334" s="692" t="str">
        <f>IF('Formulario PPGR3 '!$G1334="","",'[1]Formulario PPGR1'!#REF!)</f>
        <v/>
      </c>
      <c r="G1334" s="693"/>
      <c r="H1334" s="694" t="str">
        <f>IF(Tabla112[[#This Row],[Código_Actividad]]="","",_xlfn.XLOOKUP(Tabla112[[#This Row],[Código_Actividad]],[1]!Tabla2[Código],[1]!Tabla2[Actividades Programables Presupuestables],"",0))</f>
        <v/>
      </c>
      <c r="I1334" s="695" t="str">
        <f>IFERROR(VLOOKUP('Formulario PPGR3 '!$G1334,'[1]Formulario PPGR2'!$H$9:$V$272,15,FALSE),"")</f>
        <v/>
      </c>
      <c r="J1334" s="702"/>
      <c r="K1334" s="696" t="str">
        <f>IF(Tabla112[[#This Row],[Insumos]]="","",_xlfn.XLOOKUP(Tabla112[[#This Row],[Insumos]],[1]!Tabla10[Insumo],[1]!Tabla10[InsumoAbrev],"",0))</f>
        <v/>
      </c>
      <c r="L1334" s="697"/>
      <c r="M1334" s="698" t="str">
        <f>IF(Tabla112[[#This Row],[Descripción]]="","",_xlfn.XLOOKUP(Tabla112[[#This Row],[Descripción]],[1]!Tabla10[Descripción],[1]!Tabla10[Unidad de Medida],"",0))</f>
        <v/>
      </c>
      <c r="N1334" s="699"/>
      <c r="O1334" s="700" t="str">
        <f>IF(Tabla112[[#This Row],[Descripción]]="","",_xlfn.XLOOKUP(Tabla112[[#This Row],[Descripción]],[1]!Tabla10[Descripción],[1]!Tabla10[Precio Unitario],0))</f>
        <v/>
      </c>
      <c r="P1334" s="700" t="str">
        <f>IF(Tabla112[[#This Row],[Cantidad de Insumos]]="","",Tabla112[[#This Row],[Precio Unitario]]*Tabla112[[#This Row],[Cantidad de Insumos]])</f>
        <v/>
      </c>
      <c r="Q1334" s="700" t="str">
        <f>IF(Tabla112[[#This Row],[Descripción]]="","",_xlfn.XLOOKUP(Tabla112[[#This Row],[Descripción]],[1]!Tabla10[Descripción],[1]!Tabla10[CODIGO PRESUPUESTARIO],0))</f>
        <v/>
      </c>
      <c r="R1334" s="696"/>
      <c r="S1334" s="696"/>
    </row>
    <row r="1335" spans="2:19" x14ac:dyDescent="0.3">
      <c r="B1335" s="692" t="str">
        <f>IF('Formulario PPGR3 '!$G1335="","",CONCATENATE('Formulario PPGR3 '!$C1335,".",'Formulario PPGR3 '!$D1335,".",'Formulario PPGR3 '!$E1335,".",'Formulario PPGR3 '!$F1335))</f>
        <v/>
      </c>
      <c r="C1335" s="692" t="str">
        <f>IF('Formulario PPGR3 '!$G1335="","",'[1]Formulario PPGR1'!#REF!)</f>
        <v/>
      </c>
      <c r="D1335" s="692" t="str">
        <f>IF('Formulario PPGR3 '!$G1335="","",'[1]Formulario PPGR1'!#REF!)</f>
        <v/>
      </c>
      <c r="E1335" s="692" t="str">
        <f>IF('Formulario PPGR3 '!$G1335="","",'[1]Formulario PPGR1'!#REF!)</f>
        <v/>
      </c>
      <c r="F1335" s="692" t="str">
        <f>IF('Formulario PPGR3 '!$G1335="","",'[1]Formulario PPGR1'!#REF!)</f>
        <v/>
      </c>
      <c r="G1335" s="693"/>
      <c r="H1335" s="694" t="str">
        <f>IF(Tabla112[[#This Row],[Código_Actividad]]="","",_xlfn.XLOOKUP(Tabla112[[#This Row],[Código_Actividad]],[1]!Tabla2[Código],[1]!Tabla2[Actividades Programables Presupuestables],"",0))</f>
        <v/>
      </c>
      <c r="I1335" s="695" t="str">
        <f>IFERROR(VLOOKUP('Formulario PPGR3 '!$G1335,'[1]Formulario PPGR2'!$H$9:$V$272,15,FALSE),"")</f>
        <v/>
      </c>
      <c r="J1335" s="702"/>
      <c r="K1335" s="696" t="str">
        <f>IF(Tabla112[[#This Row],[Insumos]]="","",_xlfn.XLOOKUP(Tabla112[[#This Row],[Insumos]],[1]!Tabla10[Insumo],[1]!Tabla10[InsumoAbrev],"",0))</f>
        <v/>
      </c>
      <c r="L1335" s="697"/>
      <c r="M1335" s="698" t="str">
        <f>IF(Tabla112[[#This Row],[Descripción]]="","",_xlfn.XLOOKUP(Tabla112[[#This Row],[Descripción]],[1]!Tabla10[Descripción],[1]!Tabla10[Unidad de Medida],"",0))</f>
        <v/>
      </c>
      <c r="N1335" s="699"/>
      <c r="O1335" s="700" t="str">
        <f>IF(Tabla112[[#This Row],[Descripción]]="","",_xlfn.XLOOKUP(Tabla112[[#This Row],[Descripción]],[1]!Tabla10[Descripción],[1]!Tabla10[Precio Unitario],0))</f>
        <v/>
      </c>
      <c r="P1335" s="700" t="str">
        <f>IF(Tabla112[[#This Row],[Cantidad de Insumos]]="","",Tabla112[[#This Row],[Precio Unitario]]*Tabla112[[#This Row],[Cantidad de Insumos]])</f>
        <v/>
      </c>
      <c r="Q1335" s="700" t="str">
        <f>IF(Tabla112[[#This Row],[Descripción]]="","",_xlfn.XLOOKUP(Tabla112[[#This Row],[Descripción]],[1]!Tabla10[Descripción],[1]!Tabla10[CODIGO PRESUPUESTARIO],0))</f>
        <v/>
      </c>
      <c r="R1335" s="696"/>
      <c r="S1335" s="696"/>
    </row>
    <row r="1336" spans="2:19" x14ac:dyDescent="0.3">
      <c r="B1336" s="692" t="str">
        <f>IF('Formulario PPGR3 '!$G1336="","",CONCATENATE('Formulario PPGR3 '!$C1336,".",'Formulario PPGR3 '!$D1336,".",'Formulario PPGR3 '!$E1336,".",'Formulario PPGR3 '!$F1336))</f>
        <v/>
      </c>
      <c r="C1336" s="692" t="str">
        <f>IF('Formulario PPGR3 '!$G1336="","",'[1]Formulario PPGR1'!#REF!)</f>
        <v/>
      </c>
      <c r="D1336" s="692" t="str">
        <f>IF('Formulario PPGR3 '!$G1336="","",'[1]Formulario PPGR1'!#REF!)</f>
        <v/>
      </c>
      <c r="E1336" s="692" t="str">
        <f>IF('Formulario PPGR3 '!$G1336="","",'[1]Formulario PPGR1'!#REF!)</f>
        <v/>
      </c>
      <c r="F1336" s="692" t="str">
        <f>IF('Formulario PPGR3 '!$G1336="","",'[1]Formulario PPGR1'!#REF!)</f>
        <v/>
      </c>
      <c r="G1336" s="693"/>
      <c r="H1336" s="694" t="str">
        <f>IF(Tabla112[[#This Row],[Código_Actividad]]="","",_xlfn.XLOOKUP(Tabla112[[#This Row],[Código_Actividad]],[1]!Tabla2[Código],[1]!Tabla2[Actividades Programables Presupuestables],"",0))</f>
        <v/>
      </c>
      <c r="I1336" s="695" t="str">
        <f>IFERROR(VLOOKUP('Formulario PPGR3 '!$G1336,'[1]Formulario PPGR2'!$H$9:$V$272,15,FALSE),"")</f>
        <v/>
      </c>
      <c r="J1336" s="702"/>
      <c r="K1336" s="696" t="str">
        <f>IF(Tabla112[[#This Row],[Insumos]]="","",_xlfn.XLOOKUP(Tabla112[[#This Row],[Insumos]],[1]!Tabla10[Insumo],[1]!Tabla10[InsumoAbrev],"",0))</f>
        <v/>
      </c>
      <c r="L1336" s="697"/>
      <c r="M1336" s="698" t="str">
        <f>IF(Tabla112[[#This Row],[Descripción]]="","",_xlfn.XLOOKUP(Tabla112[[#This Row],[Descripción]],[1]!Tabla10[Descripción],[1]!Tabla10[Unidad de Medida],"",0))</f>
        <v/>
      </c>
      <c r="N1336" s="699"/>
      <c r="O1336" s="700" t="str">
        <f>IF(Tabla112[[#This Row],[Descripción]]="","",_xlfn.XLOOKUP(Tabla112[[#This Row],[Descripción]],[1]!Tabla10[Descripción],[1]!Tabla10[Precio Unitario],0))</f>
        <v/>
      </c>
      <c r="P1336" s="700" t="str">
        <f>IF(Tabla112[[#This Row],[Cantidad de Insumos]]="","",Tabla112[[#This Row],[Precio Unitario]]*Tabla112[[#This Row],[Cantidad de Insumos]])</f>
        <v/>
      </c>
      <c r="Q1336" s="700" t="str">
        <f>IF(Tabla112[[#This Row],[Descripción]]="","",_xlfn.XLOOKUP(Tabla112[[#This Row],[Descripción]],[1]!Tabla10[Descripción],[1]!Tabla10[CODIGO PRESUPUESTARIO],0))</f>
        <v/>
      </c>
      <c r="R1336" s="696"/>
      <c r="S1336" s="696"/>
    </row>
    <row r="1337" spans="2:19" x14ac:dyDescent="0.3">
      <c r="B1337" s="692" t="str">
        <f>IF('Formulario PPGR3 '!$G1337="","",CONCATENATE('Formulario PPGR3 '!$C1337,".",'Formulario PPGR3 '!$D1337,".",'Formulario PPGR3 '!$E1337,".",'Formulario PPGR3 '!$F1337))</f>
        <v/>
      </c>
      <c r="C1337" s="692" t="str">
        <f>IF('Formulario PPGR3 '!$G1337="","",'[1]Formulario PPGR1'!#REF!)</f>
        <v/>
      </c>
      <c r="D1337" s="692" t="str">
        <f>IF('Formulario PPGR3 '!$G1337="","",'[1]Formulario PPGR1'!#REF!)</f>
        <v/>
      </c>
      <c r="E1337" s="692" t="str">
        <f>IF('Formulario PPGR3 '!$G1337="","",'[1]Formulario PPGR1'!#REF!)</f>
        <v/>
      </c>
      <c r="F1337" s="692" t="str">
        <f>IF('Formulario PPGR3 '!$G1337="","",'[1]Formulario PPGR1'!#REF!)</f>
        <v/>
      </c>
      <c r="G1337" s="693"/>
      <c r="H1337" s="694" t="str">
        <f>IF(Tabla112[[#This Row],[Código_Actividad]]="","",_xlfn.XLOOKUP(Tabla112[[#This Row],[Código_Actividad]],[1]!Tabla2[Código],[1]!Tabla2[Actividades Programables Presupuestables],"",0))</f>
        <v/>
      </c>
      <c r="I1337" s="695" t="str">
        <f>IFERROR(VLOOKUP('Formulario PPGR3 '!$G1337,'[1]Formulario PPGR2'!$H$9:$V$272,15,FALSE),"")</f>
        <v/>
      </c>
      <c r="J1337" s="702"/>
      <c r="K1337" s="696" t="str">
        <f>IF(Tabla112[[#This Row],[Insumos]]="","",_xlfn.XLOOKUP(Tabla112[[#This Row],[Insumos]],[1]!Tabla10[Insumo],[1]!Tabla10[InsumoAbrev],"",0))</f>
        <v/>
      </c>
      <c r="L1337" s="697"/>
      <c r="M1337" s="698" t="str">
        <f>IF(Tabla112[[#This Row],[Descripción]]="","",_xlfn.XLOOKUP(Tabla112[[#This Row],[Descripción]],[1]!Tabla10[Descripción],[1]!Tabla10[Unidad de Medida],"",0))</f>
        <v/>
      </c>
      <c r="N1337" s="699"/>
      <c r="O1337" s="700" t="str">
        <f>IF(Tabla112[[#This Row],[Descripción]]="","",_xlfn.XLOOKUP(Tabla112[[#This Row],[Descripción]],[1]!Tabla10[Descripción],[1]!Tabla10[Precio Unitario],0))</f>
        <v/>
      </c>
      <c r="P1337" s="700" t="str">
        <f>IF(Tabla112[[#This Row],[Cantidad de Insumos]]="","",Tabla112[[#This Row],[Precio Unitario]]*Tabla112[[#This Row],[Cantidad de Insumos]])</f>
        <v/>
      </c>
      <c r="Q1337" s="700" t="str">
        <f>IF(Tabla112[[#This Row],[Descripción]]="","",_xlfn.XLOOKUP(Tabla112[[#This Row],[Descripción]],[1]!Tabla10[Descripción],[1]!Tabla10[CODIGO PRESUPUESTARIO],0))</f>
        <v/>
      </c>
      <c r="R1337" s="696"/>
      <c r="S1337" s="696"/>
    </row>
    <row r="1338" spans="2:19" x14ac:dyDescent="0.3">
      <c r="B1338" s="692" t="str">
        <f>IF('Formulario PPGR3 '!$G1338="","",CONCATENATE('Formulario PPGR3 '!$C1338,".",'Formulario PPGR3 '!$D1338,".",'Formulario PPGR3 '!$E1338,".",'Formulario PPGR3 '!$F1338))</f>
        <v/>
      </c>
      <c r="C1338" s="692" t="str">
        <f>IF('Formulario PPGR3 '!$G1338="","",'[1]Formulario PPGR1'!#REF!)</f>
        <v/>
      </c>
      <c r="D1338" s="692" t="str">
        <f>IF('Formulario PPGR3 '!$G1338="","",'[1]Formulario PPGR1'!#REF!)</f>
        <v/>
      </c>
      <c r="E1338" s="692" t="str">
        <f>IF('Formulario PPGR3 '!$G1338="","",'[1]Formulario PPGR1'!#REF!)</f>
        <v/>
      </c>
      <c r="F1338" s="692" t="str">
        <f>IF('Formulario PPGR3 '!$G1338="","",'[1]Formulario PPGR1'!#REF!)</f>
        <v/>
      </c>
      <c r="G1338" s="693"/>
      <c r="H1338" s="694" t="str">
        <f>IF(Tabla112[[#This Row],[Código_Actividad]]="","",_xlfn.XLOOKUP(Tabla112[[#This Row],[Código_Actividad]],[1]!Tabla2[Código],[1]!Tabla2[Actividades Programables Presupuestables],"",0))</f>
        <v/>
      </c>
      <c r="I1338" s="695" t="str">
        <f>IFERROR(VLOOKUP('Formulario PPGR3 '!$G1338,'[1]Formulario PPGR2'!$H$9:$V$272,15,FALSE),"")</f>
        <v/>
      </c>
      <c r="J1338" s="702"/>
      <c r="K1338" s="696" t="str">
        <f>IF(Tabla112[[#This Row],[Insumos]]="","",_xlfn.XLOOKUP(Tabla112[[#This Row],[Insumos]],[1]!Tabla10[Insumo],[1]!Tabla10[InsumoAbrev],"",0))</f>
        <v/>
      </c>
      <c r="L1338" s="697"/>
      <c r="M1338" s="698" t="str">
        <f>IF(Tabla112[[#This Row],[Descripción]]="","",_xlfn.XLOOKUP(Tabla112[[#This Row],[Descripción]],[1]!Tabla10[Descripción],[1]!Tabla10[Unidad de Medida],"",0))</f>
        <v/>
      </c>
      <c r="N1338" s="699"/>
      <c r="O1338" s="700" t="str">
        <f>IF(Tabla112[[#This Row],[Descripción]]="","",_xlfn.XLOOKUP(Tabla112[[#This Row],[Descripción]],[1]!Tabla10[Descripción],[1]!Tabla10[Precio Unitario],0))</f>
        <v/>
      </c>
      <c r="P1338" s="700" t="str">
        <f>IF(Tabla112[[#This Row],[Cantidad de Insumos]]="","",Tabla112[[#This Row],[Precio Unitario]]*Tabla112[[#This Row],[Cantidad de Insumos]])</f>
        <v/>
      </c>
      <c r="Q1338" s="700" t="str">
        <f>IF(Tabla112[[#This Row],[Descripción]]="","",_xlfn.XLOOKUP(Tabla112[[#This Row],[Descripción]],[1]!Tabla10[Descripción],[1]!Tabla10[CODIGO PRESUPUESTARIO],0))</f>
        <v/>
      </c>
      <c r="R1338" s="696"/>
      <c r="S1338" s="696"/>
    </row>
    <row r="1339" spans="2:19" x14ac:dyDescent="0.3">
      <c r="B1339" s="692" t="str">
        <f>IF('Formulario PPGR3 '!$G1339="","",CONCATENATE('Formulario PPGR3 '!$C1339,".",'Formulario PPGR3 '!$D1339,".",'Formulario PPGR3 '!$E1339,".",'Formulario PPGR3 '!$F1339))</f>
        <v/>
      </c>
      <c r="C1339" s="692" t="str">
        <f>IF('Formulario PPGR3 '!$G1339="","",'[1]Formulario PPGR1'!#REF!)</f>
        <v/>
      </c>
      <c r="D1339" s="692" t="str">
        <f>IF('Formulario PPGR3 '!$G1339="","",'[1]Formulario PPGR1'!#REF!)</f>
        <v/>
      </c>
      <c r="E1339" s="692" t="str">
        <f>IF('Formulario PPGR3 '!$G1339="","",'[1]Formulario PPGR1'!#REF!)</f>
        <v/>
      </c>
      <c r="F1339" s="692" t="str">
        <f>IF('Formulario PPGR3 '!$G1339="","",'[1]Formulario PPGR1'!#REF!)</f>
        <v/>
      </c>
      <c r="G1339" s="693"/>
      <c r="H1339" s="694" t="str">
        <f>IF(Tabla112[[#This Row],[Código_Actividad]]="","",_xlfn.XLOOKUP(Tabla112[[#This Row],[Código_Actividad]],[1]!Tabla2[Código],[1]!Tabla2[Actividades Programables Presupuestables],"",0))</f>
        <v/>
      </c>
      <c r="I1339" s="695" t="str">
        <f>IFERROR(VLOOKUP('Formulario PPGR3 '!$G1339,'[1]Formulario PPGR2'!$H$9:$V$272,15,FALSE),"")</f>
        <v/>
      </c>
      <c r="J1339" s="702"/>
      <c r="K1339" s="696" t="str">
        <f>IF(Tabla112[[#This Row],[Insumos]]="","",_xlfn.XLOOKUP(Tabla112[[#This Row],[Insumos]],[1]!Tabla10[Insumo],[1]!Tabla10[InsumoAbrev],"",0))</f>
        <v/>
      </c>
      <c r="L1339" s="697"/>
      <c r="M1339" s="698" t="str">
        <f>IF(Tabla112[[#This Row],[Descripción]]="","",_xlfn.XLOOKUP(Tabla112[[#This Row],[Descripción]],[1]!Tabla10[Descripción],[1]!Tabla10[Unidad de Medida],"",0))</f>
        <v/>
      </c>
      <c r="N1339" s="699"/>
      <c r="O1339" s="700" t="str">
        <f>IF(Tabla112[[#This Row],[Descripción]]="","",_xlfn.XLOOKUP(Tabla112[[#This Row],[Descripción]],[1]!Tabla10[Descripción],[1]!Tabla10[Precio Unitario],0))</f>
        <v/>
      </c>
      <c r="P1339" s="700" t="str">
        <f>IF(Tabla112[[#This Row],[Cantidad de Insumos]]="","",Tabla112[[#This Row],[Precio Unitario]]*Tabla112[[#This Row],[Cantidad de Insumos]])</f>
        <v/>
      </c>
      <c r="Q1339" s="700" t="str">
        <f>IF(Tabla112[[#This Row],[Descripción]]="","",_xlfn.XLOOKUP(Tabla112[[#This Row],[Descripción]],[1]!Tabla10[Descripción],[1]!Tabla10[CODIGO PRESUPUESTARIO],0))</f>
        <v/>
      </c>
      <c r="R1339" s="696"/>
      <c r="S1339" s="696"/>
    </row>
    <row r="1340" spans="2:19" x14ac:dyDescent="0.3">
      <c r="B1340" s="692" t="str">
        <f>IF('Formulario PPGR3 '!$G1340="","",CONCATENATE('Formulario PPGR3 '!$C1340,".",'Formulario PPGR3 '!$D1340,".",'Formulario PPGR3 '!$E1340,".",'Formulario PPGR3 '!$F1340))</f>
        <v/>
      </c>
      <c r="C1340" s="692" t="str">
        <f>IF('Formulario PPGR3 '!$G1340="","",'[1]Formulario PPGR1'!#REF!)</f>
        <v/>
      </c>
      <c r="D1340" s="692" t="str">
        <f>IF('Formulario PPGR3 '!$G1340="","",'[1]Formulario PPGR1'!#REF!)</f>
        <v/>
      </c>
      <c r="E1340" s="692" t="str">
        <f>IF('Formulario PPGR3 '!$G1340="","",'[1]Formulario PPGR1'!#REF!)</f>
        <v/>
      </c>
      <c r="F1340" s="692" t="str">
        <f>IF('Formulario PPGR3 '!$G1340="","",'[1]Formulario PPGR1'!#REF!)</f>
        <v/>
      </c>
      <c r="G1340" s="693"/>
      <c r="H1340" s="694" t="str">
        <f>IF(Tabla112[[#This Row],[Código_Actividad]]="","",_xlfn.XLOOKUP(Tabla112[[#This Row],[Código_Actividad]],[1]!Tabla2[Código],[1]!Tabla2[Actividades Programables Presupuestables],"",0))</f>
        <v/>
      </c>
      <c r="I1340" s="695" t="str">
        <f>IFERROR(VLOOKUP('Formulario PPGR3 '!$G1340,'[1]Formulario PPGR2'!$H$9:$V$272,15,FALSE),"")</f>
        <v/>
      </c>
      <c r="J1340" s="702"/>
      <c r="K1340" s="696" t="str">
        <f>IF(Tabla112[[#This Row],[Insumos]]="","",_xlfn.XLOOKUP(Tabla112[[#This Row],[Insumos]],[1]!Tabla10[Insumo],[1]!Tabla10[InsumoAbrev],"",0))</f>
        <v/>
      </c>
      <c r="L1340" s="697"/>
      <c r="M1340" s="698" t="str">
        <f>IF(Tabla112[[#This Row],[Descripción]]="","",_xlfn.XLOOKUP(Tabla112[[#This Row],[Descripción]],[1]!Tabla10[Descripción],[1]!Tabla10[Unidad de Medida],"",0))</f>
        <v/>
      </c>
      <c r="N1340" s="699"/>
      <c r="O1340" s="700" t="str">
        <f>IF(Tabla112[[#This Row],[Descripción]]="","",_xlfn.XLOOKUP(Tabla112[[#This Row],[Descripción]],[1]!Tabla10[Descripción],[1]!Tabla10[Precio Unitario],0))</f>
        <v/>
      </c>
      <c r="P1340" s="700" t="str">
        <f>IF(Tabla112[[#This Row],[Cantidad de Insumos]]="","",Tabla112[[#This Row],[Precio Unitario]]*Tabla112[[#This Row],[Cantidad de Insumos]])</f>
        <v/>
      </c>
      <c r="Q1340" s="700" t="str">
        <f>IF(Tabla112[[#This Row],[Descripción]]="","",_xlfn.XLOOKUP(Tabla112[[#This Row],[Descripción]],[1]!Tabla10[Descripción],[1]!Tabla10[CODIGO PRESUPUESTARIO],0))</f>
        <v/>
      </c>
      <c r="R1340" s="696"/>
      <c r="S1340" s="696"/>
    </row>
    <row r="1341" spans="2:19" x14ac:dyDescent="0.3">
      <c r="B1341" s="692" t="str">
        <f>IF('Formulario PPGR3 '!$G1341="","",CONCATENATE('Formulario PPGR3 '!$C1341,".",'Formulario PPGR3 '!$D1341,".",'Formulario PPGR3 '!$E1341,".",'Formulario PPGR3 '!$F1341))</f>
        <v/>
      </c>
      <c r="C1341" s="692" t="str">
        <f>IF('Formulario PPGR3 '!$G1341="","",'[1]Formulario PPGR1'!#REF!)</f>
        <v/>
      </c>
      <c r="D1341" s="692" t="str">
        <f>IF('Formulario PPGR3 '!$G1341="","",'[1]Formulario PPGR1'!#REF!)</f>
        <v/>
      </c>
      <c r="E1341" s="692" t="str">
        <f>IF('Formulario PPGR3 '!$G1341="","",'[1]Formulario PPGR1'!#REF!)</f>
        <v/>
      </c>
      <c r="F1341" s="692" t="str">
        <f>IF('Formulario PPGR3 '!$G1341="","",'[1]Formulario PPGR1'!#REF!)</f>
        <v/>
      </c>
      <c r="G1341" s="693"/>
      <c r="H1341" s="694" t="str">
        <f>IF(Tabla112[[#This Row],[Código_Actividad]]="","",_xlfn.XLOOKUP(Tabla112[[#This Row],[Código_Actividad]],[1]!Tabla2[Código],[1]!Tabla2[Actividades Programables Presupuestables],"",0))</f>
        <v/>
      </c>
      <c r="I1341" s="695" t="str">
        <f>IFERROR(VLOOKUP('Formulario PPGR3 '!$G1341,'[1]Formulario PPGR2'!$H$9:$V$272,15,FALSE),"")</f>
        <v/>
      </c>
      <c r="J1341" s="702"/>
      <c r="K1341" s="696" t="str">
        <f>IF(Tabla112[[#This Row],[Insumos]]="","",_xlfn.XLOOKUP(Tabla112[[#This Row],[Insumos]],[1]!Tabla10[Insumo],[1]!Tabla10[InsumoAbrev],"",0))</f>
        <v/>
      </c>
      <c r="L1341" s="697"/>
      <c r="M1341" s="698" t="str">
        <f>IF(Tabla112[[#This Row],[Descripción]]="","",_xlfn.XLOOKUP(Tabla112[[#This Row],[Descripción]],[1]!Tabla10[Descripción],[1]!Tabla10[Unidad de Medida],"",0))</f>
        <v/>
      </c>
      <c r="N1341" s="699"/>
      <c r="O1341" s="700" t="str">
        <f>IF(Tabla112[[#This Row],[Descripción]]="","",_xlfn.XLOOKUP(Tabla112[[#This Row],[Descripción]],[1]!Tabla10[Descripción],[1]!Tabla10[Precio Unitario],0))</f>
        <v/>
      </c>
      <c r="P1341" s="700" t="str">
        <f>IF(Tabla112[[#This Row],[Cantidad de Insumos]]="","",Tabla112[[#This Row],[Precio Unitario]]*Tabla112[[#This Row],[Cantidad de Insumos]])</f>
        <v/>
      </c>
      <c r="Q1341" s="700" t="str">
        <f>IF(Tabla112[[#This Row],[Descripción]]="","",_xlfn.XLOOKUP(Tabla112[[#This Row],[Descripción]],[1]!Tabla10[Descripción],[1]!Tabla10[CODIGO PRESUPUESTARIO],0))</f>
        <v/>
      </c>
      <c r="R1341" s="696"/>
      <c r="S1341" s="696"/>
    </row>
    <row r="1342" spans="2:19" x14ac:dyDescent="0.3">
      <c r="B1342" s="692" t="str">
        <f>IF('Formulario PPGR3 '!$G1342="","",CONCATENATE('Formulario PPGR3 '!$C1342,".",'Formulario PPGR3 '!$D1342,".",'Formulario PPGR3 '!$E1342,".",'Formulario PPGR3 '!$F1342))</f>
        <v/>
      </c>
      <c r="C1342" s="692" t="str">
        <f>IF('Formulario PPGR3 '!$G1342="","",'[1]Formulario PPGR1'!#REF!)</f>
        <v/>
      </c>
      <c r="D1342" s="692" t="str">
        <f>IF('Formulario PPGR3 '!$G1342="","",'[1]Formulario PPGR1'!#REF!)</f>
        <v/>
      </c>
      <c r="E1342" s="692" t="str">
        <f>IF('Formulario PPGR3 '!$G1342="","",'[1]Formulario PPGR1'!#REF!)</f>
        <v/>
      </c>
      <c r="F1342" s="692" t="str">
        <f>IF('Formulario PPGR3 '!$G1342="","",'[1]Formulario PPGR1'!#REF!)</f>
        <v/>
      </c>
      <c r="G1342" s="693"/>
      <c r="H1342" s="694" t="str">
        <f>IF(Tabla112[[#This Row],[Código_Actividad]]="","",_xlfn.XLOOKUP(Tabla112[[#This Row],[Código_Actividad]],[1]!Tabla2[Código],[1]!Tabla2[Actividades Programables Presupuestables],"",0))</f>
        <v/>
      </c>
      <c r="I1342" s="695" t="str">
        <f>IFERROR(VLOOKUP('Formulario PPGR3 '!$G1342,'[1]Formulario PPGR2'!$H$9:$V$272,15,FALSE),"")</f>
        <v/>
      </c>
      <c r="J1342" s="702"/>
      <c r="K1342" s="696" t="str">
        <f>IF(Tabla112[[#This Row],[Insumos]]="","",_xlfn.XLOOKUP(Tabla112[[#This Row],[Insumos]],[1]!Tabla10[Insumo],[1]!Tabla10[InsumoAbrev],"",0))</f>
        <v/>
      </c>
      <c r="L1342" s="697"/>
      <c r="M1342" s="698" t="str">
        <f>IF(Tabla112[[#This Row],[Descripción]]="","",_xlfn.XLOOKUP(Tabla112[[#This Row],[Descripción]],[1]!Tabla10[Descripción],[1]!Tabla10[Unidad de Medida],"",0))</f>
        <v/>
      </c>
      <c r="N1342" s="699"/>
      <c r="O1342" s="700" t="str">
        <f>IF(Tabla112[[#This Row],[Descripción]]="","",_xlfn.XLOOKUP(Tabla112[[#This Row],[Descripción]],[1]!Tabla10[Descripción],[1]!Tabla10[Precio Unitario],0))</f>
        <v/>
      </c>
      <c r="P1342" s="700" t="str">
        <f>IF(Tabla112[[#This Row],[Cantidad de Insumos]]="","",Tabla112[[#This Row],[Precio Unitario]]*Tabla112[[#This Row],[Cantidad de Insumos]])</f>
        <v/>
      </c>
      <c r="Q1342" s="700" t="str">
        <f>IF(Tabla112[[#This Row],[Descripción]]="","",_xlfn.XLOOKUP(Tabla112[[#This Row],[Descripción]],[1]!Tabla10[Descripción],[1]!Tabla10[CODIGO PRESUPUESTARIO],0))</f>
        <v/>
      </c>
      <c r="R1342" s="696"/>
      <c r="S1342" s="696"/>
    </row>
    <row r="1343" spans="2:19" x14ac:dyDescent="0.3">
      <c r="B1343" s="692" t="str">
        <f>IF('Formulario PPGR3 '!$G1343="","",CONCATENATE('Formulario PPGR3 '!$C1343,".",'Formulario PPGR3 '!$D1343,".",'Formulario PPGR3 '!$E1343,".",'Formulario PPGR3 '!$F1343))</f>
        <v/>
      </c>
      <c r="C1343" s="692" t="str">
        <f>IF('Formulario PPGR3 '!$G1343="","",'[1]Formulario PPGR1'!#REF!)</f>
        <v/>
      </c>
      <c r="D1343" s="692" t="str">
        <f>IF('Formulario PPGR3 '!$G1343="","",'[1]Formulario PPGR1'!#REF!)</f>
        <v/>
      </c>
      <c r="E1343" s="692" t="str">
        <f>IF('Formulario PPGR3 '!$G1343="","",'[1]Formulario PPGR1'!#REF!)</f>
        <v/>
      </c>
      <c r="F1343" s="692" t="str">
        <f>IF('Formulario PPGR3 '!$G1343="","",'[1]Formulario PPGR1'!#REF!)</f>
        <v/>
      </c>
      <c r="G1343" s="693"/>
      <c r="H1343" s="694" t="str">
        <f>IF(Tabla112[[#This Row],[Código_Actividad]]="","",_xlfn.XLOOKUP(Tabla112[[#This Row],[Código_Actividad]],[1]!Tabla2[Código],[1]!Tabla2[Actividades Programables Presupuestables],"",0))</f>
        <v/>
      </c>
      <c r="I1343" s="695" t="str">
        <f>IFERROR(VLOOKUP('Formulario PPGR3 '!$G1343,'[1]Formulario PPGR2'!$H$9:$V$272,15,FALSE),"")</f>
        <v/>
      </c>
      <c r="J1343" s="702"/>
      <c r="K1343" s="696" t="str">
        <f>IF(Tabla112[[#This Row],[Insumos]]="","",_xlfn.XLOOKUP(Tabla112[[#This Row],[Insumos]],[1]!Tabla10[Insumo],[1]!Tabla10[InsumoAbrev],"",0))</f>
        <v/>
      </c>
      <c r="L1343" s="697"/>
      <c r="M1343" s="698" t="str">
        <f>IF(Tabla112[[#This Row],[Descripción]]="","",_xlfn.XLOOKUP(Tabla112[[#This Row],[Descripción]],[1]!Tabla10[Descripción],[1]!Tabla10[Unidad de Medida],"",0))</f>
        <v/>
      </c>
      <c r="N1343" s="699"/>
      <c r="O1343" s="700" t="str">
        <f>IF(Tabla112[[#This Row],[Descripción]]="","",_xlfn.XLOOKUP(Tabla112[[#This Row],[Descripción]],[1]!Tabla10[Descripción],[1]!Tabla10[Precio Unitario],0))</f>
        <v/>
      </c>
      <c r="P1343" s="700" t="str">
        <f>IF(Tabla112[[#This Row],[Cantidad de Insumos]]="","",Tabla112[[#This Row],[Precio Unitario]]*Tabla112[[#This Row],[Cantidad de Insumos]])</f>
        <v/>
      </c>
      <c r="Q1343" s="700" t="str">
        <f>IF(Tabla112[[#This Row],[Descripción]]="","",_xlfn.XLOOKUP(Tabla112[[#This Row],[Descripción]],[1]!Tabla10[Descripción],[1]!Tabla10[CODIGO PRESUPUESTARIO],0))</f>
        <v/>
      </c>
      <c r="R1343" s="696"/>
      <c r="S1343" s="696"/>
    </row>
    <row r="1344" spans="2:19" x14ac:dyDescent="0.3">
      <c r="B1344" s="692" t="str">
        <f>IF('Formulario PPGR3 '!$G1344="","",CONCATENATE('Formulario PPGR3 '!$C1344,".",'Formulario PPGR3 '!$D1344,".",'Formulario PPGR3 '!$E1344,".",'Formulario PPGR3 '!$F1344))</f>
        <v/>
      </c>
      <c r="C1344" s="692" t="str">
        <f>IF('Formulario PPGR3 '!$G1344="","",'[1]Formulario PPGR1'!#REF!)</f>
        <v/>
      </c>
      <c r="D1344" s="692" t="str">
        <f>IF('Formulario PPGR3 '!$G1344="","",'[1]Formulario PPGR1'!#REF!)</f>
        <v/>
      </c>
      <c r="E1344" s="692" t="str">
        <f>IF('Formulario PPGR3 '!$G1344="","",'[1]Formulario PPGR1'!#REF!)</f>
        <v/>
      </c>
      <c r="F1344" s="692" t="str">
        <f>IF('Formulario PPGR3 '!$G1344="","",'[1]Formulario PPGR1'!#REF!)</f>
        <v/>
      </c>
      <c r="G1344" s="693"/>
      <c r="H1344" s="694" t="str">
        <f>IF(Tabla112[[#This Row],[Código_Actividad]]="","",_xlfn.XLOOKUP(Tabla112[[#This Row],[Código_Actividad]],[1]!Tabla2[Código],[1]!Tabla2[Actividades Programables Presupuestables],"",0))</f>
        <v/>
      </c>
      <c r="I1344" s="695" t="str">
        <f>IFERROR(VLOOKUP('Formulario PPGR3 '!$G1344,'[1]Formulario PPGR2'!$H$9:$V$272,15,FALSE),"")</f>
        <v/>
      </c>
      <c r="J1344" s="702"/>
      <c r="K1344" s="696" t="str">
        <f>IF(Tabla112[[#This Row],[Insumos]]="","",_xlfn.XLOOKUP(Tabla112[[#This Row],[Insumos]],[1]!Tabla10[Insumo],[1]!Tabla10[InsumoAbrev],"",0))</f>
        <v/>
      </c>
      <c r="L1344" s="697"/>
      <c r="M1344" s="698" t="str">
        <f>IF(Tabla112[[#This Row],[Descripción]]="","",_xlfn.XLOOKUP(Tabla112[[#This Row],[Descripción]],[1]!Tabla10[Descripción],[1]!Tabla10[Unidad de Medida],"",0))</f>
        <v/>
      </c>
      <c r="N1344" s="699"/>
      <c r="O1344" s="700" t="str">
        <f>IF(Tabla112[[#This Row],[Descripción]]="","",_xlfn.XLOOKUP(Tabla112[[#This Row],[Descripción]],[1]!Tabla10[Descripción],[1]!Tabla10[Precio Unitario],0))</f>
        <v/>
      </c>
      <c r="P1344" s="700" t="str">
        <f>IF(Tabla112[[#This Row],[Cantidad de Insumos]]="","",Tabla112[[#This Row],[Precio Unitario]]*Tabla112[[#This Row],[Cantidad de Insumos]])</f>
        <v/>
      </c>
      <c r="Q1344" s="700" t="str">
        <f>IF(Tabla112[[#This Row],[Descripción]]="","",_xlfn.XLOOKUP(Tabla112[[#This Row],[Descripción]],[1]!Tabla10[Descripción],[1]!Tabla10[CODIGO PRESUPUESTARIO],0))</f>
        <v/>
      </c>
      <c r="R1344" s="696"/>
      <c r="S1344" s="696"/>
    </row>
    <row r="1345" spans="2:19" x14ac:dyDescent="0.3">
      <c r="B1345" s="692" t="str">
        <f>IF('Formulario PPGR3 '!$G1345="","",CONCATENATE('Formulario PPGR3 '!$C1345,".",'Formulario PPGR3 '!$D1345,".",'Formulario PPGR3 '!$E1345,".",'Formulario PPGR3 '!$F1345))</f>
        <v/>
      </c>
      <c r="C1345" s="692" t="str">
        <f>IF('Formulario PPGR3 '!$G1345="","",'[1]Formulario PPGR1'!#REF!)</f>
        <v/>
      </c>
      <c r="D1345" s="692" t="str">
        <f>IF('Formulario PPGR3 '!$G1345="","",'[1]Formulario PPGR1'!#REF!)</f>
        <v/>
      </c>
      <c r="E1345" s="692" t="str">
        <f>IF('Formulario PPGR3 '!$G1345="","",'[1]Formulario PPGR1'!#REF!)</f>
        <v/>
      </c>
      <c r="F1345" s="692" t="str">
        <f>IF('Formulario PPGR3 '!$G1345="","",'[1]Formulario PPGR1'!#REF!)</f>
        <v/>
      </c>
      <c r="G1345" s="693"/>
      <c r="H1345" s="694" t="str">
        <f>IF(Tabla112[[#This Row],[Código_Actividad]]="","",_xlfn.XLOOKUP(Tabla112[[#This Row],[Código_Actividad]],[1]!Tabla2[Código],[1]!Tabla2[Actividades Programables Presupuestables],"",0))</f>
        <v/>
      </c>
      <c r="I1345" s="695" t="str">
        <f>IFERROR(VLOOKUP('Formulario PPGR3 '!$G1345,'[1]Formulario PPGR2'!$H$9:$V$272,15,FALSE),"")</f>
        <v/>
      </c>
      <c r="J1345" s="702"/>
      <c r="K1345" s="696" t="str">
        <f>IF(Tabla112[[#This Row],[Insumos]]="","",_xlfn.XLOOKUP(Tabla112[[#This Row],[Insumos]],[1]!Tabla10[Insumo],[1]!Tabla10[InsumoAbrev],"",0))</f>
        <v/>
      </c>
      <c r="L1345" s="697"/>
      <c r="M1345" s="698" t="str">
        <f>IF(Tabla112[[#This Row],[Descripción]]="","",_xlfn.XLOOKUP(Tabla112[[#This Row],[Descripción]],[1]!Tabla10[Descripción],[1]!Tabla10[Unidad de Medida],"",0))</f>
        <v/>
      </c>
      <c r="N1345" s="699"/>
      <c r="O1345" s="700" t="str">
        <f>IF(Tabla112[[#This Row],[Descripción]]="","",_xlfn.XLOOKUP(Tabla112[[#This Row],[Descripción]],[1]!Tabla10[Descripción],[1]!Tabla10[Precio Unitario],0))</f>
        <v/>
      </c>
      <c r="P1345" s="700" t="str">
        <f>IF(Tabla112[[#This Row],[Cantidad de Insumos]]="","",Tabla112[[#This Row],[Precio Unitario]]*Tabla112[[#This Row],[Cantidad de Insumos]])</f>
        <v/>
      </c>
      <c r="Q1345" s="700" t="str">
        <f>IF(Tabla112[[#This Row],[Descripción]]="","",_xlfn.XLOOKUP(Tabla112[[#This Row],[Descripción]],[1]!Tabla10[Descripción],[1]!Tabla10[CODIGO PRESUPUESTARIO],0))</f>
        <v/>
      </c>
      <c r="R1345" s="696"/>
      <c r="S1345" s="696"/>
    </row>
    <row r="1346" spans="2:19" x14ac:dyDescent="0.3">
      <c r="B1346" s="692" t="str">
        <f>IF('Formulario PPGR3 '!$G1346="","",CONCATENATE('Formulario PPGR3 '!$C1346,".",'Formulario PPGR3 '!$D1346,".",'Formulario PPGR3 '!$E1346,".",'Formulario PPGR3 '!$F1346))</f>
        <v/>
      </c>
      <c r="C1346" s="692" t="str">
        <f>IF('Formulario PPGR3 '!$G1346="","",'[1]Formulario PPGR1'!#REF!)</f>
        <v/>
      </c>
      <c r="D1346" s="692" t="str">
        <f>IF('Formulario PPGR3 '!$G1346="","",'[1]Formulario PPGR1'!#REF!)</f>
        <v/>
      </c>
      <c r="E1346" s="692" t="str">
        <f>IF('Formulario PPGR3 '!$G1346="","",'[1]Formulario PPGR1'!#REF!)</f>
        <v/>
      </c>
      <c r="F1346" s="692" t="str">
        <f>IF('Formulario PPGR3 '!$G1346="","",'[1]Formulario PPGR1'!#REF!)</f>
        <v/>
      </c>
      <c r="G1346" s="693"/>
      <c r="H1346" s="694" t="str">
        <f>IF(Tabla112[[#This Row],[Código_Actividad]]="","",_xlfn.XLOOKUP(Tabla112[[#This Row],[Código_Actividad]],[1]!Tabla2[Código],[1]!Tabla2[Actividades Programables Presupuestables],"",0))</f>
        <v/>
      </c>
      <c r="I1346" s="695" t="str">
        <f>IFERROR(VLOOKUP('Formulario PPGR3 '!$G1346,'[1]Formulario PPGR2'!$H$9:$V$272,15,FALSE),"")</f>
        <v/>
      </c>
      <c r="J1346" s="702"/>
      <c r="K1346" s="696" t="str">
        <f>IF(Tabla112[[#This Row],[Insumos]]="","",_xlfn.XLOOKUP(Tabla112[[#This Row],[Insumos]],[1]!Tabla10[Insumo],[1]!Tabla10[InsumoAbrev],"",0))</f>
        <v/>
      </c>
      <c r="L1346" s="697"/>
      <c r="M1346" s="698" t="str">
        <f>IF(Tabla112[[#This Row],[Descripción]]="","",_xlfn.XLOOKUP(Tabla112[[#This Row],[Descripción]],[1]!Tabla10[Descripción],[1]!Tabla10[Unidad de Medida],"",0))</f>
        <v/>
      </c>
      <c r="N1346" s="699"/>
      <c r="O1346" s="700" t="str">
        <f>IF(Tabla112[[#This Row],[Descripción]]="","",_xlfn.XLOOKUP(Tabla112[[#This Row],[Descripción]],[1]!Tabla10[Descripción],[1]!Tabla10[Precio Unitario],0))</f>
        <v/>
      </c>
      <c r="P1346" s="700" t="str">
        <f>IF(Tabla112[[#This Row],[Cantidad de Insumos]]="","",Tabla112[[#This Row],[Precio Unitario]]*Tabla112[[#This Row],[Cantidad de Insumos]])</f>
        <v/>
      </c>
      <c r="Q1346" s="700" t="str">
        <f>IF(Tabla112[[#This Row],[Descripción]]="","",_xlfn.XLOOKUP(Tabla112[[#This Row],[Descripción]],[1]!Tabla10[Descripción],[1]!Tabla10[CODIGO PRESUPUESTARIO],0))</f>
        <v/>
      </c>
      <c r="R1346" s="696"/>
      <c r="S1346" s="696"/>
    </row>
    <row r="1347" spans="2:19" x14ac:dyDescent="0.3">
      <c r="B1347" s="692" t="str">
        <f>IF('Formulario PPGR3 '!$G1347="","",CONCATENATE('Formulario PPGR3 '!$C1347,".",'Formulario PPGR3 '!$D1347,".",'Formulario PPGR3 '!$E1347,".",'Formulario PPGR3 '!$F1347))</f>
        <v/>
      </c>
      <c r="C1347" s="692" t="str">
        <f>IF('Formulario PPGR3 '!$G1347="","",'[1]Formulario PPGR1'!#REF!)</f>
        <v/>
      </c>
      <c r="D1347" s="692" t="str">
        <f>IF('Formulario PPGR3 '!$G1347="","",'[1]Formulario PPGR1'!#REF!)</f>
        <v/>
      </c>
      <c r="E1347" s="692" t="str">
        <f>IF('Formulario PPGR3 '!$G1347="","",'[1]Formulario PPGR1'!#REF!)</f>
        <v/>
      </c>
      <c r="F1347" s="692" t="str">
        <f>IF('Formulario PPGR3 '!$G1347="","",'[1]Formulario PPGR1'!#REF!)</f>
        <v/>
      </c>
      <c r="G1347" s="693"/>
      <c r="H1347" s="694" t="str">
        <f>IF(Tabla112[[#This Row],[Código_Actividad]]="","",_xlfn.XLOOKUP(Tabla112[[#This Row],[Código_Actividad]],[1]!Tabla2[Código],[1]!Tabla2[Actividades Programables Presupuestables],"",0))</f>
        <v/>
      </c>
      <c r="I1347" s="695" t="str">
        <f>IFERROR(VLOOKUP('Formulario PPGR3 '!$G1347,'[1]Formulario PPGR2'!$H$9:$V$272,15,FALSE),"")</f>
        <v/>
      </c>
      <c r="J1347" s="702"/>
      <c r="K1347" s="696" t="str">
        <f>IF(Tabla112[[#This Row],[Insumos]]="","",_xlfn.XLOOKUP(Tabla112[[#This Row],[Insumos]],[1]!Tabla10[Insumo],[1]!Tabla10[InsumoAbrev],"",0))</f>
        <v/>
      </c>
      <c r="L1347" s="697"/>
      <c r="M1347" s="698" t="str">
        <f>IF(Tabla112[[#This Row],[Descripción]]="","",_xlfn.XLOOKUP(Tabla112[[#This Row],[Descripción]],[1]!Tabla10[Descripción],[1]!Tabla10[Unidad de Medida],"",0))</f>
        <v/>
      </c>
      <c r="N1347" s="699"/>
      <c r="O1347" s="700" t="str">
        <f>IF(Tabla112[[#This Row],[Descripción]]="","",_xlfn.XLOOKUP(Tabla112[[#This Row],[Descripción]],[1]!Tabla10[Descripción],[1]!Tabla10[Precio Unitario],0))</f>
        <v/>
      </c>
      <c r="P1347" s="700" t="str">
        <f>IF(Tabla112[[#This Row],[Cantidad de Insumos]]="","",Tabla112[[#This Row],[Precio Unitario]]*Tabla112[[#This Row],[Cantidad de Insumos]])</f>
        <v/>
      </c>
      <c r="Q1347" s="700" t="str">
        <f>IF(Tabla112[[#This Row],[Descripción]]="","",_xlfn.XLOOKUP(Tabla112[[#This Row],[Descripción]],[1]!Tabla10[Descripción],[1]!Tabla10[CODIGO PRESUPUESTARIO],0))</f>
        <v/>
      </c>
      <c r="R1347" s="696"/>
      <c r="S1347" s="696"/>
    </row>
    <row r="1348" spans="2:19" x14ac:dyDescent="0.3">
      <c r="B1348" s="692" t="str">
        <f>IF('Formulario PPGR3 '!$G1348="","",CONCATENATE('Formulario PPGR3 '!$C1348,".",'Formulario PPGR3 '!$D1348,".",'Formulario PPGR3 '!$E1348,".",'Formulario PPGR3 '!$F1348))</f>
        <v/>
      </c>
      <c r="C1348" s="692" t="str">
        <f>IF('Formulario PPGR3 '!$G1348="","",'[1]Formulario PPGR1'!#REF!)</f>
        <v/>
      </c>
      <c r="D1348" s="692" t="str">
        <f>IF('Formulario PPGR3 '!$G1348="","",'[1]Formulario PPGR1'!#REF!)</f>
        <v/>
      </c>
      <c r="E1348" s="692" t="str">
        <f>IF('Formulario PPGR3 '!$G1348="","",'[1]Formulario PPGR1'!#REF!)</f>
        <v/>
      </c>
      <c r="F1348" s="692" t="str">
        <f>IF('Formulario PPGR3 '!$G1348="","",'[1]Formulario PPGR1'!#REF!)</f>
        <v/>
      </c>
      <c r="G1348" s="693"/>
      <c r="H1348" s="694" t="str">
        <f>IF(Tabla112[[#This Row],[Código_Actividad]]="","",_xlfn.XLOOKUP(Tabla112[[#This Row],[Código_Actividad]],[1]!Tabla2[Código],[1]!Tabla2[Actividades Programables Presupuestables],"",0))</f>
        <v/>
      </c>
      <c r="I1348" s="695" t="str">
        <f>IFERROR(VLOOKUP('Formulario PPGR3 '!$G1348,'[1]Formulario PPGR2'!$H$9:$V$272,15,FALSE),"")</f>
        <v/>
      </c>
      <c r="J1348" s="702"/>
      <c r="K1348" s="696" t="str">
        <f>IF(Tabla112[[#This Row],[Insumos]]="","",_xlfn.XLOOKUP(Tabla112[[#This Row],[Insumos]],[1]!Tabla10[Insumo],[1]!Tabla10[InsumoAbrev],"",0))</f>
        <v/>
      </c>
      <c r="L1348" s="697"/>
      <c r="M1348" s="698" t="str">
        <f>IF(Tabla112[[#This Row],[Descripción]]="","",_xlfn.XLOOKUP(Tabla112[[#This Row],[Descripción]],[1]!Tabla10[Descripción],[1]!Tabla10[Unidad de Medida],"",0))</f>
        <v/>
      </c>
      <c r="N1348" s="699"/>
      <c r="O1348" s="700" t="str">
        <f>IF(Tabla112[[#This Row],[Descripción]]="","",_xlfn.XLOOKUP(Tabla112[[#This Row],[Descripción]],[1]!Tabla10[Descripción],[1]!Tabla10[Precio Unitario],0))</f>
        <v/>
      </c>
      <c r="P1348" s="700" t="str">
        <f>IF(Tabla112[[#This Row],[Cantidad de Insumos]]="","",Tabla112[[#This Row],[Precio Unitario]]*Tabla112[[#This Row],[Cantidad de Insumos]])</f>
        <v/>
      </c>
      <c r="Q1348" s="700" t="str">
        <f>IF(Tabla112[[#This Row],[Descripción]]="","",_xlfn.XLOOKUP(Tabla112[[#This Row],[Descripción]],[1]!Tabla10[Descripción],[1]!Tabla10[CODIGO PRESUPUESTARIO],0))</f>
        <v/>
      </c>
      <c r="R1348" s="696"/>
      <c r="S1348" s="696"/>
    </row>
    <row r="1349" spans="2:19" x14ac:dyDescent="0.3">
      <c r="B1349" s="692" t="str">
        <f>IF('Formulario PPGR3 '!$G1349="","",CONCATENATE('Formulario PPGR3 '!$C1349,".",'Formulario PPGR3 '!$D1349,".",'Formulario PPGR3 '!$E1349,".",'Formulario PPGR3 '!$F1349))</f>
        <v/>
      </c>
      <c r="C1349" s="692" t="str">
        <f>IF('Formulario PPGR3 '!$G1349="","",'[1]Formulario PPGR1'!#REF!)</f>
        <v/>
      </c>
      <c r="D1349" s="692" t="str">
        <f>IF('Formulario PPGR3 '!$G1349="","",'[1]Formulario PPGR1'!#REF!)</f>
        <v/>
      </c>
      <c r="E1349" s="692" t="str">
        <f>IF('Formulario PPGR3 '!$G1349="","",'[1]Formulario PPGR1'!#REF!)</f>
        <v/>
      </c>
      <c r="F1349" s="692" t="str">
        <f>IF('Formulario PPGR3 '!$G1349="","",'[1]Formulario PPGR1'!#REF!)</f>
        <v/>
      </c>
      <c r="G1349" s="693"/>
      <c r="H1349" s="694" t="str">
        <f>IF(Tabla112[[#This Row],[Código_Actividad]]="","",_xlfn.XLOOKUP(Tabla112[[#This Row],[Código_Actividad]],[1]!Tabla2[Código],[1]!Tabla2[Actividades Programables Presupuestables],"",0))</f>
        <v/>
      </c>
      <c r="I1349" s="695" t="str">
        <f>IFERROR(VLOOKUP('Formulario PPGR3 '!$G1349,'[1]Formulario PPGR2'!$H$9:$V$272,15,FALSE),"")</f>
        <v/>
      </c>
      <c r="J1349" s="702"/>
      <c r="K1349" s="696" t="str">
        <f>IF(Tabla112[[#This Row],[Insumos]]="","",_xlfn.XLOOKUP(Tabla112[[#This Row],[Insumos]],[1]!Tabla10[Insumo],[1]!Tabla10[InsumoAbrev],"",0))</f>
        <v/>
      </c>
      <c r="L1349" s="697"/>
      <c r="M1349" s="698" t="str">
        <f>IF(Tabla112[[#This Row],[Descripción]]="","",_xlfn.XLOOKUP(Tabla112[[#This Row],[Descripción]],[1]!Tabla10[Descripción],[1]!Tabla10[Unidad de Medida],"",0))</f>
        <v/>
      </c>
      <c r="N1349" s="699"/>
      <c r="O1349" s="700" t="str">
        <f>IF(Tabla112[[#This Row],[Descripción]]="","",_xlfn.XLOOKUP(Tabla112[[#This Row],[Descripción]],[1]!Tabla10[Descripción],[1]!Tabla10[Precio Unitario],0))</f>
        <v/>
      </c>
      <c r="P1349" s="700" t="str">
        <f>IF(Tabla112[[#This Row],[Cantidad de Insumos]]="","",Tabla112[[#This Row],[Precio Unitario]]*Tabla112[[#This Row],[Cantidad de Insumos]])</f>
        <v/>
      </c>
      <c r="Q1349" s="700" t="str">
        <f>IF(Tabla112[[#This Row],[Descripción]]="","",_xlfn.XLOOKUP(Tabla112[[#This Row],[Descripción]],[1]!Tabla10[Descripción],[1]!Tabla10[CODIGO PRESUPUESTARIO],0))</f>
        <v/>
      </c>
      <c r="R1349" s="696"/>
      <c r="S1349" s="696"/>
    </row>
    <row r="1350" spans="2:19" x14ac:dyDescent="0.3">
      <c r="B1350" s="692" t="str">
        <f>IF('Formulario PPGR3 '!$G1350="","",CONCATENATE('Formulario PPGR3 '!$C1350,".",'Formulario PPGR3 '!$D1350,".",'Formulario PPGR3 '!$E1350,".",'Formulario PPGR3 '!$F1350))</f>
        <v/>
      </c>
      <c r="C1350" s="692" t="str">
        <f>IF('Formulario PPGR3 '!$G1350="","",'[1]Formulario PPGR1'!#REF!)</f>
        <v/>
      </c>
      <c r="D1350" s="692" t="str">
        <f>IF('Formulario PPGR3 '!$G1350="","",'[1]Formulario PPGR1'!#REF!)</f>
        <v/>
      </c>
      <c r="E1350" s="692" t="str">
        <f>IF('Formulario PPGR3 '!$G1350="","",'[1]Formulario PPGR1'!#REF!)</f>
        <v/>
      </c>
      <c r="F1350" s="692" t="str">
        <f>IF('Formulario PPGR3 '!$G1350="","",'[1]Formulario PPGR1'!#REF!)</f>
        <v/>
      </c>
      <c r="G1350" s="693"/>
      <c r="H1350" s="694" t="str">
        <f>IF(Tabla112[[#This Row],[Código_Actividad]]="","",_xlfn.XLOOKUP(Tabla112[[#This Row],[Código_Actividad]],[1]!Tabla2[Código],[1]!Tabla2[Actividades Programables Presupuestables],"",0))</f>
        <v/>
      </c>
      <c r="I1350" s="695" t="str">
        <f>IFERROR(VLOOKUP('Formulario PPGR3 '!$G1350,'[1]Formulario PPGR2'!$H$9:$V$272,15,FALSE),"")</f>
        <v/>
      </c>
      <c r="J1350" s="702"/>
      <c r="K1350" s="696" t="str">
        <f>IF(Tabla112[[#This Row],[Insumos]]="","",_xlfn.XLOOKUP(Tabla112[[#This Row],[Insumos]],[1]!Tabla10[Insumo],[1]!Tabla10[InsumoAbrev],"",0))</f>
        <v/>
      </c>
      <c r="L1350" s="697"/>
      <c r="M1350" s="698" t="str">
        <f>IF(Tabla112[[#This Row],[Descripción]]="","",_xlfn.XLOOKUP(Tabla112[[#This Row],[Descripción]],[1]!Tabla10[Descripción],[1]!Tabla10[Unidad de Medida],"",0))</f>
        <v/>
      </c>
      <c r="N1350" s="699"/>
      <c r="O1350" s="700" t="str">
        <f>IF(Tabla112[[#This Row],[Descripción]]="","",_xlfn.XLOOKUP(Tabla112[[#This Row],[Descripción]],[1]!Tabla10[Descripción],[1]!Tabla10[Precio Unitario],0))</f>
        <v/>
      </c>
      <c r="P1350" s="700" t="str">
        <f>IF(Tabla112[[#This Row],[Cantidad de Insumos]]="","",Tabla112[[#This Row],[Precio Unitario]]*Tabla112[[#This Row],[Cantidad de Insumos]])</f>
        <v/>
      </c>
      <c r="Q1350" s="700" t="str">
        <f>IF(Tabla112[[#This Row],[Descripción]]="","",_xlfn.XLOOKUP(Tabla112[[#This Row],[Descripción]],[1]!Tabla10[Descripción],[1]!Tabla10[CODIGO PRESUPUESTARIO],0))</f>
        <v/>
      </c>
      <c r="R1350" s="696"/>
      <c r="S1350" s="696"/>
    </row>
    <row r="1351" spans="2:19" x14ac:dyDescent="0.3">
      <c r="B1351" s="692" t="str">
        <f>IF('Formulario PPGR3 '!$G1351="","",CONCATENATE('Formulario PPGR3 '!$C1351,".",'Formulario PPGR3 '!$D1351,".",'Formulario PPGR3 '!$E1351,".",'Formulario PPGR3 '!$F1351))</f>
        <v/>
      </c>
      <c r="C1351" s="692" t="str">
        <f>IF('Formulario PPGR3 '!$G1351="","",'[1]Formulario PPGR1'!#REF!)</f>
        <v/>
      </c>
      <c r="D1351" s="692" t="str">
        <f>IF('Formulario PPGR3 '!$G1351="","",'[1]Formulario PPGR1'!#REF!)</f>
        <v/>
      </c>
      <c r="E1351" s="692" t="str">
        <f>IF('Formulario PPGR3 '!$G1351="","",'[1]Formulario PPGR1'!#REF!)</f>
        <v/>
      </c>
      <c r="F1351" s="692" t="str">
        <f>IF('Formulario PPGR3 '!$G1351="","",'[1]Formulario PPGR1'!#REF!)</f>
        <v/>
      </c>
      <c r="G1351" s="693"/>
      <c r="H1351" s="694" t="str">
        <f>IF(Tabla112[[#This Row],[Código_Actividad]]="","",_xlfn.XLOOKUP(Tabla112[[#This Row],[Código_Actividad]],[1]!Tabla2[Código],[1]!Tabla2[Actividades Programables Presupuestables],"",0))</f>
        <v/>
      </c>
      <c r="I1351" s="695" t="str">
        <f>IFERROR(VLOOKUP('Formulario PPGR3 '!$G1351,'[1]Formulario PPGR2'!$H$9:$V$272,15,FALSE),"")</f>
        <v/>
      </c>
      <c r="J1351" s="702"/>
      <c r="K1351" s="696" t="str">
        <f>IF(Tabla112[[#This Row],[Insumos]]="","",_xlfn.XLOOKUP(Tabla112[[#This Row],[Insumos]],[1]!Tabla10[Insumo],[1]!Tabla10[InsumoAbrev],"",0))</f>
        <v/>
      </c>
      <c r="L1351" s="697"/>
      <c r="M1351" s="698" t="str">
        <f>IF(Tabla112[[#This Row],[Descripción]]="","",_xlfn.XLOOKUP(Tabla112[[#This Row],[Descripción]],[1]!Tabla10[Descripción],[1]!Tabla10[Unidad de Medida],"",0))</f>
        <v/>
      </c>
      <c r="N1351" s="699"/>
      <c r="O1351" s="700" t="str">
        <f>IF(Tabla112[[#This Row],[Descripción]]="","",_xlfn.XLOOKUP(Tabla112[[#This Row],[Descripción]],[1]!Tabla10[Descripción],[1]!Tabla10[Precio Unitario],0))</f>
        <v/>
      </c>
      <c r="P1351" s="700" t="str">
        <f>IF(Tabla112[[#This Row],[Cantidad de Insumos]]="","",Tabla112[[#This Row],[Precio Unitario]]*Tabla112[[#This Row],[Cantidad de Insumos]])</f>
        <v/>
      </c>
      <c r="Q1351" s="700" t="str">
        <f>IF(Tabla112[[#This Row],[Descripción]]="","",_xlfn.XLOOKUP(Tabla112[[#This Row],[Descripción]],[1]!Tabla10[Descripción],[1]!Tabla10[CODIGO PRESUPUESTARIO],0))</f>
        <v/>
      </c>
      <c r="R1351" s="696"/>
      <c r="S1351" s="696"/>
    </row>
    <row r="1352" spans="2:19" x14ac:dyDescent="0.3">
      <c r="B1352" s="692" t="str">
        <f>IF('Formulario PPGR3 '!$G1352="","",CONCATENATE('Formulario PPGR3 '!$C1352,".",'Formulario PPGR3 '!$D1352,".",'Formulario PPGR3 '!$E1352,".",'Formulario PPGR3 '!$F1352))</f>
        <v/>
      </c>
      <c r="C1352" s="692" t="str">
        <f>IF('Formulario PPGR3 '!$G1352="","",'[1]Formulario PPGR1'!#REF!)</f>
        <v/>
      </c>
      <c r="D1352" s="692" t="str">
        <f>IF('Formulario PPGR3 '!$G1352="","",'[1]Formulario PPGR1'!#REF!)</f>
        <v/>
      </c>
      <c r="E1352" s="692" t="str">
        <f>IF('Formulario PPGR3 '!$G1352="","",'[1]Formulario PPGR1'!#REF!)</f>
        <v/>
      </c>
      <c r="F1352" s="692" t="str">
        <f>IF('Formulario PPGR3 '!$G1352="","",'[1]Formulario PPGR1'!#REF!)</f>
        <v/>
      </c>
      <c r="G1352" s="693"/>
      <c r="H1352" s="694" t="str">
        <f>IF(Tabla112[[#This Row],[Código_Actividad]]="","",_xlfn.XLOOKUP(Tabla112[[#This Row],[Código_Actividad]],[1]!Tabla2[Código],[1]!Tabla2[Actividades Programables Presupuestables],"",0))</f>
        <v/>
      </c>
      <c r="I1352" s="695" t="str">
        <f>IFERROR(VLOOKUP('Formulario PPGR3 '!$G1352,'[1]Formulario PPGR2'!$H$9:$V$272,15,FALSE),"")</f>
        <v/>
      </c>
      <c r="J1352" s="702"/>
      <c r="K1352" s="696" t="str">
        <f>IF(Tabla112[[#This Row],[Insumos]]="","",_xlfn.XLOOKUP(Tabla112[[#This Row],[Insumos]],[1]!Tabla10[Insumo],[1]!Tabla10[InsumoAbrev],"",0))</f>
        <v/>
      </c>
      <c r="L1352" s="697"/>
      <c r="M1352" s="698" t="str">
        <f>IF(Tabla112[[#This Row],[Descripción]]="","",_xlfn.XLOOKUP(Tabla112[[#This Row],[Descripción]],[1]!Tabla10[Descripción],[1]!Tabla10[Unidad de Medida],"",0))</f>
        <v/>
      </c>
      <c r="N1352" s="699"/>
      <c r="O1352" s="700" t="str">
        <f>IF(Tabla112[[#This Row],[Descripción]]="","",_xlfn.XLOOKUP(Tabla112[[#This Row],[Descripción]],[1]!Tabla10[Descripción],[1]!Tabla10[Precio Unitario],0))</f>
        <v/>
      </c>
      <c r="P1352" s="700" t="str">
        <f>IF(Tabla112[[#This Row],[Cantidad de Insumos]]="","",Tabla112[[#This Row],[Precio Unitario]]*Tabla112[[#This Row],[Cantidad de Insumos]])</f>
        <v/>
      </c>
      <c r="Q1352" s="700" t="str">
        <f>IF(Tabla112[[#This Row],[Descripción]]="","",_xlfn.XLOOKUP(Tabla112[[#This Row],[Descripción]],[1]!Tabla10[Descripción],[1]!Tabla10[CODIGO PRESUPUESTARIO],0))</f>
        <v/>
      </c>
      <c r="R1352" s="696"/>
      <c r="S1352" s="696"/>
    </row>
    <row r="1353" spans="2:19" x14ac:dyDescent="0.3">
      <c r="B1353" s="692" t="str">
        <f>IF('Formulario PPGR3 '!$G1353="","",CONCATENATE('Formulario PPGR3 '!$C1353,".",'Formulario PPGR3 '!$D1353,".",'Formulario PPGR3 '!$E1353,".",'Formulario PPGR3 '!$F1353))</f>
        <v/>
      </c>
      <c r="C1353" s="692" t="str">
        <f>IF('Formulario PPGR3 '!$G1353="","",'[1]Formulario PPGR1'!#REF!)</f>
        <v/>
      </c>
      <c r="D1353" s="692" t="str">
        <f>IF('Formulario PPGR3 '!$G1353="","",'[1]Formulario PPGR1'!#REF!)</f>
        <v/>
      </c>
      <c r="E1353" s="692" t="str">
        <f>IF('Formulario PPGR3 '!$G1353="","",'[1]Formulario PPGR1'!#REF!)</f>
        <v/>
      </c>
      <c r="F1353" s="692" t="str">
        <f>IF('Formulario PPGR3 '!$G1353="","",'[1]Formulario PPGR1'!#REF!)</f>
        <v/>
      </c>
      <c r="G1353" s="693"/>
      <c r="H1353" s="694" t="str">
        <f>IF(Tabla112[[#This Row],[Código_Actividad]]="","",_xlfn.XLOOKUP(Tabla112[[#This Row],[Código_Actividad]],[1]!Tabla2[Código],[1]!Tabla2[Actividades Programables Presupuestables],"",0))</f>
        <v/>
      </c>
      <c r="I1353" s="695" t="str">
        <f>IFERROR(VLOOKUP('Formulario PPGR3 '!$G1353,'[1]Formulario PPGR2'!$H$9:$V$272,15,FALSE),"")</f>
        <v/>
      </c>
      <c r="J1353" s="702"/>
      <c r="K1353" s="696" t="str">
        <f>IF(Tabla112[[#This Row],[Insumos]]="","",_xlfn.XLOOKUP(Tabla112[[#This Row],[Insumos]],[1]!Tabla10[Insumo],[1]!Tabla10[InsumoAbrev],"",0))</f>
        <v/>
      </c>
      <c r="L1353" s="697"/>
      <c r="M1353" s="698" t="str">
        <f>IF(Tabla112[[#This Row],[Descripción]]="","",_xlfn.XLOOKUP(Tabla112[[#This Row],[Descripción]],[1]!Tabla10[Descripción],[1]!Tabla10[Unidad de Medida],"",0))</f>
        <v/>
      </c>
      <c r="N1353" s="699"/>
      <c r="O1353" s="700" t="str">
        <f>IF(Tabla112[[#This Row],[Descripción]]="","",_xlfn.XLOOKUP(Tabla112[[#This Row],[Descripción]],[1]!Tabla10[Descripción],[1]!Tabla10[Precio Unitario],0))</f>
        <v/>
      </c>
      <c r="P1353" s="700" t="str">
        <f>IF(Tabla112[[#This Row],[Cantidad de Insumos]]="","",Tabla112[[#This Row],[Precio Unitario]]*Tabla112[[#This Row],[Cantidad de Insumos]])</f>
        <v/>
      </c>
      <c r="Q1353" s="700" t="str">
        <f>IF(Tabla112[[#This Row],[Descripción]]="","",_xlfn.XLOOKUP(Tabla112[[#This Row],[Descripción]],[1]!Tabla10[Descripción],[1]!Tabla10[CODIGO PRESUPUESTARIO],0))</f>
        <v/>
      </c>
      <c r="R1353" s="696"/>
      <c r="S1353" s="696"/>
    </row>
    <row r="1354" spans="2:19" x14ac:dyDescent="0.3">
      <c r="B1354" s="692" t="str">
        <f>IF('Formulario PPGR3 '!$G1354="","",CONCATENATE('Formulario PPGR3 '!$C1354,".",'Formulario PPGR3 '!$D1354,".",'Formulario PPGR3 '!$E1354,".",'Formulario PPGR3 '!$F1354))</f>
        <v/>
      </c>
      <c r="C1354" s="692" t="str">
        <f>IF('Formulario PPGR3 '!$G1354="","",'[1]Formulario PPGR1'!#REF!)</f>
        <v/>
      </c>
      <c r="D1354" s="692" t="str">
        <f>IF('Formulario PPGR3 '!$G1354="","",'[1]Formulario PPGR1'!#REF!)</f>
        <v/>
      </c>
      <c r="E1354" s="692" t="str">
        <f>IF('Formulario PPGR3 '!$G1354="","",'[1]Formulario PPGR1'!#REF!)</f>
        <v/>
      </c>
      <c r="F1354" s="692" t="str">
        <f>IF('Formulario PPGR3 '!$G1354="","",'[1]Formulario PPGR1'!#REF!)</f>
        <v/>
      </c>
      <c r="G1354" s="693"/>
      <c r="H1354" s="694" t="str">
        <f>IF(Tabla112[[#This Row],[Código_Actividad]]="","",_xlfn.XLOOKUP(Tabla112[[#This Row],[Código_Actividad]],[1]!Tabla2[Código],[1]!Tabla2[Actividades Programables Presupuestables],"",0))</f>
        <v/>
      </c>
      <c r="I1354" s="695" t="str">
        <f>IFERROR(VLOOKUP('Formulario PPGR3 '!$G1354,'[1]Formulario PPGR2'!$H$9:$V$272,15,FALSE),"")</f>
        <v/>
      </c>
      <c r="J1354" s="702"/>
      <c r="K1354" s="696" t="str">
        <f>IF(Tabla112[[#This Row],[Insumos]]="","",_xlfn.XLOOKUP(Tabla112[[#This Row],[Insumos]],[1]!Tabla10[Insumo],[1]!Tabla10[InsumoAbrev],"",0))</f>
        <v/>
      </c>
      <c r="L1354" s="697"/>
      <c r="M1354" s="698" t="str">
        <f>IF(Tabla112[[#This Row],[Descripción]]="","",_xlfn.XLOOKUP(Tabla112[[#This Row],[Descripción]],[1]!Tabla10[Descripción],[1]!Tabla10[Unidad de Medida],"",0))</f>
        <v/>
      </c>
      <c r="N1354" s="699"/>
      <c r="O1354" s="700" t="str">
        <f>IF(Tabla112[[#This Row],[Descripción]]="","",_xlfn.XLOOKUP(Tabla112[[#This Row],[Descripción]],[1]!Tabla10[Descripción],[1]!Tabla10[Precio Unitario],0))</f>
        <v/>
      </c>
      <c r="P1354" s="700" t="str">
        <f>IF(Tabla112[[#This Row],[Cantidad de Insumos]]="","",Tabla112[[#This Row],[Precio Unitario]]*Tabla112[[#This Row],[Cantidad de Insumos]])</f>
        <v/>
      </c>
      <c r="Q1354" s="700" t="str">
        <f>IF(Tabla112[[#This Row],[Descripción]]="","",_xlfn.XLOOKUP(Tabla112[[#This Row],[Descripción]],[1]!Tabla10[Descripción],[1]!Tabla10[CODIGO PRESUPUESTARIO],0))</f>
        <v/>
      </c>
      <c r="R1354" s="696"/>
      <c r="S1354" s="696"/>
    </row>
    <row r="1355" spans="2:19" x14ac:dyDescent="0.3">
      <c r="B1355" s="692" t="str">
        <f>IF('Formulario PPGR3 '!$G1355="","",CONCATENATE('Formulario PPGR3 '!$C1355,".",'Formulario PPGR3 '!$D1355,".",'Formulario PPGR3 '!$E1355,".",'Formulario PPGR3 '!$F1355))</f>
        <v/>
      </c>
      <c r="C1355" s="692" t="str">
        <f>IF('Formulario PPGR3 '!$G1355="","",'[1]Formulario PPGR1'!#REF!)</f>
        <v/>
      </c>
      <c r="D1355" s="692" t="str">
        <f>IF('Formulario PPGR3 '!$G1355="","",'[1]Formulario PPGR1'!#REF!)</f>
        <v/>
      </c>
      <c r="E1355" s="692" t="str">
        <f>IF('Formulario PPGR3 '!$G1355="","",'[1]Formulario PPGR1'!#REF!)</f>
        <v/>
      </c>
      <c r="F1355" s="692" t="str">
        <f>IF('Formulario PPGR3 '!$G1355="","",'[1]Formulario PPGR1'!#REF!)</f>
        <v/>
      </c>
      <c r="G1355" s="693"/>
      <c r="H1355" s="694" t="str">
        <f>IF(Tabla112[[#This Row],[Código_Actividad]]="","",_xlfn.XLOOKUP(Tabla112[[#This Row],[Código_Actividad]],[1]!Tabla2[Código],[1]!Tabla2[Actividades Programables Presupuestables],"",0))</f>
        <v/>
      </c>
      <c r="I1355" s="695" t="str">
        <f>IFERROR(VLOOKUP('Formulario PPGR3 '!$G1355,'[1]Formulario PPGR2'!$H$9:$V$272,15,FALSE),"")</f>
        <v/>
      </c>
      <c r="J1355" s="702"/>
      <c r="K1355" s="696" t="str">
        <f>IF(Tabla112[[#This Row],[Insumos]]="","",_xlfn.XLOOKUP(Tabla112[[#This Row],[Insumos]],[1]!Tabla10[Insumo],[1]!Tabla10[InsumoAbrev],"",0))</f>
        <v/>
      </c>
      <c r="L1355" s="697"/>
      <c r="M1355" s="698" t="str">
        <f>IF(Tabla112[[#This Row],[Descripción]]="","",_xlfn.XLOOKUP(Tabla112[[#This Row],[Descripción]],[1]!Tabla10[Descripción],[1]!Tabla10[Unidad de Medida],"",0))</f>
        <v/>
      </c>
      <c r="N1355" s="699"/>
      <c r="O1355" s="700" t="str">
        <f>IF(Tabla112[[#This Row],[Descripción]]="","",_xlfn.XLOOKUP(Tabla112[[#This Row],[Descripción]],[1]!Tabla10[Descripción],[1]!Tabla10[Precio Unitario],0))</f>
        <v/>
      </c>
      <c r="P1355" s="700" t="str">
        <f>IF(Tabla112[[#This Row],[Cantidad de Insumos]]="","",Tabla112[[#This Row],[Precio Unitario]]*Tabla112[[#This Row],[Cantidad de Insumos]])</f>
        <v/>
      </c>
      <c r="Q1355" s="700" t="str">
        <f>IF(Tabla112[[#This Row],[Descripción]]="","",_xlfn.XLOOKUP(Tabla112[[#This Row],[Descripción]],[1]!Tabla10[Descripción],[1]!Tabla10[CODIGO PRESUPUESTARIO],0))</f>
        <v/>
      </c>
      <c r="R1355" s="696"/>
      <c r="S1355" s="696"/>
    </row>
    <row r="1356" spans="2:19" x14ac:dyDescent="0.3">
      <c r="B1356" s="692" t="str">
        <f>IF('Formulario PPGR3 '!$G1356="","",CONCATENATE('Formulario PPGR3 '!$C1356,".",'Formulario PPGR3 '!$D1356,".",'Formulario PPGR3 '!$E1356,".",'Formulario PPGR3 '!$F1356))</f>
        <v/>
      </c>
      <c r="C1356" s="692" t="str">
        <f>IF('Formulario PPGR3 '!$G1356="","",'[1]Formulario PPGR1'!#REF!)</f>
        <v/>
      </c>
      <c r="D1356" s="692" t="str">
        <f>IF('Formulario PPGR3 '!$G1356="","",'[1]Formulario PPGR1'!#REF!)</f>
        <v/>
      </c>
      <c r="E1356" s="692" t="str">
        <f>IF('Formulario PPGR3 '!$G1356="","",'[1]Formulario PPGR1'!#REF!)</f>
        <v/>
      </c>
      <c r="F1356" s="692" t="str">
        <f>IF('Formulario PPGR3 '!$G1356="","",'[1]Formulario PPGR1'!#REF!)</f>
        <v/>
      </c>
      <c r="G1356" s="693"/>
      <c r="H1356" s="694" t="str">
        <f>IF(Tabla112[[#This Row],[Código_Actividad]]="","",_xlfn.XLOOKUP(Tabla112[[#This Row],[Código_Actividad]],[1]!Tabla2[Código],[1]!Tabla2[Actividades Programables Presupuestables],"",0))</f>
        <v/>
      </c>
      <c r="I1356" s="695" t="str">
        <f>IFERROR(VLOOKUP('Formulario PPGR3 '!$G1356,'[1]Formulario PPGR2'!$H$9:$V$272,15,FALSE),"")</f>
        <v/>
      </c>
      <c r="J1356" s="702"/>
      <c r="K1356" s="696" t="str">
        <f>IF(Tabla112[[#This Row],[Insumos]]="","",_xlfn.XLOOKUP(Tabla112[[#This Row],[Insumos]],[1]!Tabla10[Insumo],[1]!Tabla10[InsumoAbrev],"",0))</f>
        <v/>
      </c>
      <c r="L1356" s="697"/>
      <c r="M1356" s="698" t="str">
        <f>IF(Tabla112[[#This Row],[Descripción]]="","",_xlfn.XLOOKUP(Tabla112[[#This Row],[Descripción]],[1]!Tabla10[Descripción],[1]!Tabla10[Unidad de Medida],"",0))</f>
        <v/>
      </c>
      <c r="N1356" s="699"/>
      <c r="O1356" s="700" t="str">
        <f>IF(Tabla112[[#This Row],[Descripción]]="","",_xlfn.XLOOKUP(Tabla112[[#This Row],[Descripción]],[1]!Tabla10[Descripción],[1]!Tabla10[Precio Unitario],0))</f>
        <v/>
      </c>
      <c r="P1356" s="700" t="str">
        <f>IF(Tabla112[[#This Row],[Cantidad de Insumos]]="","",Tabla112[[#This Row],[Precio Unitario]]*Tabla112[[#This Row],[Cantidad de Insumos]])</f>
        <v/>
      </c>
      <c r="Q1356" s="700" t="str">
        <f>IF(Tabla112[[#This Row],[Descripción]]="","",_xlfn.XLOOKUP(Tabla112[[#This Row],[Descripción]],[1]!Tabla10[Descripción],[1]!Tabla10[CODIGO PRESUPUESTARIO],0))</f>
        <v/>
      </c>
      <c r="R1356" s="696"/>
      <c r="S1356" s="696"/>
    </row>
    <row r="1357" spans="2:19" x14ac:dyDescent="0.3">
      <c r="B1357" s="692" t="str">
        <f>IF('Formulario PPGR3 '!$G1357="","",CONCATENATE('Formulario PPGR3 '!$C1357,".",'Formulario PPGR3 '!$D1357,".",'Formulario PPGR3 '!$E1357,".",'Formulario PPGR3 '!$F1357))</f>
        <v/>
      </c>
      <c r="C1357" s="692" t="str">
        <f>IF('Formulario PPGR3 '!$G1357="","",'[1]Formulario PPGR1'!#REF!)</f>
        <v/>
      </c>
      <c r="D1357" s="692" t="str">
        <f>IF('Formulario PPGR3 '!$G1357="","",'[1]Formulario PPGR1'!#REF!)</f>
        <v/>
      </c>
      <c r="E1357" s="692" t="str">
        <f>IF('Formulario PPGR3 '!$G1357="","",'[1]Formulario PPGR1'!#REF!)</f>
        <v/>
      </c>
      <c r="F1357" s="692" t="str">
        <f>IF('Formulario PPGR3 '!$G1357="","",'[1]Formulario PPGR1'!#REF!)</f>
        <v/>
      </c>
      <c r="G1357" s="693"/>
      <c r="H1357" s="694" t="str">
        <f>IF(Tabla112[[#This Row],[Código_Actividad]]="","",_xlfn.XLOOKUP(Tabla112[[#This Row],[Código_Actividad]],[1]!Tabla2[Código],[1]!Tabla2[Actividades Programables Presupuestables],"",0))</f>
        <v/>
      </c>
      <c r="I1357" s="695" t="str">
        <f>IFERROR(VLOOKUP('Formulario PPGR3 '!$G1357,'[1]Formulario PPGR2'!$H$9:$V$272,15,FALSE),"")</f>
        <v/>
      </c>
      <c r="J1357" s="702"/>
      <c r="K1357" s="696" t="str">
        <f>IF(Tabla112[[#This Row],[Insumos]]="","",_xlfn.XLOOKUP(Tabla112[[#This Row],[Insumos]],[1]!Tabla10[Insumo],[1]!Tabla10[InsumoAbrev],"",0))</f>
        <v/>
      </c>
      <c r="L1357" s="697"/>
      <c r="M1357" s="698" t="str">
        <f>IF(Tabla112[[#This Row],[Descripción]]="","",_xlfn.XLOOKUP(Tabla112[[#This Row],[Descripción]],[1]!Tabla10[Descripción],[1]!Tabla10[Unidad de Medida],"",0))</f>
        <v/>
      </c>
      <c r="N1357" s="699"/>
      <c r="O1357" s="700" t="str">
        <f>IF(Tabla112[[#This Row],[Descripción]]="","",_xlfn.XLOOKUP(Tabla112[[#This Row],[Descripción]],[1]!Tabla10[Descripción],[1]!Tabla10[Precio Unitario],0))</f>
        <v/>
      </c>
      <c r="P1357" s="700" t="str">
        <f>IF(Tabla112[[#This Row],[Cantidad de Insumos]]="","",Tabla112[[#This Row],[Precio Unitario]]*Tabla112[[#This Row],[Cantidad de Insumos]])</f>
        <v/>
      </c>
      <c r="Q1357" s="700" t="str">
        <f>IF(Tabla112[[#This Row],[Descripción]]="","",_xlfn.XLOOKUP(Tabla112[[#This Row],[Descripción]],[1]!Tabla10[Descripción],[1]!Tabla10[CODIGO PRESUPUESTARIO],0))</f>
        <v/>
      </c>
      <c r="R1357" s="696"/>
      <c r="S1357" s="696"/>
    </row>
    <row r="1358" spans="2:19" x14ac:dyDescent="0.3">
      <c r="B1358" s="692" t="str">
        <f>IF('Formulario PPGR3 '!$G1358="","",CONCATENATE('Formulario PPGR3 '!$C1358,".",'Formulario PPGR3 '!$D1358,".",'Formulario PPGR3 '!$E1358,".",'Formulario PPGR3 '!$F1358))</f>
        <v/>
      </c>
      <c r="C1358" s="692" t="str">
        <f>IF('Formulario PPGR3 '!$G1358="","",'[1]Formulario PPGR1'!#REF!)</f>
        <v/>
      </c>
      <c r="D1358" s="692" t="str">
        <f>IF('Formulario PPGR3 '!$G1358="","",'[1]Formulario PPGR1'!#REF!)</f>
        <v/>
      </c>
      <c r="E1358" s="692" t="str">
        <f>IF('Formulario PPGR3 '!$G1358="","",'[1]Formulario PPGR1'!#REF!)</f>
        <v/>
      </c>
      <c r="F1358" s="692" t="str">
        <f>IF('Formulario PPGR3 '!$G1358="","",'[1]Formulario PPGR1'!#REF!)</f>
        <v/>
      </c>
      <c r="G1358" s="693"/>
      <c r="H1358" s="694" t="str">
        <f>IF(Tabla112[[#This Row],[Código_Actividad]]="","",_xlfn.XLOOKUP(Tabla112[[#This Row],[Código_Actividad]],[1]!Tabla2[Código],[1]!Tabla2[Actividades Programables Presupuestables],"",0))</f>
        <v/>
      </c>
      <c r="I1358" s="695" t="str">
        <f>IFERROR(VLOOKUP('Formulario PPGR3 '!$G1358,'[1]Formulario PPGR2'!$H$9:$V$272,15,FALSE),"")</f>
        <v/>
      </c>
      <c r="J1358" s="702"/>
      <c r="K1358" s="696" t="str">
        <f>IF(Tabla112[[#This Row],[Insumos]]="","",_xlfn.XLOOKUP(Tabla112[[#This Row],[Insumos]],[1]!Tabla10[Insumo],[1]!Tabla10[InsumoAbrev],"",0))</f>
        <v/>
      </c>
      <c r="L1358" s="697"/>
      <c r="M1358" s="698" t="str">
        <f>IF(Tabla112[[#This Row],[Descripción]]="","",_xlfn.XLOOKUP(Tabla112[[#This Row],[Descripción]],[1]!Tabla10[Descripción],[1]!Tabla10[Unidad de Medida],"",0))</f>
        <v/>
      </c>
      <c r="N1358" s="699"/>
      <c r="O1358" s="700" t="str">
        <f>IF(Tabla112[[#This Row],[Descripción]]="","",_xlfn.XLOOKUP(Tabla112[[#This Row],[Descripción]],[1]!Tabla10[Descripción],[1]!Tabla10[Precio Unitario],0))</f>
        <v/>
      </c>
      <c r="P1358" s="700" t="str">
        <f>IF(Tabla112[[#This Row],[Cantidad de Insumos]]="","",Tabla112[[#This Row],[Precio Unitario]]*Tabla112[[#This Row],[Cantidad de Insumos]])</f>
        <v/>
      </c>
      <c r="Q1358" s="700" t="str">
        <f>IF(Tabla112[[#This Row],[Descripción]]="","",_xlfn.XLOOKUP(Tabla112[[#This Row],[Descripción]],[1]!Tabla10[Descripción],[1]!Tabla10[CODIGO PRESUPUESTARIO],0))</f>
        <v/>
      </c>
      <c r="R1358" s="696"/>
      <c r="S1358" s="696"/>
    </row>
    <row r="1359" spans="2:19" x14ac:dyDescent="0.3">
      <c r="B1359" s="692" t="str">
        <f>IF('Formulario PPGR3 '!$G1359="","",CONCATENATE('Formulario PPGR3 '!$C1359,".",'Formulario PPGR3 '!$D1359,".",'Formulario PPGR3 '!$E1359,".",'Formulario PPGR3 '!$F1359))</f>
        <v/>
      </c>
      <c r="C1359" s="692" t="str">
        <f>IF('Formulario PPGR3 '!$G1359="","",'[1]Formulario PPGR1'!#REF!)</f>
        <v/>
      </c>
      <c r="D1359" s="692" t="str">
        <f>IF('Formulario PPGR3 '!$G1359="","",'[1]Formulario PPGR1'!#REF!)</f>
        <v/>
      </c>
      <c r="E1359" s="692" t="str">
        <f>IF('Formulario PPGR3 '!$G1359="","",'[1]Formulario PPGR1'!#REF!)</f>
        <v/>
      </c>
      <c r="F1359" s="692" t="str">
        <f>IF('Formulario PPGR3 '!$G1359="","",'[1]Formulario PPGR1'!#REF!)</f>
        <v/>
      </c>
      <c r="G1359" s="693"/>
      <c r="H1359" s="694" t="str">
        <f>IF(Tabla112[[#This Row],[Código_Actividad]]="","",_xlfn.XLOOKUP(Tabla112[[#This Row],[Código_Actividad]],[1]!Tabla2[Código],[1]!Tabla2[Actividades Programables Presupuestables],"",0))</f>
        <v/>
      </c>
      <c r="I1359" s="695" t="str">
        <f>IFERROR(VLOOKUP('Formulario PPGR3 '!$G1359,'[1]Formulario PPGR2'!$H$9:$V$272,15,FALSE),"")</f>
        <v/>
      </c>
      <c r="J1359" s="702"/>
      <c r="K1359" s="696" t="str">
        <f>IF(Tabla112[[#This Row],[Insumos]]="","",_xlfn.XLOOKUP(Tabla112[[#This Row],[Insumos]],[1]!Tabla10[Insumo],[1]!Tabla10[InsumoAbrev],"",0))</f>
        <v/>
      </c>
      <c r="L1359" s="697"/>
      <c r="M1359" s="698" t="str">
        <f>IF(Tabla112[[#This Row],[Descripción]]="","",_xlfn.XLOOKUP(Tabla112[[#This Row],[Descripción]],[1]!Tabla10[Descripción],[1]!Tabla10[Unidad de Medida],"",0))</f>
        <v/>
      </c>
      <c r="N1359" s="699"/>
      <c r="O1359" s="700" t="str">
        <f>IF(Tabla112[[#This Row],[Descripción]]="","",_xlfn.XLOOKUP(Tabla112[[#This Row],[Descripción]],[1]!Tabla10[Descripción],[1]!Tabla10[Precio Unitario],0))</f>
        <v/>
      </c>
      <c r="P1359" s="700" t="str">
        <f>IF(Tabla112[[#This Row],[Cantidad de Insumos]]="","",Tabla112[[#This Row],[Precio Unitario]]*Tabla112[[#This Row],[Cantidad de Insumos]])</f>
        <v/>
      </c>
      <c r="Q1359" s="700" t="str">
        <f>IF(Tabla112[[#This Row],[Descripción]]="","",_xlfn.XLOOKUP(Tabla112[[#This Row],[Descripción]],[1]!Tabla10[Descripción],[1]!Tabla10[CODIGO PRESUPUESTARIO],0))</f>
        <v/>
      </c>
      <c r="R1359" s="696"/>
      <c r="S1359" s="696"/>
    </row>
    <row r="1360" spans="2:19" x14ac:dyDescent="0.3">
      <c r="B1360" s="692" t="str">
        <f>IF('Formulario PPGR3 '!$G1360="","",CONCATENATE('Formulario PPGR3 '!$C1360,".",'Formulario PPGR3 '!$D1360,".",'Formulario PPGR3 '!$E1360,".",'Formulario PPGR3 '!$F1360))</f>
        <v/>
      </c>
      <c r="C1360" s="692" t="str">
        <f>IF('Formulario PPGR3 '!$G1360="","",'[1]Formulario PPGR1'!#REF!)</f>
        <v/>
      </c>
      <c r="D1360" s="692" t="str">
        <f>IF('Formulario PPGR3 '!$G1360="","",'[1]Formulario PPGR1'!#REF!)</f>
        <v/>
      </c>
      <c r="E1360" s="692" t="str">
        <f>IF('Formulario PPGR3 '!$G1360="","",'[1]Formulario PPGR1'!#REF!)</f>
        <v/>
      </c>
      <c r="F1360" s="692" t="str">
        <f>IF('Formulario PPGR3 '!$G1360="","",'[1]Formulario PPGR1'!#REF!)</f>
        <v/>
      </c>
      <c r="G1360" s="693"/>
      <c r="H1360" s="694" t="str">
        <f>IF(Tabla112[[#This Row],[Código_Actividad]]="","",_xlfn.XLOOKUP(Tabla112[[#This Row],[Código_Actividad]],[1]!Tabla2[Código],[1]!Tabla2[Actividades Programables Presupuestables],"",0))</f>
        <v/>
      </c>
      <c r="I1360" s="695" t="str">
        <f>IFERROR(VLOOKUP('Formulario PPGR3 '!$G1360,'[1]Formulario PPGR2'!$H$9:$V$272,15,FALSE),"")</f>
        <v/>
      </c>
      <c r="J1360" s="702"/>
      <c r="K1360" s="696" t="str">
        <f>IF(Tabla112[[#This Row],[Insumos]]="","",_xlfn.XLOOKUP(Tabla112[[#This Row],[Insumos]],[1]!Tabla10[Insumo],[1]!Tabla10[InsumoAbrev],"",0))</f>
        <v/>
      </c>
      <c r="L1360" s="697"/>
      <c r="M1360" s="698" t="str">
        <f>IF(Tabla112[[#This Row],[Descripción]]="","",_xlfn.XLOOKUP(Tabla112[[#This Row],[Descripción]],[1]!Tabla10[Descripción],[1]!Tabla10[Unidad de Medida],"",0))</f>
        <v/>
      </c>
      <c r="N1360" s="699"/>
      <c r="O1360" s="700" t="str">
        <f>IF(Tabla112[[#This Row],[Descripción]]="","",_xlfn.XLOOKUP(Tabla112[[#This Row],[Descripción]],[1]!Tabla10[Descripción],[1]!Tabla10[Precio Unitario],0))</f>
        <v/>
      </c>
      <c r="P1360" s="700" t="str">
        <f>IF(Tabla112[[#This Row],[Cantidad de Insumos]]="","",Tabla112[[#This Row],[Precio Unitario]]*Tabla112[[#This Row],[Cantidad de Insumos]])</f>
        <v/>
      </c>
      <c r="Q1360" s="700" t="str">
        <f>IF(Tabla112[[#This Row],[Descripción]]="","",_xlfn.XLOOKUP(Tabla112[[#This Row],[Descripción]],[1]!Tabla10[Descripción],[1]!Tabla10[CODIGO PRESUPUESTARIO],0))</f>
        <v/>
      </c>
      <c r="R1360" s="696"/>
      <c r="S1360" s="696"/>
    </row>
    <row r="1361" spans="2:19" x14ac:dyDescent="0.3">
      <c r="B1361" s="692" t="str">
        <f>IF('Formulario PPGR3 '!$G1361="","",CONCATENATE('Formulario PPGR3 '!$C1361,".",'Formulario PPGR3 '!$D1361,".",'Formulario PPGR3 '!$E1361,".",'Formulario PPGR3 '!$F1361))</f>
        <v/>
      </c>
      <c r="C1361" s="692" t="str">
        <f>IF('Formulario PPGR3 '!$G1361="","",'[1]Formulario PPGR1'!#REF!)</f>
        <v/>
      </c>
      <c r="D1361" s="692" t="str">
        <f>IF('Formulario PPGR3 '!$G1361="","",'[1]Formulario PPGR1'!#REF!)</f>
        <v/>
      </c>
      <c r="E1361" s="692" t="str">
        <f>IF('Formulario PPGR3 '!$G1361="","",'[1]Formulario PPGR1'!#REF!)</f>
        <v/>
      </c>
      <c r="F1361" s="692" t="str">
        <f>IF('Formulario PPGR3 '!$G1361="","",'[1]Formulario PPGR1'!#REF!)</f>
        <v/>
      </c>
      <c r="G1361" s="693"/>
      <c r="H1361" s="694" t="str">
        <f>IF(Tabla112[[#This Row],[Código_Actividad]]="","",_xlfn.XLOOKUP(Tabla112[[#This Row],[Código_Actividad]],[1]!Tabla2[Código],[1]!Tabla2[Actividades Programables Presupuestables],"",0))</f>
        <v/>
      </c>
      <c r="I1361" s="695" t="str">
        <f>IFERROR(VLOOKUP('Formulario PPGR3 '!$G1361,'[1]Formulario PPGR2'!$H$9:$V$272,15,FALSE),"")</f>
        <v/>
      </c>
      <c r="J1361" s="702"/>
      <c r="K1361" s="696" t="str">
        <f>IF(Tabla112[[#This Row],[Insumos]]="","",_xlfn.XLOOKUP(Tabla112[[#This Row],[Insumos]],[1]!Tabla10[Insumo],[1]!Tabla10[InsumoAbrev],"",0))</f>
        <v/>
      </c>
      <c r="L1361" s="697"/>
      <c r="M1361" s="698" t="str">
        <f>IF(Tabla112[[#This Row],[Descripción]]="","",_xlfn.XLOOKUP(Tabla112[[#This Row],[Descripción]],[1]!Tabla10[Descripción],[1]!Tabla10[Unidad de Medida],"",0))</f>
        <v/>
      </c>
      <c r="N1361" s="699"/>
      <c r="O1361" s="700" t="str">
        <f>IF(Tabla112[[#This Row],[Descripción]]="","",_xlfn.XLOOKUP(Tabla112[[#This Row],[Descripción]],[1]!Tabla10[Descripción],[1]!Tabla10[Precio Unitario],0))</f>
        <v/>
      </c>
      <c r="P1361" s="700" t="str">
        <f>IF(Tabla112[[#This Row],[Cantidad de Insumos]]="","",Tabla112[[#This Row],[Precio Unitario]]*Tabla112[[#This Row],[Cantidad de Insumos]])</f>
        <v/>
      </c>
      <c r="Q1361" s="700" t="str">
        <f>IF(Tabla112[[#This Row],[Descripción]]="","",_xlfn.XLOOKUP(Tabla112[[#This Row],[Descripción]],[1]!Tabla10[Descripción],[1]!Tabla10[CODIGO PRESUPUESTARIO],0))</f>
        <v/>
      </c>
      <c r="R1361" s="696"/>
      <c r="S1361" s="696"/>
    </row>
    <row r="1362" spans="2:19" x14ac:dyDescent="0.3">
      <c r="B1362" s="692" t="str">
        <f>IF('Formulario PPGR3 '!$G1362="","",CONCATENATE('Formulario PPGR3 '!$C1362,".",'Formulario PPGR3 '!$D1362,".",'Formulario PPGR3 '!$E1362,".",'Formulario PPGR3 '!$F1362))</f>
        <v/>
      </c>
      <c r="C1362" s="692" t="str">
        <f>IF('Formulario PPGR3 '!$G1362="","",'[1]Formulario PPGR1'!#REF!)</f>
        <v/>
      </c>
      <c r="D1362" s="692" t="str">
        <f>IF('Formulario PPGR3 '!$G1362="","",'[1]Formulario PPGR1'!#REF!)</f>
        <v/>
      </c>
      <c r="E1362" s="692" t="str">
        <f>IF('Formulario PPGR3 '!$G1362="","",'[1]Formulario PPGR1'!#REF!)</f>
        <v/>
      </c>
      <c r="F1362" s="692" t="str">
        <f>IF('Formulario PPGR3 '!$G1362="","",'[1]Formulario PPGR1'!#REF!)</f>
        <v/>
      </c>
      <c r="G1362" s="693"/>
      <c r="H1362" s="694" t="str">
        <f>IF(Tabla112[[#This Row],[Código_Actividad]]="","",_xlfn.XLOOKUP(Tabla112[[#This Row],[Código_Actividad]],[1]!Tabla2[Código],[1]!Tabla2[Actividades Programables Presupuestables],"",0))</f>
        <v/>
      </c>
      <c r="I1362" s="695" t="str">
        <f>IFERROR(VLOOKUP('Formulario PPGR3 '!$G1362,'[1]Formulario PPGR2'!$H$9:$V$272,15,FALSE),"")</f>
        <v/>
      </c>
      <c r="J1362" s="702"/>
      <c r="K1362" s="696" t="str">
        <f>IF(Tabla112[[#This Row],[Insumos]]="","",_xlfn.XLOOKUP(Tabla112[[#This Row],[Insumos]],[1]!Tabla10[Insumo],[1]!Tabla10[InsumoAbrev],"",0))</f>
        <v/>
      </c>
      <c r="L1362" s="697"/>
      <c r="M1362" s="698" t="str">
        <f>IF(Tabla112[[#This Row],[Descripción]]="","",_xlfn.XLOOKUP(Tabla112[[#This Row],[Descripción]],[1]!Tabla10[Descripción],[1]!Tabla10[Unidad de Medida],"",0))</f>
        <v/>
      </c>
      <c r="N1362" s="699"/>
      <c r="O1362" s="700" t="str">
        <f>IF(Tabla112[[#This Row],[Descripción]]="","",_xlfn.XLOOKUP(Tabla112[[#This Row],[Descripción]],[1]!Tabla10[Descripción],[1]!Tabla10[Precio Unitario],0))</f>
        <v/>
      </c>
      <c r="P1362" s="700" t="str">
        <f>IF(Tabla112[[#This Row],[Cantidad de Insumos]]="","",Tabla112[[#This Row],[Precio Unitario]]*Tabla112[[#This Row],[Cantidad de Insumos]])</f>
        <v/>
      </c>
      <c r="Q1362" s="700" t="str">
        <f>IF(Tabla112[[#This Row],[Descripción]]="","",_xlfn.XLOOKUP(Tabla112[[#This Row],[Descripción]],[1]!Tabla10[Descripción],[1]!Tabla10[CODIGO PRESUPUESTARIO],0))</f>
        <v/>
      </c>
      <c r="R1362" s="696"/>
      <c r="S1362" s="696"/>
    </row>
    <row r="1363" spans="2:19" x14ac:dyDescent="0.3">
      <c r="B1363" s="692" t="str">
        <f>IF('Formulario PPGR3 '!$G1363="","",CONCATENATE('Formulario PPGR3 '!$C1363,".",'Formulario PPGR3 '!$D1363,".",'Formulario PPGR3 '!$E1363,".",'Formulario PPGR3 '!$F1363))</f>
        <v/>
      </c>
      <c r="C1363" s="692" t="str">
        <f>IF('Formulario PPGR3 '!$G1363="","",'[1]Formulario PPGR1'!#REF!)</f>
        <v/>
      </c>
      <c r="D1363" s="692" t="str">
        <f>IF('Formulario PPGR3 '!$G1363="","",'[1]Formulario PPGR1'!#REF!)</f>
        <v/>
      </c>
      <c r="E1363" s="692" t="str">
        <f>IF('Formulario PPGR3 '!$G1363="","",'[1]Formulario PPGR1'!#REF!)</f>
        <v/>
      </c>
      <c r="F1363" s="692" t="str">
        <f>IF('Formulario PPGR3 '!$G1363="","",'[1]Formulario PPGR1'!#REF!)</f>
        <v/>
      </c>
      <c r="G1363" s="693"/>
      <c r="H1363" s="694" t="str">
        <f>IF(Tabla112[[#This Row],[Código_Actividad]]="","",_xlfn.XLOOKUP(Tabla112[[#This Row],[Código_Actividad]],[1]!Tabla2[Código],[1]!Tabla2[Actividades Programables Presupuestables],"",0))</f>
        <v/>
      </c>
      <c r="I1363" s="695" t="str">
        <f>IFERROR(VLOOKUP('Formulario PPGR3 '!$G1363,'[1]Formulario PPGR2'!$H$9:$V$272,15,FALSE),"")</f>
        <v/>
      </c>
      <c r="J1363" s="702"/>
      <c r="K1363" s="696" t="str">
        <f>IF(Tabla112[[#This Row],[Insumos]]="","",_xlfn.XLOOKUP(Tabla112[[#This Row],[Insumos]],[1]!Tabla10[Insumo],[1]!Tabla10[InsumoAbrev],"",0))</f>
        <v/>
      </c>
      <c r="L1363" s="697"/>
      <c r="M1363" s="698" t="str">
        <f>IF(Tabla112[[#This Row],[Descripción]]="","",_xlfn.XLOOKUP(Tabla112[[#This Row],[Descripción]],[1]!Tabla10[Descripción],[1]!Tabla10[Unidad de Medida],"",0))</f>
        <v/>
      </c>
      <c r="N1363" s="699"/>
      <c r="O1363" s="700" t="str">
        <f>IF(Tabla112[[#This Row],[Descripción]]="","",_xlfn.XLOOKUP(Tabla112[[#This Row],[Descripción]],[1]!Tabla10[Descripción],[1]!Tabla10[Precio Unitario],0))</f>
        <v/>
      </c>
      <c r="P1363" s="700" t="str">
        <f>IF(Tabla112[[#This Row],[Cantidad de Insumos]]="","",Tabla112[[#This Row],[Precio Unitario]]*Tabla112[[#This Row],[Cantidad de Insumos]])</f>
        <v/>
      </c>
      <c r="Q1363" s="700" t="str">
        <f>IF(Tabla112[[#This Row],[Descripción]]="","",_xlfn.XLOOKUP(Tabla112[[#This Row],[Descripción]],[1]!Tabla10[Descripción],[1]!Tabla10[CODIGO PRESUPUESTARIO],0))</f>
        <v/>
      </c>
      <c r="R1363" s="696"/>
      <c r="S1363" s="696"/>
    </row>
    <row r="1364" spans="2:19" x14ac:dyDescent="0.3">
      <c r="B1364" s="692" t="str">
        <f>IF('Formulario PPGR3 '!$G1364="","",CONCATENATE('Formulario PPGR3 '!$C1364,".",'Formulario PPGR3 '!$D1364,".",'Formulario PPGR3 '!$E1364,".",'Formulario PPGR3 '!$F1364))</f>
        <v/>
      </c>
      <c r="C1364" s="692" t="str">
        <f>IF('Formulario PPGR3 '!$G1364="","",'[1]Formulario PPGR1'!#REF!)</f>
        <v/>
      </c>
      <c r="D1364" s="692" t="str">
        <f>IF('Formulario PPGR3 '!$G1364="","",'[1]Formulario PPGR1'!#REF!)</f>
        <v/>
      </c>
      <c r="E1364" s="692" t="str">
        <f>IF('Formulario PPGR3 '!$G1364="","",'[1]Formulario PPGR1'!#REF!)</f>
        <v/>
      </c>
      <c r="F1364" s="692" t="str">
        <f>IF('Formulario PPGR3 '!$G1364="","",'[1]Formulario PPGR1'!#REF!)</f>
        <v/>
      </c>
      <c r="G1364" s="693"/>
      <c r="H1364" s="694" t="str">
        <f>IF(Tabla112[[#This Row],[Código_Actividad]]="","",_xlfn.XLOOKUP(Tabla112[[#This Row],[Código_Actividad]],[1]!Tabla2[Código],[1]!Tabla2[Actividades Programables Presupuestables],"",0))</f>
        <v/>
      </c>
      <c r="I1364" s="695" t="str">
        <f>IFERROR(VLOOKUP('Formulario PPGR3 '!$G1364,'[1]Formulario PPGR2'!$H$9:$V$272,15,FALSE),"")</f>
        <v/>
      </c>
      <c r="J1364" s="702"/>
      <c r="K1364" s="696" t="str">
        <f>IF(Tabla112[[#This Row],[Insumos]]="","",_xlfn.XLOOKUP(Tabla112[[#This Row],[Insumos]],[1]!Tabla10[Insumo],[1]!Tabla10[InsumoAbrev],"",0))</f>
        <v/>
      </c>
      <c r="L1364" s="697"/>
      <c r="M1364" s="698" t="str">
        <f>IF(Tabla112[[#This Row],[Descripción]]="","",_xlfn.XLOOKUP(Tabla112[[#This Row],[Descripción]],[1]!Tabla10[Descripción],[1]!Tabla10[Unidad de Medida],"",0))</f>
        <v/>
      </c>
      <c r="N1364" s="699"/>
      <c r="O1364" s="700" t="str">
        <f>IF(Tabla112[[#This Row],[Descripción]]="","",_xlfn.XLOOKUP(Tabla112[[#This Row],[Descripción]],[1]!Tabla10[Descripción],[1]!Tabla10[Precio Unitario],0))</f>
        <v/>
      </c>
      <c r="P1364" s="700" t="str">
        <f>IF(Tabla112[[#This Row],[Cantidad de Insumos]]="","",Tabla112[[#This Row],[Precio Unitario]]*Tabla112[[#This Row],[Cantidad de Insumos]])</f>
        <v/>
      </c>
      <c r="Q1364" s="700" t="str">
        <f>IF(Tabla112[[#This Row],[Descripción]]="","",_xlfn.XLOOKUP(Tabla112[[#This Row],[Descripción]],[1]!Tabla10[Descripción],[1]!Tabla10[CODIGO PRESUPUESTARIO],0))</f>
        <v/>
      </c>
      <c r="R1364" s="696"/>
      <c r="S1364" s="696"/>
    </row>
    <row r="1365" spans="2:19" x14ac:dyDescent="0.3">
      <c r="B1365" s="692" t="str">
        <f>IF('Formulario PPGR3 '!$G1365="","",CONCATENATE('Formulario PPGR3 '!$C1365,".",'Formulario PPGR3 '!$D1365,".",'Formulario PPGR3 '!$E1365,".",'Formulario PPGR3 '!$F1365))</f>
        <v/>
      </c>
      <c r="C1365" s="692" t="str">
        <f>IF('Formulario PPGR3 '!$G1365="","",'[1]Formulario PPGR1'!#REF!)</f>
        <v/>
      </c>
      <c r="D1365" s="692" t="str">
        <f>IF('Formulario PPGR3 '!$G1365="","",'[1]Formulario PPGR1'!#REF!)</f>
        <v/>
      </c>
      <c r="E1365" s="692" t="str">
        <f>IF('Formulario PPGR3 '!$G1365="","",'[1]Formulario PPGR1'!#REF!)</f>
        <v/>
      </c>
      <c r="F1365" s="692" t="str">
        <f>IF('Formulario PPGR3 '!$G1365="","",'[1]Formulario PPGR1'!#REF!)</f>
        <v/>
      </c>
      <c r="G1365" s="693"/>
      <c r="H1365" s="694" t="str">
        <f>IF(Tabla112[[#This Row],[Código_Actividad]]="","",_xlfn.XLOOKUP(Tabla112[[#This Row],[Código_Actividad]],[1]!Tabla2[Código],[1]!Tabla2[Actividades Programables Presupuestables],"",0))</f>
        <v/>
      </c>
      <c r="I1365" s="695" t="str">
        <f>IFERROR(VLOOKUP('Formulario PPGR3 '!$G1365,'[1]Formulario PPGR2'!$H$9:$V$272,15,FALSE),"")</f>
        <v/>
      </c>
      <c r="J1365" s="702"/>
      <c r="K1365" s="696" t="str">
        <f>IF(Tabla112[[#This Row],[Insumos]]="","",_xlfn.XLOOKUP(Tabla112[[#This Row],[Insumos]],[1]!Tabla10[Insumo],[1]!Tabla10[InsumoAbrev],"",0))</f>
        <v/>
      </c>
      <c r="L1365" s="697"/>
      <c r="M1365" s="698" t="str">
        <f>IF(Tabla112[[#This Row],[Descripción]]="","",_xlfn.XLOOKUP(Tabla112[[#This Row],[Descripción]],[1]!Tabla10[Descripción],[1]!Tabla10[Unidad de Medida],"",0))</f>
        <v/>
      </c>
      <c r="N1365" s="699"/>
      <c r="O1365" s="700" t="str">
        <f>IF(Tabla112[[#This Row],[Descripción]]="","",_xlfn.XLOOKUP(Tabla112[[#This Row],[Descripción]],[1]!Tabla10[Descripción],[1]!Tabla10[Precio Unitario],0))</f>
        <v/>
      </c>
      <c r="P1365" s="700" t="str">
        <f>IF(Tabla112[[#This Row],[Cantidad de Insumos]]="","",Tabla112[[#This Row],[Precio Unitario]]*Tabla112[[#This Row],[Cantidad de Insumos]])</f>
        <v/>
      </c>
      <c r="Q1365" s="700" t="str">
        <f>IF(Tabla112[[#This Row],[Descripción]]="","",_xlfn.XLOOKUP(Tabla112[[#This Row],[Descripción]],[1]!Tabla10[Descripción],[1]!Tabla10[CODIGO PRESUPUESTARIO],0))</f>
        <v/>
      </c>
      <c r="R1365" s="696"/>
      <c r="S1365" s="696"/>
    </row>
    <row r="1366" spans="2:19" x14ac:dyDescent="0.3">
      <c r="B1366" s="692" t="str">
        <f>IF('Formulario PPGR3 '!$G1366="","",CONCATENATE('Formulario PPGR3 '!$C1366,".",'Formulario PPGR3 '!$D1366,".",'Formulario PPGR3 '!$E1366,".",'Formulario PPGR3 '!$F1366))</f>
        <v/>
      </c>
      <c r="C1366" s="692" t="str">
        <f>IF('Formulario PPGR3 '!$G1366="","",'[1]Formulario PPGR1'!#REF!)</f>
        <v/>
      </c>
      <c r="D1366" s="692" t="str">
        <f>IF('Formulario PPGR3 '!$G1366="","",'[1]Formulario PPGR1'!#REF!)</f>
        <v/>
      </c>
      <c r="E1366" s="692" t="str">
        <f>IF('Formulario PPGR3 '!$G1366="","",'[1]Formulario PPGR1'!#REF!)</f>
        <v/>
      </c>
      <c r="F1366" s="692" t="str">
        <f>IF('Formulario PPGR3 '!$G1366="","",'[1]Formulario PPGR1'!#REF!)</f>
        <v/>
      </c>
      <c r="G1366" s="693"/>
      <c r="H1366" s="694" t="str">
        <f>IF(Tabla112[[#This Row],[Código_Actividad]]="","",_xlfn.XLOOKUP(Tabla112[[#This Row],[Código_Actividad]],[1]!Tabla2[Código],[1]!Tabla2[Actividades Programables Presupuestables],"",0))</f>
        <v/>
      </c>
      <c r="I1366" s="695" t="str">
        <f>IFERROR(VLOOKUP('Formulario PPGR3 '!$G1366,'[1]Formulario PPGR2'!$H$9:$V$272,15,FALSE),"")</f>
        <v/>
      </c>
      <c r="J1366" s="702"/>
      <c r="K1366" s="696" t="str">
        <f>IF(Tabla112[[#This Row],[Insumos]]="","",_xlfn.XLOOKUP(Tabla112[[#This Row],[Insumos]],[1]!Tabla10[Insumo],[1]!Tabla10[InsumoAbrev],"",0))</f>
        <v/>
      </c>
      <c r="L1366" s="697"/>
      <c r="M1366" s="698" t="str">
        <f>IF(Tabla112[[#This Row],[Descripción]]="","",_xlfn.XLOOKUP(Tabla112[[#This Row],[Descripción]],[1]!Tabla10[Descripción],[1]!Tabla10[Unidad de Medida],"",0))</f>
        <v/>
      </c>
      <c r="N1366" s="699"/>
      <c r="O1366" s="700" t="str">
        <f>IF(Tabla112[[#This Row],[Descripción]]="","",_xlfn.XLOOKUP(Tabla112[[#This Row],[Descripción]],[1]!Tabla10[Descripción],[1]!Tabla10[Precio Unitario],0))</f>
        <v/>
      </c>
      <c r="P1366" s="700" t="str">
        <f>IF(Tabla112[[#This Row],[Cantidad de Insumos]]="","",Tabla112[[#This Row],[Precio Unitario]]*Tabla112[[#This Row],[Cantidad de Insumos]])</f>
        <v/>
      </c>
      <c r="Q1366" s="700" t="str">
        <f>IF(Tabla112[[#This Row],[Descripción]]="","",_xlfn.XLOOKUP(Tabla112[[#This Row],[Descripción]],[1]!Tabla10[Descripción],[1]!Tabla10[CODIGO PRESUPUESTARIO],0))</f>
        <v/>
      </c>
      <c r="R1366" s="696"/>
      <c r="S1366" s="696"/>
    </row>
    <row r="1367" spans="2:19" x14ac:dyDescent="0.3">
      <c r="B1367" s="692" t="str">
        <f>IF('Formulario PPGR3 '!$G1367="","",CONCATENATE('Formulario PPGR3 '!$C1367,".",'Formulario PPGR3 '!$D1367,".",'Formulario PPGR3 '!$E1367,".",'Formulario PPGR3 '!$F1367))</f>
        <v/>
      </c>
      <c r="C1367" s="692" t="str">
        <f>IF('Formulario PPGR3 '!$G1367="","",'[1]Formulario PPGR1'!#REF!)</f>
        <v/>
      </c>
      <c r="D1367" s="692" t="str">
        <f>IF('Formulario PPGR3 '!$G1367="","",'[1]Formulario PPGR1'!#REF!)</f>
        <v/>
      </c>
      <c r="E1367" s="692" t="str">
        <f>IF('Formulario PPGR3 '!$G1367="","",'[1]Formulario PPGR1'!#REF!)</f>
        <v/>
      </c>
      <c r="F1367" s="692" t="str">
        <f>IF('Formulario PPGR3 '!$G1367="","",'[1]Formulario PPGR1'!#REF!)</f>
        <v/>
      </c>
      <c r="G1367" s="693"/>
      <c r="H1367" s="694" t="str">
        <f>IF(Tabla112[[#This Row],[Código_Actividad]]="","",_xlfn.XLOOKUP(Tabla112[[#This Row],[Código_Actividad]],[1]!Tabla2[Código],[1]!Tabla2[Actividades Programables Presupuestables],"",0))</f>
        <v/>
      </c>
      <c r="I1367" s="695" t="str">
        <f>IFERROR(VLOOKUP('Formulario PPGR3 '!$G1367,'[1]Formulario PPGR2'!$H$9:$V$272,15,FALSE),"")</f>
        <v/>
      </c>
      <c r="J1367" s="702"/>
      <c r="K1367" s="696" t="str">
        <f>IF(Tabla112[[#This Row],[Insumos]]="","",_xlfn.XLOOKUP(Tabla112[[#This Row],[Insumos]],[1]!Tabla10[Insumo],[1]!Tabla10[InsumoAbrev],"",0))</f>
        <v/>
      </c>
      <c r="L1367" s="697"/>
      <c r="M1367" s="698" t="str">
        <f>IF(Tabla112[[#This Row],[Descripción]]="","",_xlfn.XLOOKUP(Tabla112[[#This Row],[Descripción]],[1]!Tabla10[Descripción],[1]!Tabla10[Unidad de Medida],"",0))</f>
        <v/>
      </c>
      <c r="N1367" s="699"/>
      <c r="O1367" s="700" t="str">
        <f>IF(Tabla112[[#This Row],[Descripción]]="","",_xlfn.XLOOKUP(Tabla112[[#This Row],[Descripción]],[1]!Tabla10[Descripción],[1]!Tabla10[Precio Unitario],0))</f>
        <v/>
      </c>
      <c r="P1367" s="700" t="str">
        <f>IF(Tabla112[[#This Row],[Cantidad de Insumos]]="","",Tabla112[[#This Row],[Precio Unitario]]*Tabla112[[#This Row],[Cantidad de Insumos]])</f>
        <v/>
      </c>
      <c r="Q1367" s="700" t="str">
        <f>IF(Tabla112[[#This Row],[Descripción]]="","",_xlfn.XLOOKUP(Tabla112[[#This Row],[Descripción]],[1]!Tabla10[Descripción],[1]!Tabla10[CODIGO PRESUPUESTARIO],0))</f>
        <v/>
      </c>
      <c r="R1367" s="696"/>
      <c r="S1367" s="696"/>
    </row>
    <row r="1368" spans="2:19" x14ac:dyDescent="0.3">
      <c r="B1368" s="692" t="str">
        <f>IF('Formulario PPGR3 '!$G1368="","",CONCATENATE('Formulario PPGR3 '!$C1368,".",'Formulario PPGR3 '!$D1368,".",'Formulario PPGR3 '!$E1368,".",'Formulario PPGR3 '!$F1368))</f>
        <v/>
      </c>
      <c r="C1368" s="692" t="str">
        <f>IF('Formulario PPGR3 '!$G1368="","",'[1]Formulario PPGR1'!#REF!)</f>
        <v/>
      </c>
      <c r="D1368" s="692" t="str">
        <f>IF('Formulario PPGR3 '!$G1368="","",'[1]Formulario PPGR1'!#REF!)</f>
        <v/>
      </c>
      <c r="E1368" s="692" t="str">
        <f>IF('Formulario PPGR3 '!$G1368="","",'[1]Formulario PPGR1'!#REF!)</f>
        <v/>
      </c>
      <c r="F1368" s="692" t="str">
        <f>IF('Formulario PPGR3 '!$G1368="","",'[1]Formulario PPGR1'!#REF!)</f>
        <v/>
      </c>
      <c r="G1368" s="693"/>
      <c r="H1368" s="694" t="str">
        <f>IF(Tabla112[[#This Row],[Código_Actividad]]="","",_xlfn.XLOOKUP(Tabla112[[#This Row],[Código_Actividad]],[1]!Tabla2[Código],[1]!Tabla2[Actividades Programables Presupuestables],"",0))</f>
        <v/>
      </c>
      <c r="I1368" s="695" t="str">
        <f>IFERROR(VLOOKUP('Formulario PPGR3 '!$G1368,'[1]Formulario PPGR2'!$H$9:$V$272,15,FALSE),"")</f>
        <v/>
      </c>
      <c r="J1368" s="702"/>
      <c r="K1368" s="696" t="str">
        <f>IF(Tabla112[[#This Row],[Insumos]]="","",_xlfn.XLOOKUP(Tabla112[[#This Row],[Insumos]],[1]!Tabla10[Insumo],[1]!Tabla10[InsumoAbrev],"",0))</f>
        <v/>
      </c>
      <c r="L1368" s="697"/>
      <c r="M1368" s="698" t="str">
        <f>IF(Tabla112[[#This Row],[Descripción]]="","",_xlfn.XLOOKUP(Tabla112[[#This Row],[Descripción]],[1]!Tabla10[Descripción],[1]!Tabla10[Unidad de Medida],"",0))</f>
        <v/>
      </c>
      <c r="N1368" s="699"/>
      <c r="O1368" s="700" t="str">
        <f>IF(Tabla112[[#This Row],[Descripción]]="","",_xlfn.XLOOKUP(Tabla112[[#This Row],[Descripción]],[1]!Tabla10[Descripción],[1]!Tabla10[Precio Unitario],0))</f>
        <v/>
      </c>
      <c r="P1368" s="700" t="str">
        <f>IF(Tabla112[[#This Row],[Cantidad de Insumos]]="","",Tabla112[[#This Row],[Precio Unitario]]*Tabla112[[#This Row],[Cantidad de Insumos]])</f>
        <v/>
      </c>
      <c r="Q1368" s="700" t="str">
        <f>IF(Tabla112[[#This Row],[Descripción]]="","",_xlfn.XLOOKUP(Tabla112[[#This Row],[Descripción]],[1]!Tabla10[Descripción],[1]!Tabla10[CODIGO PRESUPUESTARIO],0))</f>
        <v/>
      </c>
      <c r="R1368" s="696"/>
      <c r="S1368" s="696"/>
    </row>
    <row r="1369" spans="2:19" x14ac:dyDescent="0.3">
      <c r="B1369" s="692" t="str">
        <f>IF('Formulario PPGR3 '!$G1369="","",CONCATENATE('Formulario PPGR3 '!$C1369,".",'Formulario PPGR3 '!$D1369,".",'Formulario PPGR3 '!$E1369,".",'Formulario PPGR3 '!$F1369))</f>
        <v/>
      </c>
      <c r="C1369" s="692" t="str">
        <f>IF('Formulario PPGR3 '!$G1369="","",'[1]Formulario PPGR1'!#REF!)</f>
        <v/>
      </c>
      <c r="D1369" s="692" t="str">
        <f>IF('Formulario PPGR3 '!$G1369="","",'[1]Formulario PPGR1'!#REF!)</f>
        <v/>
      </c>
      <c r="E1369" s="692" t="str">
        <f>IF('Formulario PPGR3 '!$G1369="","",'[1]Formulario PPGR1'!#REF!)</f>
        <v/>
      </c>
      <c r="F1369" s="692" t="str">
        <f>IF('Formulario PPGR3 '!$G1369="","",'[1]Formulario PPGR1'!#REF!)</f>
        <v/>
      </c>
      <c r="G1369" s="693"/>
      <c r="H1369" s="694" t="str">
        <f>IF(Tabla112[[#This Row],[Código_Actividad]]="","",_xlfn.XLOOKUP(Tabla112[[#This Row],[Código_Actividad]],[1]!Tabla2[Código],[1]!Tabla2[Actividades Programables Presupuestables],"",0))</f>
        <v/>
      </c>
      <c r="I1369" s="695" t="str">
        <f>IFERROR(VLOOKUP('Formulario PPGR3 '!$G1369,'[1]Formulario PPGR2'!$H$9:$V$272,15,FALSE),"")</f>
        <v/>
      </c>
      <c r="J1369" s="702"/>
      <c r="K1369" s="696" t="str">
        <f>IF(Tabla112[[#This Row],[Insumos]]="","",_xlfn.XLOOKUP(Tabla112[[#This Row],[Insumos]],[1]!Tabla10[Insumo],[1]!Tabla10[InsumoAbrev],"",0))</f>
        <v/>
      </c>
      <c r="L1369" s="697"/>
      <c r="M1369" s="698" t="str">
        <f>IF(Tabla112[[#This Row],[Descripción]]="","",_xlfn.XLOOKUP(Tabla112[[#This Row],[Descripción]],[1]!Tabla10[Descripción],[1]!Tabla10[Unidad de Medida],"",0))</f>
        <v/>
      </c>
      <c r="N1369" s="699"/>
      <c r="O1369" s="700" t="str">
        <f>IF(Tabla112[[#This Row],[Descripción]]="","",_xlfn.XLOOKUP(Tabla112[[#This Row],[Descripción]],[1]!Tabla10[Descripción],[1]!Tabla10[Precio Unitario],0))</f>
        <v/>
      </c>
      <c r="P1369" s="700" t="str">
        <f>IF(Tabla112[[#This Row],[Cantidad de Insumos]]="","",Tabla112[[#This Row],[Precio Unitario]]*Tabla112[[#This Row],[Cantidad de Insumos]])</f>
        <v/>
      </c>
      <c r="Q1369" s="700" t="str">
        <f>IF(Tabla112[[#This Row],[Descripción]]="","",_xlfn.XLOOKUP(Tabla112[[#This Row],[Descripción]],[1]!Tabla10[Descripción],[1]!Tabla10[CODIGO PRESUPUESTARIO],0))</f>
        <v/>
      </c>
      <c r="R1369" s="696"/>
      <c r="S1369" s="696"/>
    </row>
    <row r="1370" spans="2:19" x14ac:dyDescent="0.3">
      <c r="B1370" s="692" t="str">
        <f>IF('Formulario PPGR3 '!$G1370="","",CONCATENATE('Formulario PPGR3 '!$C1370,".",'Formulario PPGR3 '!$D1370,".",'Formulario PPGR3 '!$E1370,".",'Formulario PPGR3 '!$F1370))</f>
        <v/>
      </c>
      <c r="C1370" s="692" t="str">
        <f>IF('Formulario PPGR3 '!$G1370="","",'[1]Formulario PPGR1'!#REF!)</f>
        <v/>
      </c>
      <c r="D1370" s="692" t="str">
        <f>IF('Formulario PPGR3 '!$G1370="","",'[1]Formulario PPGR1'!#REF!)</f>
        <v/>
      </c>
      <c r="E1370" s="692" t="str">
        <f>IF('Formulario PPGR3 '!$G1370="","",'[1]Formulario PPGR1'!#REF!)</f>
        <v/>
      </c>
      <c r="F1370" s="692" t="str">
        <f>IF('Formulario PPGR3 '!$G1370="","",'[1]Formulario PPGR1'!#REF!)</f>
        <v/>
      </c>
      <c r="G1370" s="693"/>
      <c r="H1370" s="694" t="str">
        <f>IF(Tabla112[[#This Row],[Código_Actividad]]="","",_xlfn.XLOOKUP(Tabla112[[#This Row],[Código_Actividad]],[1]!Tabla2[Código],[1]!Tabla2[Actividades Programables Presupuestables],"",0))</f>
        <v/>
      </c>
      <c r="I1370" s="695" t="str">
        <f>IFERROR(VLOOKUP('Formulario PPGR3 '!$G1370,'[1]Formulario PPGR2'!$H$9:$V$272,15,FALSE),"")</f>
        <v/>
      </c>
      <c r="J1370" s="702"/>
      <c r="K1370" s="696" t="str">
        <f>IF(Tabla112[[#This Row],[Insumos]]="","",_xlfn.XLOOKUP(Tabla112[[#This Row],[Insumos]],[1]!Tabla10[Insumo],[1]!Tabla10[InsumoAbrev],"",0))</f>
        <v/>
      </c>
      <c r="L1370" s="697"/>
      <c r="M1370" s="698" t="str">
        <f>IF(Tabla112[[#This Row],[Descripción]]="","",_xlfn.XLOOKUP(Tabla112[[#This Row],[Descripción]],[1]!Tabla10[Descripción],[1]!Tabla10[Unidad de Medida],"",0))</f>
        <v/>
      </c>
      <c r="N1370" s="699"/>
      <c r="O1370" s="700" t="str">
        <f>IF(Tabla112[[#This Row],[Descripción]]="","",_xlfn.XLOOKUP(Tabla112[[#This Row],[Descripción]],[1]!Tabla10[Descripción],[1]!Tabla10[Precio Unitario],0))</f>
        <v/>
      </c>
      <c r="P1370" s="700" t="str">
        <f>IF(Tabla112[[#This Row],[Cantidad de Insumos]]="","",Tabla112[[#This Row],[Precio Unitario]]*Tabla112[[#This Row],[Cantidad de Insumos]])</f>
        <v/>
      </c>
      <c r="Q1370" s="700" t="str">
        <f>IF(Tabla112[[#This Row],[Descripción]]="","",_xlfn.XLOOKUP(Tabla112[[#This Row],[Descripción]],[1]!Tabla10[Descripción],[1]!Tabla10[CODIGO PRESUPUESTARIO],0))</f>
        <v/>
      </c>
      <c r="R1370" s="696"/>
      <c r="S1370" s="696"/>
    </row>
    <row r="1371" spans="2:19" x14ac:dyDescent="0.3">
      <c r="B1371" s="692" t="str">
        <f>IF('Formulario PPGR3 '!$G1371="","",CONCATENATE('Formulario PPGR3 '!$C1371,".",'Formulario PPGR3 '!$D1371,".",'Formulario PPGR3 '!$E1371,".",'Formulario PPGR3 '!$F1371))</f>
        <v/>
      </c>
      <c r="C1371" s="692" t="str">
        <f>IF('Formulario PPGR3 '!$G1371="","",'[1]Formulario PPGR1'!#REF!)</f>
        <v/>
      </c>
      <c r="D1371" s="692" t="str">
        <f>IF('Formulario PPGR3 '!$G1371="","",'[1]Formulario PPGR1'!#REF!)</f>
        <v/>
      </c>
      <c r="E1371" s="692" t="str">
        <f>IF('Formulario PPGR3 '!$G1371="","",'[1]Formulario PPGR1'!#REF!)</f>
        <v/>
      </c>
      <c r="F1371" s="692" t="str">
        <f>IF('Formulario PPGR3 '!$G1371="","",'[1]Formulario PPGR1'!#REF!)</f>
        <v/>
      </c>
      <c r="G1371" s="693"/>
      <c r="H1371" s="694" t="str">
        <f>IF(Tabla112[[#This Row],[Código_Actividad]]="","",_xlfn.XLOOKUP(Tabla112[[#This Row],[Código_Actividad]],[1]!Tabla2[Código],[1]!Tabla2[Actividades Programables Presupuestables],"",0))</f>
        <v/>
      </c>
      <c r="I1371" s="695" t="str">
        <f>IFERROR(VLOOKUP('Formulario PPGR3 '!$G1371,'[1]Formulario PPGR2'!$H$9:$V$272,15,FALSE),"")</f>
        <v/>
      </c>
      <c r="J1371" s="702"/>
      <c r="K1371" s="696" t="str">
        <f>IF(Tabla112[[#This Row],[Insumos]]="","",_xlfn.XLOOKUP(Tabla112[[#This Row],[Insumos]],[1]!Tabla10[Insumo],[1]!Tabla10[InsumoAbrev],"",0))</f>
        <v/>
      </c>
      <c r="L1371" s="697"/>
      <c r="M1371" s="698" t="str">
        <f>IF(Tabla112[[#This Row],[Descripción]]="","",_xlfn.XLOOKUP(Tabla112[[#This Row],[Descripción]],[1]!Tabla10[Descripción],[1]!Tabla10[Unidad de Medida],"",0))</f>
        <v/>
      </c>
      <c r="N1371" s="699"/>
      <c r="O1371" s="700" t="str">
        <f>IF(Tabla112[[#This Row],[Descripción]]="","",_xlfn.XLOOKUP(Tabla112[[#This Row],[Descripción]],[1]!Tabla10[Descripción],[1]!Tabla10[Precio Unitario],0))</f>
        <v/>
      </c>
      <c r="P1371" s="700" t="str">
        <f>IF(Tabla112[[#This Row],[Cantidad de Insumos]]="","",Tabla112[[#This Row],[Precio Unitario]]*Tabla112[[#This Row],[Cantidad de Insumos]])</f>
        <v/>
      </c>
      <c r="Q1371" s="700" t="str">
        <f>IF(Tabla112[[#This Row],[Descripción]]="","",_xlfn.XLOOKUP(Tabla112[[#This Row],[Descripción]],[1]!Tabla10[Descripción],[1]!Tabla10[CODIGO PRESUPUESTARIO],0))</f>
        <v/>
      </c>
      <c r="R1371" s="696"/>
      <c r="S1371" s="696"/>
    </row>
    <row r="1372" spans="2:19" x14ac:dyDescent="0.3">
      <c r="B1372" s="692" t="str">
        <f>IF('Formulario PPGR3 '!$G1372="","",CONCATENATE('Formulario PPGR3 '!$C1372,".",'Formulario PPGR3 '!$D1372,".",'Formulario PPGR3 '!$E1372,".",'Formulario PPGR3 '!$F1372))</f>
        <v/>
      </c>
      <c r="C1372" s="692" t="str">
        <f>IF('Formulario PPGR3 '!$G1372="","",'[1]Formulario PPGR1'!#REF!)</f>
        <v/>
      </c>
      <c r="D1372" s="692" t="str">
        <f>IF('Formulario PPGR3 '!$G1372="","",'[1]Formulario PPGR1'!#REF!)</f>
        <v/>
      </c>
      <c r="E1372" s="692" t="str">
        <f>IF('Formulario PPGR3 '!$G1372="","",'[1]Formulario PPGR1'!#REF!)</f>
        <v/>
      </c>
      <c r="F1372" s="692" t="str">
        <f>IF('Formulario PPGR3 '!$G1372="","",'[1]Formulario PPGR1'!#REF!)</f>
        <v/>
      </c>
      <c r="G1372" s="693"/>
      <c r="H1372" s="694" t="str">
        <f>IF(Tabla112[[#This Row],[Código_Actividad]]="","",_xlfn.XLOOKUP(Tabla112[[#This Row],[Código_Actividad]],[1]!Tabla2[Código],[1]!Tabla2[Actividades Programables Presupuestables],"",0))</f>
        <v/>
      </c>
      <c r="I1372" s="695" t="str">
        <f>IFERROR(VLOOKUP('Formulario PPGR3 '!$G1372,'[1]Formulario PPGR2'!$H$9:$V$272,15,FALSE),"")</f>
        <v/>
      </c>
      <c r="J1372" s="702"/>
      <c r="K1372" s="696" t="str">
        <f>IF(Tabla112[[#This Row],[Insumos]]="","",_xlfn.XLOOKUP(Tabla112[[#This Row],[Insumos]],[1]!Tabla10[Insumo],[1]!Tabla10[InsumoAbrev],"",0))</f>
        <v/>
      </c>
      <c r="L1372" s="697"/>
      <c r="M1372" s="698" t="str">
        <f>IF(Tabla112[[#This Row],[Descripción]]="","",_xlfn.XLOOKUP(Tabla112[[#This Row],[Descripción]],[1]!Tabla10[Descripción],[1]!Tabla10[Unidad de Medida],"",0))</f>
        <v/>
      </c>
      <c r="N1372" s="699"/>
      <c r="O1372" s="700" t="str">
        <f>IF(Tabla112[[#This Row],[Descripción]]="","",_xlfn.XLOOKUP(Tabla112[[#This Row],[Descripción]],[1]!Tabla10[Descripción],[1]!Tabla10[Precio Unitario],0))</f>
        <v/>
      </c>
      <c r="P1372" s="700" t="str">
        <f>IF(Tabla112[[#This Row],[Cantidad de Insumos]]="","",Tabla112[[#This Row],[Precio Unitario]]*Tabla112[[#This Row],[Cantidad de Insumos]])</f>
        <v/>
      </c>
      <c r="Q1372" s="700" t="str">
        <f>IF(Tabla112[[#This Row],[Descripción]]="","",_xlfn.XLOOKUP(Tabla112[[#This Row],[Descripción]],[1]!Tabla10[Descripción],[1]!Tabla10[CODIGO PRESUPUESTARIO],0))</f>
        <v/>
      </c>
      <c r="R1372" s="696"/>
      <c r="S1372" s="696"/>
    </row>
    <row r="1373" spans="2:19" x14ac:dyDescent="0.3">
      <c r="B1373" s="692" t="str">
        <f>IF('Formulario PPGR3 '!$G1373="","",CONCATENATE('Formulario PPGR3 '!$C1373,".",'Formulario PPGR3 '!$D1373,".",'Formulario PPGR3 '!$E1373,".",'Formulario PPGR3 '!$F1373))</f>
        <v/>
      </c>
      <c r="C1373" s="692" t="str">
        <f>IF('Formulario PPGR3 '!$G1373="","",'[1]Formulario PPGR1'!#REF!)</f>
        <v/>
      </c>
      <c r="D1373" s="692" t="str">
        <f>IF('Formulario PPGR3 '!$G1373="","",'[1]Formulario PPGR1'!#REF!)</f>
        <v/>
      </c>
      <c r="E1373" s="692" t="str">
        <f>IF('Formulario PPGR3 '!$G1373="","",'[1]Formulario PPGR1'!#REF!)</f>
        <v/>
      </c>
      <c r="F1373" s="692" t="str">
        <f>IF('Formulario PPGR3 '!$G1373="","",'[1]Formulario PPGR1'!#REF!)</f>
        <v/>
      </c>
      <c r="G1373" s="693"/>
      <c r="H1373" s="694" t="str">
        <f>IF(Tabla112[[#This Row],[Código_Actividad]]="","",_xlfn.XLOOKUP(Tabla112[[#This Row],[Código_Actividad]],[1]!Tabla2[Código],[1]!Tabla2[Actividades Programables Presupuestables],"",0))</f>
        <v/>
      </c>
      <c r="I1373" s="695" t="str">
        <f>IFERROR(VLOOKUP('Formulario PPGR3 '!$G1373,'[1]Formulario PPGR2'!$H$9:$V$272,15,FALSE),"")</f>
        <v/>
      </c>
      <c r="J1373" s="702"/>
      <c r="K1373" s="696" t="str">
        <f>IF(Tabla112[[#This Row],[Insumos]]="","",_xlfn.XLOOKUP(Tabla112[[#This Row],[Insumos]],[1]!Tabla10[Insumo],[1]!Tabla10[InsumoAbrev],"",0))</f>
        <v/>
      </c>
      <c r="L1373" s="697"/>
      <c r="M1373" s="698" t="str">
        <f>IF(Tabla112[[#This Row],[Descripción]]="","",_xlfn.XLOOKUP(Tabla112[[#This Row],[Descripción]],[1]!Tabla10[Descripción],[1]!Tabla10[Unidad de Medida],"",0))</f>
        <v/>
      </c>
      <c r="N1373" s="699"/>
      <c r="O1373" s="700" t="str">
        <f>IF(Tabla112[[#This Row],[Descripción]]="","",_xlfn.XLOOKUP(Tabla112[[#This Row],[Descripción]],[1]!Tabla10[Descripción],[1]!Tabla10[Precio Unitario],0))</f>
        <v/>
      </c>
      <c r="P1373" s="700" t="str">
        <f>IF(Tabla112[[#This Row],[Cantidad de Insumos]]="","",Tabla112[[#This Row],[Precio Unitario]]*Tabla112[[#This Row],[Cantidad de Insumos]])</f>
        <v/>
      </c>
      <c r="Q1373" s="700" t="str">
        <f>IF(Tabla112[[#This Row],[Descripción]]="","",_xlfn.XLOOKUP(Tabla112[[#This Row],[Descripción]],[1]!Tabla10[Descripción],[1]!Tabla10[CODIGO PRESUPUESTARIO],0))</f>
        <v/>
      </c>
      <c r="R1373" s="696"/>
      <c r="S1373" s="696"/>
    </row>
    <row r="1374" spans="2:19" x14ac:dyDescent="0.3">
      <c r="B1374" s="692" t="str">
        <f>IF('Formulario PPGR3 '!$G1374="","",CONCATENATE('Formulario PPGR3 '!$C1374,".",'Formulario PPGR3 '!$D1374,".",'Formulario PPGR3 '!$E1374,".",'Formulario PPGR3 '!$F1374))</f>
        <v/>
      </c>
      <c r="C1374" s="692" t="str">
        <f>IF('Formulario PPGR3 '!$G1374="","",'[1]Formulario PPGR1'!#REF!)</f>
        <v/>
      </c>
      <c r="D1374" s="692" t="str">
        <f>IF('Formulario PPGR3 '!$G1374="","",'[1]Formulario PPGR1'!#REF!)</f>
        <v/>
      </c>
      <c r="E1374" s="692" t="str">
        <f>IF('Formulario PPGR3 '!$G1374="","",'[1]Formulario PPGR1'!#REF!)</f>
        <v/>
      </c>
      <c r="F1374" s="692" t="str">
        <f>IF('Formulario PPGR3 '!$G1374="","",'[1]Formulario PPGR1'!#REF!)</f>
        <v/>
      </c>
      <c r="G1374" s="693"/>
      <c r="H1374" s="694" t="str">
        <f>IF(Tabla112[[#This Row],[Código_Actividad]]="","",_xlfn.XLOOKUP(Tabla112[[#This Row],[Código_Actividad]],[1]!Tabla2[Código],[1]!Tabla2[Actividades Programables Presupuestables],"",0))</f>
        <v/>
      </c>
      <c r="I1374" s="695" t="str">
        <f>IFERROR(VLOOKUP('Formulario PPGR3 '!$G1374,'[1]Formulario PPGR2'!$H$9:$V$272,15,FALSE),"")</f>
        <v/>
      </c>
      <c r="J1374" s="702"/>
      <c r="K1374" s="696" t="str">
        <f>IF(Tabla112[[#This Row],[Insumos]]="","",_xlfn.XLOOKUP(Tabla112[[#This Row],[Insumos]],[1]!Tabla10[Insumo],[1]!Tabla10[InsumoAbrev],"",0))</f>
        <v/>
      </c>
      <c r="L1374" s="697"/>
      <c r="M1374" s="698" t="str">
        <f>IF(Tabla112[[#This Row],[Descripción]]="","",_xlfn.XLOOKUP(Tabla112[[#This Row],[Descripción]],[1]!Tabla10[Descripción],[1]!Tabla10[Unidad de Medida],"",0))</f>
        <v/>
      </c>
      <c r="N1374" s="699"/>
      <c r="O1374" s="700" t="str">
        <f>IF(Tabla112[[#This Row],[Descripción]]="","",_xlfn.XLOOKUP(Tabla112[[#This Row],[Descripción]],[1]!Tabla10[Descripción],[1]!Tabla10[Precio Unitario],0))</f>
        <v/>
      </c>
      <c r="P1374" s="700" t="str">
        <f>IF(Tabla112[[#This Row],[Cantidad de Insumos]]="","",Tabla112[[#This Row],[Precio Unitario]]*Tabla112[[#This Row],[Cantidad de Insumos]])</f>
        <v/>
      </c>
      <c r="Q1374" s="700" t="str">
        <f>IF(Tabla112[[#This Row],[Descripción]]="","",_xlfn.XLOOKUP(Tabla112[[#This Row],[Descripción]],[1]!Tabla10[Descripción],[1]!Tabla10[CODIGO PRESUPUESTARIO],0))</f>
        <v/>
      </c>
      <c r="R1374" s="696"/>
      <c r="S1374" s="696"/>
    </row>
    <row r="1375" spans="2:19" x14ac:dyDescent="0.3">
      <c r="B1375" s="692" t="str">
        <f>IF('Formulario PPGR3 '!$G1375="","",CONCATENATE('Formulario PPGR3 '!$C1375,".",'Formulario PPGR3 '!$D1375,".",'Formulario PPGR3 '!$E1375,".",'Formulario PPGR3 '!$F1375))</f>
        <v/>
      </c>
      <c r="C1375" s="692" t="str">
        <f>IF('Formulario PPGR3 '!$G1375="","",'[1]Formulario PPGR1'!#REF!)</f>
        <v/>
      </c>
      <c r="D1375" s="692" t="str">
        <f>IF('Formulario PPGR3 '!$G1375="","",'[1]Formulario PPGR1'!#REF!)</f>
        <v/>
      </c>
      <c r="E1375" s="692" t="str">
        <f>IF('Formulario PPGR3 '!$G1375="","",'[1]Formulario PPGR1'!#REF!)</f>
        <v/>
      </c>
      <c r="F1375" s="692" t="str">
        <f>IF('Formulario PPGR3 '!$G1375="","",'[1]Formulario PPGR1'!#REF!)</f>
        <v/>
      </c>
      <c r="G1375" s="693"/>
      <c r="H1375" s="694" t="str">
        <f>IF(Tabla112[[#This Row],[Código_Actividad]]="","",_xlfn.XLOOKUP(Tabla112[[#This Row],[Código_Actividad]],[1]!Tabla2[Código],[1]!Tabla2[Actividades Programables Presupuestables],"",0))</f>
        <v/>
      </c>
      <c r="I1375" s="695" t="str">
        <f>IFERROR(VLOOKUP('Formulario PPGR3 '!$G1375,'[1]Formulario PPGR2'!$H$9:$V$272,15,FALSE),"")</f>
        <v/>
      </c>
      <c r="J1375" s="702"/>
      <c r="K1375" s="696" t="str">
        <f>IF(Tabla112[[#This Row],[Insumos]]="","",_xlfn.XLOOKUP(Tabla112[[#This Row],[Insumos]],[1]!Tabla10[Insumo],[1]!Tabla10[InsumoAbrev],"",0))</f>
        <v/>
      </c>
      <c r="L1375" s="697"/>
      <c r="M1375" s="698" t="str">
        <f>IF(Tabla112[[#This Row],[Descripción]]="","",_xlfn.XLOOKUP(Tabla112[[#This Row],[Descripción]],[1]!Tabla10[Descripción],[1]!Tabla10[Unidad de Medida],"",0))</f>
        <v/>
      </c>
      <c r="N1375" s="699"/>
      <c r="O1375" s="700" t="str">
        <f>IF(Tabla112[[#This Row],[Descripción]]="","",_xlfn.XLOOKUP(Tabla112[[#This Row],[Descripción]],[1]!Tabla10[Descripción],[1]!Tabla10[Precio Unitario],0))</f>
        <v/>
      </c>
      <c r="P1375" s="700" t="str">
        <f>IF(Tabla112[[#This Row],[Cantidad de Insumos]]="","",Tabla112[[#This Row],[Precio Unitario]]*Tabla112[[#This Row],[Cantidad de Insumos]])</f>
        <v/>
      </c>
      <c r="Q1375" s="700" t="str">
        <f>IF(Tabla112[[#This Row],[Descripción]]="","",_xlfn.XLOOKUP(Tabla112[[#This Row],[Descripción]],[1]!Tabla10[Descripción],[1]!Tabla10[CODIGO PRESUPUESTARIO],0))</f>
        <v/>
      </c>
      <c r="R1375" s="696"/>
      <c r="S1375" s="696"/>
    </row>
    <row r="1376" spans="2:19" x14ac:dyDescent="0.3">
      <c r="B1376" s="692" t="str">
        <f>IF('Formulario PPGR3 '!$G1376="","",CONCATENATE('Formulario PPGR3 '!$C1376,".",'Formulario PPGR3 '!$D1376,".",'Formulario PPGR3 '!$E1376,".",'Formulario PPGR3 '!$F1376))</f>
        <v/>
      </c>
      <c r="C1376" s="692" t="str">
        <f>IF('Formulario PPGR3 '!$G1376="","",'[1]Formulario PPGR1'!#REF!)</f>
        <v/>
      </c>
      <c r="D1376" s="692" t="str">
        <f>IF('Formulario PPGR3 '!$G1376="","",'[1]Formulario PPGR1'!#REF!)</f>
        <v/>
      </c>
      <c r="E1376" s="692" t="str">
        <f>IF('Formulario PPGR3 '!$G1376="","",'[1]Formulario PPGR1'!#REF!)</f>
        <v/>
      </c>
      <c r="F1376" s="692" t="str">
        <f>IF('Formulario PPGR3 '!$G1376="","",'[1]Formulario PPGR1'!#REF!)</f>
        <v/>
      </c>
      <c r="G1376" s="693"/>
      <c r="H1376" s="694" t="str">
        <f>IF(Tabla112[[#This Row],[Código_Actividad]]="","",_xlfn.XLOOKUP(Tabla112[[#This Row],[Código_Actividad]],[1]!Tabla2[Código],[1]!Tabla2[Actividades Programables Presupuestables],"",0))</f>
        <v/>
      </c>
      <c r="I1376" s="695" t="str">
        <f>IFERROR(VLOOKUP('Formulario PPGR3 '!$G1376,'[1]Formulario PPGR2'!$H$9:$V$272,15,FALSE),"")</f>
        <v/>
      </c>
      <c r="J1376" s="702"/>
      <c r="K1376" s="696" t="str">
        <f>IF(Tabla112[[#This Row],[Insumos]]="","",_xlfn.XLOOKUP(Tabla112[[#This Row],[Insumos]],[1]!Tabla10[Insumo],[1]!Tabla10[InsumoAbrev],"",0))</f>
        <v/>
      </c>
      <c r="L1376" s="697"/>
      <c r="M1376" s="698" t="str">
        <f>IF(Tabla112[[#This Row],[Descripción]]="","",_xlfn.XLOOKUP(Tabla112[[#This Row],[Descripción]],[1]!Tabla10[Descripción],[1]!Tabla10[Unidad de Medida],"",0))</f>
        <v/>
      </c>
      <c r="N1376" s="699"/>
      <c r="O1376" s="700" t="str">
        <f>IF(Tabla112[[#This Row],[Descripción]]="","",_xlfn.XLOOKUP(Tabla112[[#This Row],[Descripción]],[1]!Tabla10[Descripción],[1]!Tabla10[Precio Unitario],0))</f>
        <v/>
      </c>
      <c r="P1376" s="700" t="str">
        <f>IF(Tabla112[[#This Row],[Cantidad de Insumos]]="","",Tabla112[[#This Row],[Precio Unitario]]*Tabla112[[#This Row],[Cantidad de Insumos]])</f>
        <v/>
      </c>
      <c r="Q1376" s="700" t="str">
        <f>IF(Tabla112[[#This Row],[Descripción]]="","",_xlfn.XLOOKUP(Tabla112[[#This Row],[Descripción]],[1]!Tabla10[Descripción],[1]!Tabla10[CODIGO PRESUPUESTARIO],0))</f>
        <v/>
      </c>
      <c r="R1376" s="696"/>
      <c r="S1376" s="696"/>
    </row>
    <row r="1377" spans="2:19" x14ac:dyDescent="0.3">
      <c r="B1377" s="692" t="str">
        <f>IF('Formulario PPGR3 '!$G1377="","",CONCATENATE('Formulario PPGR3 '!$C1377,".",'Formulario PPGR3 '!$D1377,".",'Formulario PPGR3 '!$E1377,".",'Formulario PPGR3 '!$F1377))</f>
        <v/>
      </c>
      <c r="C1377" s="692" t="str">
        <f>IF('Formulario PPGR3 '!$G1377="","",'[1]Formulario PPGR1'!#REF!)</f>
        <v/>
      </c>
      <c r="D1377" s="692" t="str">
        <f>IF('Formulario PPGR3 '!$G1377="","",'[1]Formulario PPGR1'!#REF!)</f>
        <v/>
      </c>
      <c r="E1377" s="692" t="str">
        <f>IF('Formulario PPGR3 '!$G1377="","",'[1]Formulario PPGR1'!#REF!)</f>
        <v/>
      </c>
      <c r="F1377" s="692" t="str">
        <f>IF('Formulario PPGR3 '!$G1377="","",'[1]Formulario PPGR1'!#REF!)</f>
        <v/>
      </c>
      <c r="G1377" s="693"/>
      <c r="H1377" s="694" t="str">
        <f>IF(Tabla112[[#This Row],[Código_Actividad]]="","",_xlfn.XLOOKUP(Tabla112[[#This Row],[Código_Actividad]],[1]!Tabla2[Código],[1]!Tabla2[Actividades Programables Presupuestables],"",0))</f>
        <v/>
      </c>
      <c r="I1377" s="695" t="str">
        <f>IFERROR(VLOOKUP('Formulario PPGR3 '!$G1377,'[1]Formulario PPGR2'!$H$9:$V$272,15,FALSE),"")</f>
        <v/>
      </c>
      <c r="J1377" s="702"/>
      <c r="K1377" s="696" t="str">
        <f>IF(Tabla112[[#This Row],[Insumos]]="","",_xlfn.XLOOKUP(Tabla112[[#This Row],[Insumos]],[1]!Tabla10[Insumo],[1]!Tabla10[InsumoAbrev],"",0))</f>
        <v/>
      </c>
      <c r="L1377" s="697"/>
      <c r="M1377" s="698" t="str">
        <f>IF(Tabla112[[#This Row],[Descripción]]="","",_xlfn.XLOOKUP(Tabla112[[#This Row],[Descripción]],[1]!Tabla10[Descripción],[1]!Tabla10[Unidad de Medida],"",0))</f>
        <v/>
      </c>
      <c r="N1377" s="699"/>
      <c r="O1377" s="700" t="str">
        <f>IF(Tabla112[[#This Row],[Descripción]]="","",_xlfn.XLOOKUP(Tabla112[[#This Row],[Descripción]],[1]!Tabla10[Descripción],[1]!Tabla10[Precio Unitario],0))</f>
        <v/>
      </c>
      <c r="P1377" s="700" t="str">
        <f>IF(Tabla112[[#This Row],[Cantidad de Insumos]]="","",Tabla112[[#This Row],[Precio Unitario]]*Tabla112[[#This Row],[Cantidad de Insumos]])</f>
        <v/>
      </c>
      <c r="Q1377" s="700" t="str">
        <f>IF(Tabla112[[#This Row],[Descripción]]="","",_xlfn.XLOOKUP(Tabla112[[#This Row],[Descripción]],[1]!Tabla10[Descripción],[1]!Tabla10[CODIGO PRESUPUESTARIO],0))</f>
        <v/>
      </c>
      <c r="R1377" s="696"/>
      <c r="S1377" s="696"/>
    </row>
    <row r="1378" spans="2:19" x14ac:dyDescent="0.3">
      <c r="B1378" s="692" t="str">
        <f>IF('Formulario PPGR3 '!$G1378="","",CONCATENATE('Formulario PPGR3 '!$C1378,".",'Formulario PPGR3 '!$D1378,".",'Formulario PPGR3 '!$E1378,".",'Formulario PPGR3 '!$F1378))</f>
        <v/>
      </c>
      <c r="C1378" s="692" t="str">
        <f>IF('Formulario PPGR3 '!$G1378="","",'[1]Formulario PPGR1'!#REF!)</f>
        <v/>
      </c>
      <c r="D1378" s="692" t="str">
        <f>IF('Formulario PPGR3 '!$G1378="","",'[1]Formulario PPGR1'!#REF!)</f>
        <v/>
      </c>
      <c r="E1378" s="692" t="str">
        <f>IF('Formulario PPGR3 '!$G1378="","",'[1]Formulario PPGR1'!#REF!)</f>
        <v/>
      </c>
      <c r="F1378" s="692" t="str">
        <f>IF('Formulario PPGR3 '!$G1378="","",'[1]Formulario PPGR1'!#REF!)</f>
        <v/>
      </c>
      <c r="G1378" s="693"/>
      <c r="H1378" s="694" t="str">
        <f>IF(Tabla112[[#This Row],[Código_Actividad]]="","",_xlfn.XLOOKUP(Tabla112[[#This Row],[Código_Actividad]],[1]!Tabla2[Código],[1]!Tabla2[Actividades Programables Presupuestables],"",0))</f>
        <v/>
      </c>
      <c r="I1378" s="695" t="str">
        <f>IFERROR(VLOOKUP('Formulario PPGR3 '!$G1378,'[1]Formulario PPGR2'!$H$9:$V$272,15,FALSE),"")</f>
        <v/>
      </c>
      <c r="J1378" s="702"/>
      <c r="K1378" s="696" t="str">
        <f>IF(Tabla112[[#This Row],[Insumos]]="","",_xlfn.XLOOKUP(Tabla112[[#This Row],[Insumos]],[1]!Tabla10[Insumo],[1]!Tabla10[InsumoAbrev],"",0))</f>
        <v/>
      </c>
      <c r="L1378" s="697"/>
      <c r="M1378" s="698" t="str">
        <f>IF(Tabla112[[#This Row],[Descripción]]="","",_xlfn.XLOOKUP(Tabla112[[#This Row],[Descripción]],[1]!Tabla10[Descripción],[1]!Tabla10[Unidad de Medida],"",0))</f>
        <v/>
      </c>
      <c r="N1378" s="699"/>
      <c r="O1378" s="700" t="str">
        <f>IF(Tabla112[[#This Row],[Descripción]]="","",_xlfn.XLOOKUP(Tabla112[[#This Row],[Descripción]],[1]!Tabla10[Descripción],[1]!Tabla10[Precio Unitario],0))</f>
        <v/>
      </c>
      <c r="P1378" s="700" t="str">
        <f>IF(Tabla112[[#This Row],[Cantidad de Insumos]]="","",Tabla112[[#This Row],[Precio Unitario]]*Tabla112[[#This Row],[Cantidad de Insumos]])</f>
        <v/>
      </c>
      <c r="Q1378" s="700" t="str">
        <f>IF(Tabla112[[#This Row],[Descripción]]="","",_xlfn.XLOOKUP(Tabla112[[#This Row],[Descripción]],[1]!Tabla10[Descripción],[1]!Tabla10[CODIGO PRESUPUESTARIO],0))</f>
        <v/>
      </c>
      <c r="R1378" s="696"/>
      <c r="S1378" s="696"/>
    </row>
    <row r="1379" spans="2:19" x14ac:dyDescent="0.3">
      <c r="B1379" s="692" t="str">
        <f>IF('Formulario PPGR3 '!$G1379="","",CONCATENATE('Formulario PPGR3 '!$C1379,".",'Formulario PPGR3 '!$D1379,".",'Formulario PPGR3 '!$E1379,".",'Formulario PPGR3 '!$F1379))</f>
        <v/>
      </c>
      <c r="C1379" s="692" t="str">
        <f>IF('Formulario PPGR3 '!$G1379="","",'[1]Formulario PPGR1'!#REF!)</f>
        <v/>
      </c>
      <c r="D1379" s="692" t="str">
        <f>IF('Formulario PPGR3 '!$G1379="","",'[1]Formulario PPGR1'!#REF!)</f>
        <v/>
      </c>
      <c r="E1379" s="692" t="str">
        <f>IF('Formulario PPGR3 '!$G1379="","",'[1]Formulario PPGR1'!#REF!)</f>
        <v/>
      </c>
      <c r="F1379" s="692" t="str">
        <f>IF('Formulario PPGR3 '!$G1379="","",'[1]Formulario PPGR1'!#REF!)</f>
        <v/>
      </c>
      <c r="G1379" s="693"/>
      <c r="H1379" s="694" t="str">
        <f>IF(Tabla112[[#This Row],[Código_Actividad]]="","",_xlfn.XLOOKUP(Tabla112[[#This Row],[Código_Actividad]],[1]!Tabla2[Código],[1]!Tabla2[Actividades Programables Presupuestables],"",0))</f>
        <v/>
      </c>
      <c r="I1379" s="695" t="str">
        <f>IFERROR(VLOOKUP('Formulario PPGR3 '!$G1379,'[1]Formulario PPGR2'!$H$9:$V$272,15,FALSE),"")</f>
        <v/>
      </c>
      <c r="J1379" s="702"/>
      <c r="K1379" s="696" t="str">
        <f>IF(Tabla112[[#This Row],[Insumos]]="","",_xlfn.XLOOKUP(Tabla112[[#This Row],[Insumos]],[1]!Tabla10[Insumo],[1]!Tabla10[InsumoAbrev],"",0))</f>
        <v/>
      </c>
      <c r="L1379" s="697"/>
      <c r="M1379" s="698" t="str">
        <f>IF(Tabla112[[#This Row],[Descripción]]="","",_xlfn.XLOOKUP(Tabla112[[#This Row],[Descripción]],[1]!Tabla10[Descripción],[1]!Tabla10[Unidad de Medida],"",0))</f>
        <v/>
      </c>
      <c r="N1379" s="699"/>
      <c r="O1379" s="700" t="str">
        <f>IF(Tabla112[[#This Row],[Descripción]]="","",_xlfn.XLOOKUP(Tabla112[[#This Row],[Descripción]],[1]!Tabla10[Descripción],[1]!Tabla10[Precio Unitario],0))</f>
        <v/>
      </c>
      <c r="P1379" s="700" t="str">
        <f>IF(Tabla112[[#This Row],[Cantidad de Insumos]]="","",Tabla112[[#This Row],[Precio Unitario]]*Tabla112[[#This Row],[Cantidad de Insumos]])</f>
        <v/>
      </c>
      <c r="Q1379" s="700" t="str">
        <f>IF(Tabla112[[#This Row],[Descripción]]="","",_xlfn.XLOOKUP(Tabla112[[#This Row],[Descripción]],[1]!Tabla10[Descripción],[1]!Tabla10[CODIGO PRESUPUESTARIO],0))</f>
        <v/>
      </c>
      <c r="R1379" s="696"/>
      <c r="S1379" s="696"/>
    </row>
    <row r="1380" spans="2:19" x14ac:dyDescent="0.3">
      <c r="B1380" s="692" t="str">
        <f>IF('Formulario PPGR3 '!$G1380="","",CONCATENATE('Formulario PPGR3 '!$C1380,".",'Formulario PPGR3 '!$D1380,".",'Formulario PPGR3 '!$E1380,".",'Formulario PPGR3 '!$F1380))</f>
        <v/>
      </c>
      <c r="C1380" s="692" t="str">
        <f>IF('Formulario PPGR3 '!$G1380="","",'[1]Formulario PPGR1'!#REF!)</f>
        <v/>
      </c>
      <c r="D1380" s="692" t="str">
        <f>IF('Formulario PPGR3 '!$G1380="","",'[1]Formulario PPGR1'!#REF!)</f>
        <v/>
      </c>
      <c r="E1380" s="692" t="str">
        <f>IF('Formulario PPGR3 '!$G1380="","",'[1]Formulario PPGR1'!#REF!)</f>
        <v/>
      </c>
      <c r="F1380" s="692" t="str">
        <f>IF('Formulario PPGR3 '!$G1380="","",'[1]Formulario PPGR1'!#REF!)</f>
        <v/>
      </c>
      <c r="G1380" s="693"/>
      <c r="H1380" s="694" t="str">
        <f>IF(Tabla112[[#This Row],[Código_Actividad]]="","",_xlfn.XLOOKUP(Tabla112[[#This Row],[Código_Actividad]],[1]!Tabla2[Código],[1]!Tabla2[Actividades Programables Presupuestables],"",0))</f>
        <v/>
      </c>
      <c r="I1380" s="695" t="str">
        <f>IFERROR(VLOOKUP('Formulario PPGR3 '!$G1380,'[1]Formulario PPGR2'!$H$9:$V$272,15,FALSE),"")</f>
        <v/>
      </c>
      <c r="J1380" s="702"/>
      <c r="K1380" s="696" t="str">
        <f>IF(Tabla112[[#This Row],[Insumos]]="","",_xlfn.XLOOKUP(Tabla112[[#This Row],[Insumos]],[1]!Tabla10[Insumo],[1]!Tabla10[InsumoAbrev],"",0))</f>
        <v/>
      </c>
      <c r="L1380" s="697"/>
      <c r="M1380" s="698" t="str">
        <f>IF(Tabla112[[#This Row],[Descripción]]="","",_xlfn.XLOOKUP(Tabla112[[#This Row],[Descripción]],[1]!Tabla10[Descripción],[1]!Tabla10[Unidad de Medida],"",0))</f>
        <v/>
      </c>
      <c r="N1380" s="699"/>
      <c r="O1380" s="700" t="str">
        <f>IF(Tabla112[[#This Row],[Descripción]]="","",_xlfn.XLOOKUP(Tabla112[[#This Row],[Descripción]],[1]!Tabla10[Descripción],[1]!Tabla10[Precio Unitario],0))</f>
        <v/>
      </c>
      <c r="P1380" s="700" t="str">
        <f>IF(Tabla112[[#This Row],[Cantidad de Insumos]]="","",Tabla112[[#This Row],[Precio Unitario]]*Tabla112[[#This Row],[Cantidad de Insumos]])</f>
        <v/>
      </c>
      <c r="Q1380" s="700" t="str">
        <f>IF(Tabla112[[#This Row],[Descripción]]="","",_xlfn.XLOOKUP(Tabla112[[#This Row],[Descripción]],[1]!Tabla10[Descripción],[1]!Tabla10[CODIGO PRESUPUESTARIO],0))</f>
        <v/>
      </c>
      <c r="R1380" s="696"/>
      <c r="S1380" s="696"/>
    </row>
    <row r="1381" spans="2:19" x14ac:dyDescent="0.3">
      <c r="B1381" s="692" t="str">
        <f>IF('Formulario PPGR3 '!$G1381="","",CONCATENATE('Formulario PPGR3 '!$C1381,".",'Formulario PPGR3 '!$D1381,".",'Formulario PPGR3 '!$E1381,".",'Formulario PPGR3 '!$F1381))</f>
        <v/>
      </c>
      <c r="C1381" s="692" t="str">
        <f>IF('Formulario PPGR3 '!$G1381="","",'[1]Formulario PPGR1'!#REF!)</f>
        <v/>
      </c>
      <c r="D1381" s="692" t="str">
        <f>IF('Formulario PPGR3 '!$G1381="","",'[1]Formulario PPGR1'!#REF!)</f>
        <v/>
      </c>
      <c r="E1381" s="692" t="str">
        <f>IF('Formulario PPGR3 '!$G1381="","",'[1]Formulario PPGR1'!#REF!)</f>
        <v/>
      </c>
      <c r="F1381" s="692" t="str">
        <f>IF('Formulario PPGR3 '!$G1381="","",'[1]Formulario PPGR1'!#REF!)</f>
        <v/>
      </c>
      <c r="G1381" s="693"/>
      <c r="H1381" s="694" t="str">
        <f>IF(Tabla112[[#This Row],[Código_Actividad]]="","",_xlfn.XLOOKUP(Tabla112[[#This Row],[Código_Actividad]],[1]!Tabla2[Código],[1]!Tabla2[Actividades Programables Presupuestables],"",0))</f>
        <v/>
      </c>
      <c r="I1381" s="695" t="str">
        <f>IFERROR(VLOOKUP('Formulario PPGR3 '!$G1381,'[1]Formulario PPGR2'!$H$9:$V$272,15,FALSE),"")</f>
        <v/>
      </c>
      <c r="J1381" s="702"/>
      <c r="K1381" s="696" t="str">
        <f>IF(Tabla112[[#This Row],[Insumos]]="","",_xlfn.XLOOKUP(Tabla112[[#This Row],[Insumos]],[1]!Tabla10[Insumo],[1]!Tabla10[InsumoAbrev],"",0))</f>
        <v/>
      </c>
      <c r="L1381" s="697"/>
      <c r="M1381" s="698" t="str">
        <f>IF(Tabla112[[#This Row],[Descripción]]="","",_xlfn.XLOOKUP(Tabla112[[#This Row],[Descripción]],[1]!Tabla10[Descripción],[1]!Tabla10[Unidad de Medida],"",0))</f>
        <v/>
      </c>
      <c r="N1381" s="699"/>
      <c r="O1381" s="700" t="str">
        <f>IF(Tabla112[[#This Row],[Descripción]]="","",_xlfn.XLOOKUP(Tabla112[[#This Row],[Descripción]],[1]!Tabla10[Descripción],[1]!Tabla10[Precio Unitario],0))</f>
        <v/>
      </c>
      <c r="P1381" s="700" t="str">
        <f>IF(Tabla112[[#This Row],[Cantidad de Insumos]]="","",Tabla112[[#This Row],[Precio Unitario]]*Tabla112[[#This Row],[Cantidad de Insumos]])</f>
        <v/>
      </c>
      <c r="Q1381" s="700" t="str">
        <f>IF(Tabla112[[#This Row],[Descripción]]="","",_xlfn.XLOOKUP(Tabla112[[#This Row],[Descripción]],[1]!Tabla10[Descripción],[1]!Tabla10[CODIGO PRESUPUESTARIO],0))</f>
        <v/>
      </c>
      <c r="R1381" s="696"/>
      <c r="S1381" s="696"/>
    </row>
    <row r="1382" spans="2:19" x14ac:dyDescent="0.3">
      <c r="B1382" s="692" t="str">
        <f>IF('Formulario PPGR3 '!$G1382="","",CONCATENATE('Formulario PPGR3 '!$C1382,".",'Formulario PPGR3 '!$D1382,".",'Formulario PPGR3 '!$E1382,".",'Formulario PPGR3 '!$F1382))</f>
        <v/>
      </c>
      <c r="C1382" s="692" t="str">
        <f>IF('Formulario PPGR3 '!$G1382="","",'[1]Formulario PPGR1'!#REF!)</f>
        <v/>
      </c>
      <c r="D1382" s="692" t="str">
        <f>IF('Formulario PPGR3 '!$G1382="","",'[1]Formulario PPGR1'!#REF!)</f>
        <v/>
      </c>
      <c r="E1382" s="692" t="str">
        <f>IF('Formulario PPGR3 '!$G1382="","",'[1]Formulario PPGR1'!#REF!)</f>
        <v/>
      </c>
      <c r="F1382" s="692" t="str">
        <f>IF('Formulario PPGR3 '!$G1382="","",'[1]Formulario PPGR1'!#REF!)</f>
        <v/>
      </c>
      <c r="G1382" s="693"/>
      <c r="H1382" s="694" t="str">
        <f>IF(Tabla112[[#This Row],[Código_Actividad]]="","",_xlfn.XLOOKUP(Tabla112[[#This Row],[Código_Actividad]],[1]!Tabla2[Código],[1]!Tabla2[Actividades Programables Presupuestables],"",0))</f>
        <v/>
      </c>
      <c r="I1382" s="695" t="str">
        <f>IFERROR(VLOOKUP('Formulario PPGR3 '!$G1382,'[1]Formulario PPGR2'!$H$9:$V$272,15,FALSE),"")</f>
        <v/>
      </c>
      <c r="J1382" s="702"/>
      <c r="K1382" s="696" t="str">
        <f>IF(Tabla112[[#This Row],[Insumos]]="","",_xlfn.XLOOKUP(Tabla112[[#This Row],[Insumos]],[1]!Tabla10[Insumo],[1]!Tabla10[InsumoAbrev],"",0))</f>
        <v/>
      </c>
      <c r="L1382" s="697"/>
      <c r="M1382" s="698" t="str">
        <f>IF(Tabla112[[#This Row],[Descripción]]="","",_xlfn.XLOOKUP(Tabla112[[#This Row],[Descripción]],[1]!Tabla10[Descripción],[1]!Tabla10[Unidad de Medida],"",0))</f>
        <v/>
      </c>
      <c r="N1382" s="699"/>
      <c r="O1382" s="700" t="str">
        <f>IF(Tabla112[[#This Row],[Descripción]]="","",_xlfn.XLOOKUP(Tabla112[[#This Row],[Descripción]],[1]!Tabla10[Descripción],[1]!Tabla10[Precio Unitario],0))</f>
        <v/>
      </c>
      <c r="P1382" s="700" t="str">
        <f>IF(Tabla112[[#This Row],[Cantidad de Insumos]]="","",Tabla112[[#This Row],[Precio Unitario]]*Tabla112[[#This Row],[Cantidad de Insumos]])</f>
        <v/>
      </c>
      <c r="Q1382" s="700" t="str">
        <f>IF(Tabla112[[#This Row],[Descripción]]="","",_xlfn.XLOOKUP(Tabla112[[#This Row],[Descripción]],[1]!Tabla10[Descripción],[1]!Tabla10[CODIGO PRESUPUESTARIO],0))</f>
        <v/>
      </c>
      <c r="R1382" s="696"/>
      <c r="S1382" s="696"/>
    </row>
    <row r="1383" spans="2:19" x14ac:dyDescent="0.3">
      <c r="B1383" s="692" t="str">
        <f>IF('Formulario PPGR3 '!$G1383="","",CONCATENATE('Formulario PPGR3 '!$C1383,".",'Formulario PPGR3 '!$D1383,".",'Formulario PPGR3 '!$E1383,".",'Formulario PPGR3 '!$F1383))</f>
        <v/>
      </c>
      <c r="C1383" s="692" t="str">
        <f>IF('Formulario PPGR3 '!$G1383="","",'[1]Formulario PPGR1'!#REF!)</f>
        <v/>
      </c>
      <c r="D1383" s="692" t="str">
        <f>IF('Formulario PPGR3 '!$G1383="","",'[1]Formulario PPGR1'!#REF!)</f>
        <v/>
      </c>
      <c r="E1383" s="692" t="str">
        <f>IF('Formulario PPGR3 '!$G1383="","",'[1]Formulario PPGR1'!#REF!)</f>
        <v/>
      </c>
      <c r="F1383" s="692" t="str">
        <f>IF('Formulario PPGR3 '!$G1383="","",'[1]Formulario PPGR1'!#REF!)</f>
        <v/>
      </c>
      <c r="G1383" s="693"/>
      <c r="H1383" s="694" t="str">
        <f>IF(Tabla112[[#This Row],[Código_Actividad]]="","",_xlfn.XLOOKUP(Tabla112[[#This Row],[Código_Actividad]],[1]!Tabla2[Código],[1]!Tabla2[Actividades Programables Presupuestables],"",0))</f>
        <v/>
      </c>
      <c r="I1383" s="695" t="str">
        <f>IFERROR(VLOOKUP('Formulario PPGR3 '!$G1383,'[1]Formulario PPGR2'!$H$9:$V$272,15,FALSE),"")</f>
        <v/>
      </c>
      <c r="J1383" s="702"/>
      <c r="K1383" s="696" t="str">
        <f>IF(Tabla112[[#This Row],[Insumos]]="","",_xlfn.XLOOKUP(Tabla112[[#This Row],[Insumos]],[1]!Tabla10[Insumo],[1]!Tabla10[InsumoAbrev],"",0))</f>
        <v/>
      </c>
      <c r="L1383" s="697"/>
      <c r="M1383" s="698" t="str">
        <f>IF(Tabla112[[#This Row],[Descripción]]="","",_xlfn.XLOOKUP(Tabla112[[#This Row],[Descripción]],[1]!Tabla10[Descripción],[1]!Tabla10[Unidad de Medida],"",0))</f>
        <v/>
      </c>
      <c r="N1383" s="699"/>
      <c r="O1383" s="700" t="str">
        <f>IF(Tabla112[[#This Row],[Descripción]]="","",_xlfn.XLOOKUP(Tabla112[[#This Row],[Descripción]],[1]!Tabla10[Descripción],[1]!Tabla10[Precio Unitario],0))</f>
        <v/>
      </c>
      <c r="P1383" s="700" t="str">
        <f>IF(Tabla112[[#This Row],[Cantidad de Insumos]]="","",Tabla112[[#This Row],[Precio Unitario]]*Tabla112[[#This Row],[Cantidad de Insumos]])</f>
        <v/>
      </c>
      <c r="Q1383" s="700" t="str">
        <f>IF(Tabla112[[#This Row],[Descripción]]="","",_xlfn.XLOOKUP(Tabla112[[#This Row],[Descripción]],[1]!Tabla10[Descripción],[1]!Tabla10[CODIGO PRESUPUESTARIO],0))</f>
        <v/>
      </c>
      <c r="R1383" s="696"/>
      <c r="S1383" s="696"/>
    </row>
    <row r="1384" spans="2:19" x14ac:dyDescent="0.3">
      <c r="B1384" s="692" t="str">
        <f>IF('Formulario PPGR3 '!$G1384="","",CONCATENATE('Formulario PPGR3 '!$C1384,".",'Formulario PPGR3 '!$D1384,".",'Formulario PPGR3 '!$E1384,".",'Formulario PPGR3 '!$F1384))</f>
        <v/>
      </c>
      <c r="C1384" s="692" t="str">
        <f>IF('Formulario PPGR3 '!$G1384="","",'[1]Formulario PPGR1'!#REF!)</f>
        <v/>
      </c>
      <c r="D1384" s="692" t="str">
        <f>IF('Formulario PPGR3 '!$G1384="","",'[1]Formulario PPGR1'!#REF!)</f>
        <v/>
      </c>
      <c r="E1384" s="692" t="str">
        <f>IF('Formulario PPGR3 '!$G1384="","",'[1]Formulario PPGR1'!#REF!)</f>
        <v/>
      </c>
      <c r="F1384" s="692" t="str">
        <f>IF('Formulario PPGR3 '!$G1384="","",'[1]Formulario PPGR1'!#REF!)</f>
        <v/>
      </c>
      <c r="G1384" s="693"/>
      <c r="H1384" s="694" t="str">
        <f>IF(Tabla112[[#This Row],[Código_Actividad]]="","",_xlfn.XLOOKUP(Tabla112[[#This Row],[Código_Actividad]],[1]!Tabla2[Código],[1]!Tabla2[Actividades Programables Presupuestables],"",0))</f>
        <v/>
      </c>
      <c r="I1384" s="695" t="str">
        <f>IFERROR(VLOOKUP('Formulario PPGR3 '!$G1384,'[1]Formulario PPGR2'!$H$9:$V$272,15,FALSE),"")</f>
        <v/>
      </c>
      <c r="J1384" s="702"/>
      <c r="K1384" s="696" t="str">
        <f>IF(Tabla112[[#This Row],[Insumos]]="","",_xlfn.XLOOKUP(Tabla112[[#This Row],[Insumos]],[1]!Tabla10[Insumo],[1]!Tabla10[InsumoAbrev],"",0))</f>
        <v/>
      </c>
      <c r="L1384" s="697"/>
      <c r="M1384" s="698" t="str">
        <f>IF(Tabla112[[#This Row],[Descripción]]="","",_xlfn.XLOOKUP(Tabla112[[#This Row],[Descripción]],[1]!Tabla10[Descripción],[1]!Tabla10[Unidad de Medida],"",0))</f>
        <v/>
      </c>
      <c r="N1384" s="699"/>
      <c r="O1384" s="700" t="str">
        <f>IF(Tabla112[[#This Row],[Descripción]]="","",_xlfn.XLOOKUP(Tabla112[[#This Row],[Descripción]],[1]!Tabla10[Descripción],[1]!Tabla10[Precio Unitario],0))</f>
        <v/>
      </c>
      <c r="P1384" s="700" t="str">
        <f>IF(Tabla112[[#This Row],[Cantidad de Insumos]]="","",Tabla112[[#This Row],[Precio Unitario]]*Tabla112[[#This Row],[Cantidad de Insumos]])</f>
        <v/>
      </c>
      <c r="Q1384" s="700" t="str">
        <f>IF(Tabla112[[#This Row],[Descripción]]="","",_xlfn.XLOOKUP(Tabla112[[#This Row],[Descripción]],[1]!Tabla10[Descripción],[1]!Tabla10[CODIGO PRESUPUESTARIO],0))</f>
        <v/>
      </c>
      <c r="R1384" s="696"/>
      <c r="S1384" s="696"/>
    </row>
    <row r="1385" spans="2:19" x14ac:dyDescent="0.3">
      <c r="B1385" s="692" t="str">
        <f>IF('Formulario PPGR3 '!$G1385="","",CONCATENATE('Formulario PPGR3 '!$C1385,".",'Formulario PPGR3 '!$D1385,".",'Formulario PPGR3 '!$E1385,".",'Formulario PPGR3 '!$F1385))</f>
        <v/>
      </c>
      <c r="C1385" s="692" t="str">
        <f>IF('Formulario PPGR3 '!$G1385="","",'[1]Formulario PPGR1'!#REF!)</f>
        <v/>
      </c>
      <c r="D1385" s="692" t="str">
        <f>IF('Formulario PPGR3 '!$G1385="","",'[1]Formulario PPGR1'!#REF!)</f>
        <v/>
      </c>
      <c r="E1385" s="692" t="str">
        <f>IF('Formulario PPGR3 '!$G1385="","",'[1]Formulario PPGR1'!#REF!)</f>
        <v/>
      </c>
      <c r="F1385" s="692" t="str">
        <f>IF('Formulario PPGR3 '!$G1385="","",'[1]Formulario PPGR1'!#REF!)</f>
        <v/>
      </c>
      <c r="G1385" s="693"/>
      <c r="H1385" s="694" t="str">
        <f>IF(Tabla112[[#This Row],[Código_Actividad]]="","",_xlfn.XLOOKUP(Tabla112[[#This Row],[Código_Actividad]],[1]!Tabla2[Código],[1]!Tabla2[Actividades Programables Presupuestables],"",0))</f>
        <v/>
      </c>
      <c r="I1385" s="695" t="str">
        <f>IFERROR(VLOOKUP('Formulario PPGR3 '!$G1385,'[1]Formulario PPGR2'!$H$9:$V$272,15,FALSE),"")</f>
        <v/>
      </c>
      <c r="J1385" s="702"/>
      <c r="K1385" s="696" t="str">
        <f>IF(Tabla112[[#This Row],[Insumos]]="","",_xlfn.XLOOKUP(Tabla112[[#This Row],[Insumos]],[1]!Tabla10[Insumo],[1]!Tabla10[InsumoAbrev],"",0))</f>
        <v/>
      </c>
      <c r="L1385" s="697"/>
      <c r="M1385" s="698" t="str">
        <f>IF(Tabla112[[#This Row],[Descripción]]="","",_xlfn.XLOOKUP(Tabla112[[#This Row],[Descripción]],[1]!Tabla10[Descripción],[1]!Tabla10[Unidad de Medida],"",0))</f>
        <v/>
      </c>
      <c r="N1385" s="699"/>
      <c r="O1385" s="700" t="str">
        <f>IF(Tabla112[[#This Row],[Descripción]]="","",_xlfn.XLOOKUP(Tabla112[[#This Row],[Descripción]],[1]!Tabla10[Descripción],[1]!Tabla10[Precio Unitario],0))</f>
        <v/>
      </c>
      <c r="P1385" s="700" t="str">
        <f>IF(Tabla112[[#This Row],[Cantidad de Insumos]]="","",Tabla112[[#This Row],[Precio Unitario]]*Tabla112[[#This Row],[Cantidad de Insumos]])</f>
        <v/>
      </c>
      <c r="Q1385" s="700" t="str">
        <f>IF(Tabla112[[#This Row],[Descripción]]="","",_xlfn.XLOOKUP(Tabla112[[#This Row],[Descripción]],[1]!Tabla10[Descripción],[1]!Tabla10[CODIGO PRESUPUESTARIO],0))</f>
        <v/>
      </c>
      <c r="R1385" s="696"/>
      <c r="S1385" s="696"/>
    </row>
    <row r="1386" spans="2:19" x14ac:dyDescent="0.3">
      <c r="B1386" s="692" t="str">
        <f>IF('Formulario PPGR3 '!$G1386="","",CONCATENATE('Formulario PPGR3 '!$C1386,".",'Formulario PPGR3 '!$D1386,".",'Formulario PPGR3 '!$E1386,".",'Formulario PPGR3 '!$F1386))</f>
        <v/>
      </c>
      <c r="C1386" s="692" t="str">
        <f>IF('Formulario PPGR3 '!$G1386="","",'[1]Formulario PPGR1'!#REF!)</f>
        <v/>
      </c>
      <c r="D1386" s="692" t="str">
        <f>IF('Formulario PPGR3 '!$G1386="","",'[1]Formulario PPGR1'!#REF!)</f>
        <v/>
      </c>
      <c r="E1386" s="692" t="str">
        <f>IF('Formulario PPGR3 '!$G1386="","",'[1]Formulario PPGR1'!#REF!)</f>
        <v/>
      </c>
      <c r="F1386" s="692" t="str">
        <f>IF('Formulario PPGR3 '!$G1386="","",'[1]Formulario PPGR1'!#REF!)</f>
        <v/>
      </c>
      <c r="G1386" s="693"/>
      <c r="H1386" s="694" t="str">
        <f>IF(Tabla112[[#This Row],[Código_Actividad]]="","",_xlfn.XLOOKUP(Tabla112[[#This Row],[Código_Actividad]],[1]!Tabla2[Código],[1]!Tabla2[Actividades Programables Presupuestables],"",0))</f>
        <v/>
      </c>
      <c r="I1386" s="695" t="str">
        <f>IFERROR(VLOOKUP('Formulario PPGR3 '!$G1386,'[1]Formulario PPGR2'!$H$9:$V$272,15,FALSE),"")</f>
        <v/>
      </c>
      <c r="J1386" s="702"/>
      <c r="K1386" s="696" t="str">
        <f>IF(Tabla112[[#This Row],[Insumos]]="","",_xlfn.XLOOKUP(Tabla112[[#This Row],[Insumos]],[1]!Tabla10[Insumo],[1]!Tabla10[InsumoAbrev],"",0))</f>
        <v/>
      </c>
      <c r="L1386" s="697"/>
      <c r="M1386" s="698" t="str">
        <f>IF(Tabla112[[#This Row],[Descripción]]="","",_xlfn.XLOOKUP(Tabla112[[#This Row],[Descripción]],[1]!Tabla10[Descripción],[1]!Tabla10[Unidad de Medida],"",0))</f>
        <v/>
      </c>
      <c r="N1386" s="699"/>
      <c r="O1386" s="700" t="str">
        <f>IF(Tabla112[[#This Row],[Descripción]]="","",_xlfn.XLOOKUP(Tabla112[[#This Row],[Descripción]],[1]!Tabla10[Descripción],[1]!Tabla10[Precio Unitario],0))</f>
        <v/>
      </c>
      <c r="P1386" s="700" t="str">
        <f>IF(Tabla112[[#This Row],[Cantidad de Insumos]]="","",Tabla112[[#This Row],[Precio Unitario]]*Tabla112[[#This Row],[Cantidad de Insumos]])</f>
        <v/>
      </c>
      <c r="Q1386" s="700" t="str">
        <f>IF(Tabla112[[#This Row],[Descripción]]="","",_xlfn.XLOOKUP(Tabla112[[#This Row],[Descripción]],[1]!Tabla10[Descripción],[1]!Tabla10[CODIGO PRESUPUESTARIO],0))</f>
        <v/>
      </c>
      <c r="R1386" s="696"/>
      <c r="S1386" s="696"/>
    </row>
    <row r="1387" spans="2:19" x14ac:dyDescent="0.3">
      <c r="B1387" s="692" t="str">
        <f>IF('Formulario PPGR3 '!$G1387="","",CONCATENATE('Formulario PPGR3 '!$C1387,".",'Formulario PPGR3 '!$D1387,".",'Formulario PPGR3 '!$E1387,".",'Formulario PPGR3 '!$F1387))</f>
        <v/>
      </c>
      <c r="C1387" s="692" t="str">
        <f>IF('Formulario PPGR3 '!$G1387="","",'[1]Formulario PPGR1'!#REF!)</f>
        <v/>
      </c>
      <c r="D1387" s="692" t="str">
        <f>IF('Formulario PPGR3 '!$G1387="","",'[1]Formulario PPGR1'!#REF!)</f>
        <v/>
      </c>
      <c r="E1387" s="692" t="str">
        <f>IF('Formulario PPGR3 '!$G1387="","",'[1]Formulario PPGR1'!#REF!)</f>
        <v/>
      </c>
      <c r="F1387" s="692" t="str">
        <f>IF('Formulario PPGR3 '!$G1387="","",'[1]Formulario PPGR1'!#REF!)</f>
        <v/>
      </c>
      <c r="G1387" s="693"/>
      <c r="H1387" s="694" t="str">
        <f>IF(Tabla112[[#This Row],[Código_Actividad]]="","",_xlfn.XLOOKUP(Tabla112[[#This Row],[Código_Actividad]],[1]!Tabla2[Código],[1]!Tabla2[Actividades Programables Presupuestables],"",0))</f>
        <v/>
      </c>
      <c r="I1387" s="695" t="str">
        <f>IFERROR(VLOOKUP('Formulario PPGR3 '!$G1387,'[1]Formulario PPGR2'!$H$9:$V$272,15,FALSE),"")</f>
        <v/>
      </c>
      <c r="J1387" s="702"/>
      <c r="K1387" s="696" t="str">
        <f>IF(Tabla112[[#This Row],[Insumos]]="","",_xlfn.XLOOKUP(Tabla112[[#This Row],[Insumos]],[1]!Tabla10[Insumo],[1]!Tabla10[InsumoAbrev],"",0))</f>
        <v/>
      </c>
      <c r="L1387" s="697"/>
      <c r="M1387" s="698" t="str">
        <f>IF(Tabla112[[#This Row],[Descripción]]="","",_xlfn.XLOOKUP(Tabla112[[#This Row],[Descripción]],[1]!Tabla10[Descripción],[1]!Tabla10[Unidad de Medida],"",0))</f>
        <v/>
      </c>
      <c r="N1387" s="699"/>
      <c r="O1387" s="700" t="str">
        <f>IF(Tabla112[[#This Row],[Descripción]]="","",_xlfn.XLOOKUP(Tabla112[[#This Row],[Descripción]],[1]!Tabla10[Descripción],[1]!Tabla10[Precio Unitario],0))</f>
        <v/>
      </c>
      <c r="P1387" s="700" t="str">
        <f>IF(Tabla112[[#This Row],[Cantidad de Insumos]]="","",Tabla112[[#This Row],[Precio Unitario]]*Tabla112[[#This Row],[Cantidad de Insumos]])</f>
        <v/>
      </c>
      <c r="Q1387" s="700" t="str">
        <f>IF(Tabla112[[#This Row],[Descripción]]="","",_xlfn.XLOOKUP(Tabla112[[#This Row],[Descripción]],[1]!Tabla10[Descripción],[1]!Tabla10[CODIGO PRESUPUESTARIO],0))</f>
        <v/>
      </c>
      <c r="R1387" s="696"/>
      <c r="S1387" s="696"/>
    </row>
    <row r="1388" spans="2:19" x14ac:dyDescent="0.3">
      <c r="B1388" s="692" t="str">
        <f>IF('Formulario PPGR3 '!$G1388="","",CONCATENATE('Formulario PPGR3 '!$C1388,".",'Formulario PPGR3 '!$D1388,".",'Formulario PPGR3 '!$E1388,".",'Formulario PPGR3 '!$F1388))</f>
        <v/>
      </c>
      <c r="C1388" s="692" t="str">
        <f>IF('Formulario PPGR3 '!$G1388="","",'[1]Formulario PPGR1'!#REF!)</f>
        <v/>
      </c>
      <c r="D1388" s="692" t="str">
        <f>IF('Formulario PPGR3 '!$G1388="","",'[1]Formulario PPGR1'!#REF!)</f>
        <v/>
      </c>
      <c r="E1388" s="692" t="str">
        <f>IF('Formulario PPGR3 '!$G1388="","",'[1]Formulario PPGR1'!#REF!)</f>
        <v/>
      </c>
      <c r="F1388" s="692" t="str">
        <f>IF('Formulario PPGR3 '!$G1388="","",'[1]Formulario PPGR1'!#REF!)</f>
        <v/>
      </c>
      <c r="G1388" s="693"/>
      <c r="H1388" s="694" t="str">
        <f>IF(Tabla112[[#This Row],[Código_Actividad]]="","",_xlfn.XLOOKUP(Tabla112[[#This Row],[Código_Actividad]],[1]!Tabla2[Código],[1]!Tabla2[Actividades Programables Presupuestables],"",0))</f>
        <v/>
      </c>
      <c r="I1388" s="695" t="str">
        <f>IFERROR(VLOOKUP('Formulario PPGR3 '!$G1388,'[1]Formulario PPGR2'!$H$9:$V$272,15,FALSE),"")</f>
        <v/>
      </c>
      <c r="J1388" s="702"/>
      <c r="K1388" s="696" t="str">
        <f>IF(Tabla112[[#This Row],[Insumos]]="","",_xlfn.XLOOKUP(Tabla112[[#This Row],[Insumos]],[1]!Tabla10[Insumo],[1]!Tabla10[InsumoAbrev],"",0))</f>
        <v/>
      </c>
      <c r="L1388" s="697"/>
      <c r="M1388" s="698" t="str">
        <f>IF(Tabla112[[#This Row],[Descripción]]="","",_xlfn.XLOOKUP(Tabla112[[#This Row],[Descripción]],[1]!Tabla10[Descripción],[1]!Tabla10[Unidad de Medida],"",0))</f>
        <v/>
      </c>
      <c r="N1388" s="699"/>
      <c r="O1388" s="700" t="str">
        <f>IF(Tabla112[[#This Row],[Descripción]]="","",_xlfn.XLOOKUP(Tabla112[[#This Row],[Descripción]],[1]!Tabla10[Descripción],[1]!Tabla10[Precio Unitario],0))</f>
        <v/>
      </c>
      <c r="P1388" s="700" t="str">
        <f>IF(Tabla112[[#This Row],[Cantidad de Insumos]]="","",Tabla112[[#This Row],[Precio Unitario]]*Tabla112[[#This Row],[Cantidad de Insumos]])</f>
        <v/>
      </c>
      <c r="Q1388" s="700" t="str">
        <f>IF(Tabla112[[#This Row],[Descripción]]="","",_xlfn.XLOOKUP(Tabla112[[#This Row],[Descripción]],[1]!Tabla10[Descripción],[1]!Tabla10[CODIGO PRESUPUESTARIO],0))</f>
        <v/>
      </c>
      <c r="R1388" s="696"/>
      <c r="S1388" s="696"/>
    </row>
    <row r="1389" spans="2:19" x14ac:dyDescent="0.3">
      <c r="B1389" s="692" t="str">
        <f>IF('Formulario PPGR3 '!$G1389="","",CONCATENATE('Formulario PPGR3 '!$C1389,".",'Formulario PPGR3 '!$D1389,".",'Formulario PPGR3 '!$E1389,".",'Formulario PPGR3 '!$F1389))</f>
        <v/>
      </c>
      <c r="C1389" s="692" t="str">
        <f>IF('Formulario PPGR3 '!$G1389="","",'[1]Formulario PPGR1'!#REF!)</f>
        <v/>
      </c>
      <c r="D1389" s="692" t="str">
        <f>IF('Formulario PPGR3 '!$G1389="","",'[1]Formulario PPGR1'!#REF!)</f>
        <v/>
      </c>
      <c r="E1389" s="692" t="str">
        <f>IF('Formulario PPGR3 '!$G1389="","",'[1]Formulario PPGR1'!#REF!)</f>
        <v/>
      </c>
      <c r="F1389" s="692" t="str">
        <f>IF('Formulario PPGR3 '!$G1389="","",'[1]Formulario PPGR1'!#REF!)</f>
        <v/>
      </c>
      <c r="G1389" s="693"/>
      <c r="H1389" s="694" t="str">
        <f>IF(Tabla112[[#This Row],[Código_Actividad]]="","",_xlfn.XLOOKUP(Tabla112[[#This Row],[Código_Actividad]],[1]!Tabla2[Código],[1]!Tabla2[Actividades Programables Presupuestables],"",0))</f>
        <v/>
      </c>
      <c r="I1389" s="695" t="str">
        <f>IFERROR(VLOOKUP('Formulario PPGR3 '!$G1389,'[1]Formulario PPGR2'!$H$9:$V$272,15,FALSE),"")</f>
        <v/>
      </c>
      <c r="J1389" s="702"/>
      <c r="K1389" s="696" t="str">
        <f>IF(Tabla112[[#This Row],[Insumos]]="","",_xlfn.XLOOKUP(Tabla112[[#This Row],[Insumos]],[1]!Tabla10[Insumo],[1]!Tabla10[InsumoAbrev],"",0))</f>
        <v/>
      </c>
      <c r="L1389" s="697"/>
      <c r="M1389" s="698" t="str">
        <f>IF(Tabla112[[#This Row],[Descripción]]="","",_xlfn.XLOOKUP(Tabla112[[#This Row],[Descripción]],[1]!Tabla10[Descripción],[1]!Tabla10[Unidad de Medida],"",0))</f>
        <v/>
      </c>
      <c r="N1389" s="699"/>
      <c r="O1389" s="700" t="str">
        <f>IF(Tabla112[[#This Row],[Descripción]]="","",_xlfn.XLOOKUP(Tabla112[[#This Row],[Descripción]],[1]!Tabla10[Descripción],[1]!Tabla10[Precio Unitario],0))</f>
        <v/>
      </c>
      <c r="P1389" s="700" t="str">
        <f>IF(Tabla112[[#This Row],[Cantidad de Insumos]]="","",Tabla112[[#This Row],[Precio Unitario]]*Tabla112[[#This Row],[Cantidad de Insumos]])</f>
        <v/>
      </c>
      <c r="Q1389" s="700" t="str">
        <f>IF(Tabla112[[#This Row],[Descripción]]="","",_xlfn.XLOOKUP(Tabla112[[#This Row],[Descripción]],[1]!Tabla10[Descripción],[1]!Tabla10[CODIGO PRESUPUESTARIO],0))</f>
        <v/>
      </c>
      <c r="R1389" s="696"/>
      <c r="S1389" s="696"/>
    </row>
    <row r="1390" spans="2:19" x14ac:dyDescent="0.3">
      <c r="B1390" s="692" t="str">
        <f>IF('Formulario PPGR3 '!$G1390="","",CONCATENATE('Formulario PPGR3 '!$C1390,".",'Formulario PPGR3 '!$D1390,".",'Formulario PPGR3 '!$E1390,".",'Formulario PPGR3 '!$F1390))</f>
        <v/>
      </c>
      <c r="C1390" s="692" t="str">
        <f>IF('Formulario PPGR3 '!$G1390="","",'[1]Formulario PPGR1'!#REF!)</f>
        <v/>
      </c>
      <c r="D1390" s="692" t="str">
        <f>IF('Formulario PPGR3 '!$G1390="","",'[1]Formulario PPGR1'!#REF!)</f>
        <v/>
      </c>
      <c r="E1390" s="692" t="str">
        <f>IF('Formulario PPGR3 '!$G1390="","",'[1]Formulario PPGR1'!#REF!)</f>
        <v/>
      </c>
      <c r="F1390" s="692" t="str">
        <f>IF('Formulario PPGR3 '!$G1390="","",'[1]Formulario PPGR1'!#REF!)</f>
        <v/>
      </c>
      <c r="G1390" s="693"/>
      <c r="H1390" s="694" t="str">
        <f>IF(Tabla112[[#This Row],[Código_Actividad]]="","",_xlfn.XLOOKUP(Tabla112[[#This Row],[Código_Actividad]],[1]!Tabla2[Código],[1]!Tabla2[Actividades Programables Presupuestables],"",0))</f>
        <v/>
      </c>
      <c r="I1390" s="695" t="str">
        <f>IFERROR(VLOOKUP('Formulario PPGR3 '!$G1390,'[1]Formulario PPGR2'!$H$9:$V$272,15,FALSE),"")</f>
        <v/>
      </c>
      <c r="J1390" s="702"/>
      <c r="K1390" s="696" t="str">
        <f>IF(Tabla112[[#This Row],[Insumos]]="","",_xlfn.XLOOKUP(Tabla112[[#This Row],[Insumos]],[1]!Tabla10[Insumo],[1]!Tabla10[InsumoAbrev],"",0))</f>
        <v/>
      </c>
      <c r="L1390" s="697"/>
      <c r="M1390" s="698" t="str">
        <f>IF(Tabla112[[#This Row],[Descripción]]="","",_xlfn.XLOOKUP(Tabla112[[#This Row],[Descripción]],[1]!Tabla10[Descripción],[1]!Tabla10[Unidad de Medida],"",0))</f>
        <v/>
      </c>
      <c r="N1390" s="699"/>
      <c r="O1390" s="700" t="str">
        <f>IF(Tabla112[[#This Row],[Descripción]]="","",_xlfn.XLOOKUP(Tabla112[[#This Row],[Descripción]],[1]!Tabla10[Descripción],[1]!Tabla10[Precio Unitario],0))</f>
        <v/>
      </c>
      <c r="P1390" s="700" t="str">
        <f>IF(Tabla112[[#This Row],[Cantidad de Insumos]]="","",Tabla112[[#This Row],[Precio Unitario]]*Tabla112[[#This Row],[Cantidad de Insumos]])</f>
        <v/>
      </c>
      <c r="Q1390" s="700" t="str">
        <f>IF(Tabla112[[#This Row],[Descripción]]="","",_xlfn.XLOOKUP(Tabla112[[#This Row],[Descripción]],[1]!Tabla10[Descripción],[1]!Tabla10[CODIGO PRESUPUESTARIO],0))</f>
        <v/>
      </c>
      <c r="R1390" s="696"/>
      <c r="S1390" s="696"/>
    </row>
    <row r="1391" spans="2:19" x14ac:dyDescent="0.3">
      <c r="B1391" s="692" t="str">
        <f>IF('Formulario PPGR3 '!$G1391="","",CONCATENATE('Formulario PPGR3 '!$C1391,".",'Formulario PPGR3 '!$D1391,".",'Formulario PPGR3 '!$E1391,".",'Formulario PPGR3 '!$F1391))</f>
        <v/>
      </c>
      <c r="C1391" s="692" t="str">
        <f>IF('Formulario PPGR3 '!$G1391="","",'[1]Formulario PPGR1'!#REF!)</f>
        <v/>
      </c>
      <c r="D1391" s="692" t="str">
        <f>IF('Formulario PPGR3 '!$G1391="","",'[1]Formulario PPGR1'!#REF!)</f>
        <v/>
      </c>
      <c r="E1391" s="692" t="str">
        <f>IF('Formulario PPGR3 '!$G1391="","",'[1]Formulario PPGR1'!#REF!)</f>
        <v/>
      </c>
      <c r="F1391" s="692" t="str">
        <f>IF('Formulario PPGR3 '!$G1391="","",'[1]Formulario PPGR1'!#REF!)</f>
        <v/>
      </c>
      <c r="G1391" s="693"/>
      <c r="H1391" s="694" t="str">
        <f>IF(Tabla112[[#This Row],[Código_Actividad]]="","",_xlfn.XLOOKUP(Tabla112[[#This Row],[Código_Actividad]],[1]!Tabla2[Código],[1]!Tabla2[Actividades Programables Presupuestables],"",0))</f>
        <v/>
      </c>
      <c r="I1391" s="695" t="str">
        <f>IFERROR(VLOOKUP('Formulario PPGR3 '!$G1391,'[1]Formulario PPGR2'!$H$9:$V$272,15,FALSE),"")</f>
        <v/>
      </c>
      <c r="J1391" s="702"/>
      <c r="K1391" s="696" t="str">
        <f>IF(Tabla112[[#This Row],[Insumos]]="","",_xlfn.XLOOKUP(Tabla112[[#This Row],[Insumos]],[1]!Tabla10[Insumo],[1]!Tabla10[InsumoAbrev],"",0))</f>
        <v/>
      </c>
      <c r="L1391" s="697"/>
      <c r="M1391" s="698" t="str">
        <f>IF(Tabla112[[#This Row],[Descripción]]="","",_xlfn.XLOOKUP(Tabla112[[#This Row],[Descripción]],[1]!Tabla10[Descripción],[1]!Tabla10[Unidad de Medida],"",0))</f>
        <v/>
      </c>
      <c r="N1391" s="699"/>
      <c r="O1391" s="700" t="str">
        <f>IF(Tabla112[[#This Row],[Descripción]]="","",_xlfn.XLOOKUP(Tabla112[[#This Row],[Descripción]],[1]!Tabla10[Descripción],[1]!Tabla10[Precio Unitario],0))</f>
        <v/>
      </c>
      <c r="P1391" s="700" t="str">
        <f>IF(Tabla112[[#This Row],[Cantidad de Insumos]]="","",Tabla112[[#This Row],[Precio Unitario]]*Tabla112[[#This Row],[Cantidad de Insumos]])</f>
        <v/>
      </c>
      <c r="Q1391" s="700" t="str">
        <f>IF(Tabla112[[#This Row],[Descripción]]="","",_xlfn.XLOOKUP(Tabla112[[#This Row],[Descripción]],[1]!Tabla10[Descripción],[1]!Tabla10[CODIGO PRESUPUESTARIO],0))</f>
        <v/>
      </c>
      <c r="R1391" s="696"/>
      <c r="S1391" s="696"/>
    </row>
    <row r="1392" spans="2:19" x14ac:dyDescent="0.3">
      <c r="B1392" s="692" t="str">
        <f>IF('Formulario PPGR3 '!$G1392="","",CONCATENATE('Formulario PPGR3 '!$C1392,".",'Formulario PPGR3 '!$D1392,".",'Formulario PPGR3 '!$E1392,".",'Formulario PPGR3 '!$F1392))</f>
        <v/>
      </c>
      <c r="C1392" s="692" t="str">
        <f>IF('Formulario PPGR3 '!$G1392="","",'[1]Formulario PPGR1'!#REF!)</f>
        <v/>
      </c>
      <c r="D1392" s="692" t="str">
        <f>IF('Formulario PPGR3 '!$G1392="","",'[1]Formulario PPGR1'!#REF!)</f>
        <v/>
      </c>
      <c r="E1392" s="692" t="str">
        <f>IF('Formulario PPGR3 '!$G1392="","",'[1]Formulario PPGR1'!#REF!)</f>
        <v/>
      </c>
      <c r="F1392" s="692" t="str">
        <f>IF('Formulario PPGR3 '!$G1392="","",'[1]Formulario PPGR1'!#REF!)</f>
        <v/>
      </c>
      <c r="G1392" s="693"/>
      <c r="H1392" s="694" t="str">
        <f>IF(Tabla112[[#This Row],[Código_Actividad]]="","",_xlfn.XLOOKUP(Tabla112[[#This Row],[Código_Actividad]],[1]!Tabla2[Código],[1]!Tabla2[Actividades Programables Presupuestables],"",0))</f>
        <v/>
      </c>
      <c r="I1392" s="695" t="str">
        <f>IFERROR(VLOOKUP('Formulario PPGR3 '!$G1392,'[1]Formulario PPGR2'!$H$9:$V$272,15,FALSE),"")</f>
        <v/>
      </c>
      <c r="J1392" s="702"/>
      <c r="K1392" s="696" t="str">
        <f>IF(Tabla112[[#This Row],[Insumos]]="","",_xlfn.XLOOKUP(Tabla112[[#This Row],[Insumos]],[1]!Tabla10[Insumo],[1]!Tabla10[InsumoAbrev],"",0))</f>
        <v/>
      </c>
      <c r="L1392" s="697"/>
      <c r="M1392" s="698" t="str">
        <f>IF(Tabla112[[#This Row],[Descripción]]="","",_xlfn.XLOOKUP(Tabla112[[#This Row],[Descripción]],[1]!Tabla10[Descripción],[1]!Tabla10[Unidad de Medida],"",0))</f>
        <v/>
      </c>
      <c r="N1392" s="699"/>
      <c r="O1392" s="700" t="str">
        <f>IF(Tabla112[[#This Row],[Descripción]]="","",_xlfn.XLOOKUP(Tabla112[[#This Row],[Descripción]],[1]!Tabla10[Descripción],[1]!Tabla10[Precio Unitario],0))</f>
        <v/>
      </c>
      <c r="P1392" s="700" t="str">
        <f>IF(Tabla112[[#This Row],[Cantidad de Insumos]]="","",Tabla112[[#This Row],[Precio Unitario]]*Tabla112[[#This Row],[Cantidad de Insumos]])</f>
        <v/>
      </c>
      <c r="Q1392" s="700" t="str">
        <f>IF(Tabla112[[#This Row],[Descripción]]="","",_xlfn.XLOOKUP(Tabla112[[#This Row],[Descripción]],[1]!Tabla10[Descripción],[1]!Tabla10[CODIGO PRESUPUESTARIO],0))</f>
        <v/>
      </c>
      <c r="R1392" s="696"/>
      <c r="S1392" s="696"/>
    </row>
    <row r="1393" spans="2:19" x14ac:dyDescent="0.3">
      <c r="B1393" s="692" t="str">
        <f>IF('Formulario PPGR3 '!$G1393="","",CONCATENATE('Formulario PPGR3 '!$C1393,".",'Formulario PPGR3 '!$D1393,".",'Formulario PPGR3 '!$E1393,".",'Formulario PPGR3 '!$F1393))</f>
        <v/>
      </c>
      <c r="C1393" s="692" t="str">
        <f>IF('Formulario PPGR3 '!$G1393="","",'[1]Formulario PPGR1'!#REF!)</f>
        <v/>
      </c>
      <c r="D1393" s="692" t="str">
        <f>IF('Formulario PPGR3 '!$G1393="","",'[1]Formulario PPGR1'!#REF!)</f>
        <v/>
      </c>
      <c r="E1393" s="692" t="str">
        <f>IF('Formulario PPGR3 '!$G1393="","",'[1]Formulario PPGR1'!#REF!)</f>
        <v/>
      </c>
      <c r="F1393" s="692" t="str">
        <f>IF('Formulario PPGR3 '!$G1393="","",'[1]Formulario PPGR1'!#REF!)</f>
        <v/>
      </c>
      <c r="G1393" s="693"/>
      <c r="H1393" s="694" t="str">
        <f>IF(Tabla112[[#This Row],[Código_Actividad]]="","",_xlfn.XLOOKUP(Tabla112[[#This Row],[Código_Actividad]],[1]!Tabla2[Código],[1]!Tabla2[Actividades Programables Presupuestables],"",0))</f>
        <v/>
      </c>
      <c r="I1393" s="695" t="str">
        <f>IFERROR(VLOOKUP('Formulario PPGR3 '!$G1393,'[1]Formulario PPGR2'!$H$9:$V$272,15,FALSE),"")</f>
        <v/>
      </c>
      <c r="J1393" s="702"/>
      <c r="K1393" s="696" t="str">
        <f>IF(Tabla112[[#This Row],[Insumos]]="","",_xlfn.XLOOKUP(Tabla112[[#This Row],[Insumos]],[1]!Tabla10[Insumo],[1]!Tabla10[InsumoAbrev],"",0))</f>
        <v/>
      </c>
      <c r="L1393" s="697"/>
      <c r="M1393" s="698" t="str">
        <f>IF(Tabla112[[#This Row],[Descripción]]="","",_xlfn.XLOOKUP(Tabla112[[#This Row],[Descripción]],[1]!Tabla10[Descripción],[1]!Tabla10[Unidad de Medida],"",0))</f>
        <v/>
      </c>
      <c r="N1393" s="699"/>
      <c r="O1393" s="700" t="str">
        <f>IF(Tabla112[[#This Row],[Descripción]]="","",_xlfn.XLOOKUP(Tabla112[[#This Row],[Descripción]],[1]!Tabla10[Descripción],[1]!Tabla10[Precio Unitario],0))</f>
        <v/>
      </c>
      <c r="P1393" s="700" t="str">
        <f>IF(Tabla112[[#This Row],[Cantidad de Insumos]]="","",Tabla112[[#This Row],[Precio Unitario]]*Tabla112[[#This Row],[Cantidad de Insumos]])</f>
        <v/>
      </c>
      <c r="Q1393" s="700" t="str">
        <f>IF(Tabla112[[#This Row],[Descripción]]="","",_xlfn.XLOOKUP(Tabla112[[#This Row],[Descripción]],[1]!Tabla10[Descripción],[1]!Tabla10[CODIGO PRESUPUESTARIO],0))</f>
        <v/>
      </c>
      <c r="R1393" s="696"/>
      <c r="S1393" s="696"/>
    </row>
    <row r="1394" spans="2:19" x14ac:dyDescent="0.3">
      <c r="B1394" s="692" t="str">
        <f>IF('Formulario PPGR3 '!$G1394="","",CONCATENATE('Formulario PPGR3 '!$C1394,".",'Formulario PPGR3 '!$D1394,".",'Formulario PPGR3 '!$E1394,".",'Formulario PPGR3 '!$F1394))</f>
        <v/>
      </c>
      <c r="C1394" s="692" t="str">
        <f>IF('Formulario PPGR3 '!$G1394="","",'[1]Formulario PPGR1'!#REF!)</f>
        <v/>
      </c>
      <c r="D1394" s="692" t="str">
        <f>IF('Formulario PPGR3 '!$G1394="","",'[1]Formulario PPGR1'!#REF!)</f>
        <v/>
      </c>
      <c r="E1394" s="692" t="str">
        <f>IF('Formulario PPGR3 '!$G1394="","",'[1]Formulario PPGR1'!#REF!)</f>
        <v/>
      </c>
      <c r="F1394" s="692" t="str">
        <f>IF('Formulario PPGR3 '!$G1394="","",'[1]Formulario PPGR1'!#REF!)</f>
        <v/>
      </c>
      <c r="G1394" s="693"/>
      <c r="H1394" s="694" t="str">
        <f>IF(Tabla112[[#This Row],[Código_Actividad]]="","",_xlfn.XLOOKUP(Tabla112[[#This Row],[Código_Actividad]],[1]!Tabla2[Código],[1]!Tabla2[Actividades Programables Presupuestables],"",0))</f>
        <v/>
      </c>
      <c r="I1394" s="695" t="str">
        <f>IFERROR(VLOOKUP('Formulario PPGR3 '!$G1394,'[1]Formulario PPGR2'!$H$9:$V$272,15,FALSE),"")</f>
        <v/>
      </c>
      <c r="J1394" s="702"/>
      <c r="K1394" s="696" t="str">
        <f>IF(Tabla112[[#This Row],[Insumos]]="","",_xlfn.XLOOKUP(Tabla112[[#This Row],[Insumos]],[1]!Tabla10[Insumo],[1]!Tabla10[InsumoAbrev],"",0))</f>
        <v/>
      </c>
      <c r="L1394" s="697"/>
      <c r="M1394" s="698" t="str">
        <f>IF(Tabla112[[#This Row],[Descripción]]="","",_xlfn.XLOOKUP(Tabla112[[#This Row],[Descripción]],[1]!Tabla10[Descripción],[1]!Tabla10[Unidad de Medida],"",0))</f>
        <v/>
      </c>
      <c r="N1394" s="699"/>
      <c r="O1394" s="700" t="str">
        <f>IF(Tabla112[[#This Row],[Descripción]]="","",_xlfn.XLOOKUP(Tabla112[[#This Row],[Descripción]],[1]!Tabla10[Descripción],[1]!Tabla10[Precio Unitario],0))</f>
        <v/>
      </c>
      <c r="P1394" s="700" t="str">
        <f>IF(Tabla112[[#This Row],[Cantidad de Insumos]]="","",Tabla112[[#This Row],[Precio Unitario]]*Tabla112[[#This Row],[Cantidad de Insumos]])</f>
        <v/>
      </c>
      <c r="Q1394" s="700" t="str">
        <f>IF(Tabla112[[#This Row],[Descripción]]="","",_xlfn.XLOOKUP(Tabla112[[#This Row],[Descripción]],[1]!Tabla10[Descripción],[1]!Tabla10[CODIGO PRESUPUESTARIO],0))</f>
        <v/>
      </c>
      <c r="R1394" s="696"/>
      <c r="S1394" s="696"/>
    </row>
    <row r="1395" spans="2:19" x14ac:dyDescent="0.3">
      <c r="B1395" s="692" t="str">
        <f>IF('Formulario PPGR3 '!$G1395="","",CONCATENATE('Formulario PPGR3 '!$C1395,".",'Formulario PPGR3 '!$D1395,".",'Formulario PPGR3 '!$E1395,".",'Formulario PPGR3 '!$F1395))</f>
        <v/>
      </c>
      <c r="C1395" s="692" t="str">
        <f>IF('Formulario PPGR3 '!$G1395="","",'[1]Formulario PPGR1'!#REF!)</f>
        <v/>
      </c>
      <c r="D1395" s="692" t="str">
        <f>IF('Formulario PPGR3 '!$G1395="","",'[1]Formulario PPGR1'!#REF!)</f>
        <v/>
      </c>
      <c r="E1395" s="692" t="str">
        <f>IF('Formulario PPGR3 '!$G1395="","",'[1]Formulario PPGR1'!#REF!)</f>
        <v/>
      </c>
      <c r="F1395" s="692" t="str">
        <f>IF('Formulario PPGR3 '!$G1395="","",'[1]Formulario PPGR1'!#REF!)</f>
        <v/>
      </c>
      <c r="G1395" s="693"/>
      <c r="H1395" s="694" t="str">
        <f>IF(Tabla112[[#This Row],[Código_Actividad]]="","",_xlfn.XLOOKUP(Tabla112[[#This Row],[Código_Actividad]],[1]!Tabla2[Código],[1]!Tabla2[Actividades Programables Presupuestables],"",0))</f>
        <v/>
      </c>
      <c r="I1395" s="695" t="str">
        <f>IFERROR(VLOOKUP('Formulario PPGR3 '!$G1395,'[1]Formulario PPGR2'!$H$9:$V$272,15,FALSE),"")</f>
        <v/>
      </c>
      <c r="J1395" s="702"/>
      <c r="K1395" s="696" t="str">
        <f>IF(Tabla112[[#This Row],[Insumos]]="","",_xlfn.XLOOKUP(Tabla112[[#This Row],[Insumos]],[1]!Tabla10[Insumo],[1]!Tabla10[InsumoAbrev],"",0))</f>
        <v/>
      </c>
      <c r="L1395" s="697"/>
      <c r="M1395" s="698" t="str">
        <f>IF(Tabla112[[#This Row],[Descripción]]="","",_xlfn.XLOOKUP(Tabla112[[#This Row],[Descripción]],[1]!Tabla10[Descripción],[1]!Tabla10[Unidad de Medida],"",0))</f>
        <v/>
      </c>
      <c r="N1395" s="699"/>
      <c r="O1395" s="700" t="str">
        <f>IF(Tabla112[[#This Row],[Descripción]]="","",_xlfn.XLOOKUP(Tabla112[[#This Row],[Descripción]],[1]!Tabla10[Descripción],[1]!Tabla10[Precio Unitario],0))</f>
        <v/>
      </c>
      <c r="P1395" s="700" t="str">
        <f>IF(Tabla112[[#This Row],[Cantidad de Insumos]]="","",Tabla112[[#This Row],[Precio Unitario]]*Tabla112[[#This Row],[Cantidad de Insumos]])</f>
        <v/>
      </c>
      <c r="Q1395" s="700" t="str">
        <f>IF(Tabla112[[#This Row],[Descripción]]="","",_xlfn.XLOOKUP(Tabla112[[#This Row],[Descripción]],[1]!Tabla10[Descripción],[1]!Tabla10[CODIGO PRESUPUESTARIO],0))</f>
        <v/>
      </c>
      <c r="R1395" s="696"/>
      <c r="S1395" s="696"/>
    </row>
    <row r="1396" spans="2:19" x14ac:dyDescent="0.3">
      <c r="B1396" s="692" t="str">
        <f>IF('Formulario PPGR3 '!$G1396="","",CONCATENATE('Formulario PPGR3 '!$C1396,".",'Formulario PPGR3 '!$D1396,".",'Formulario PPGR3 '!$E1396,".",'Formulario PPGR3 '!$F1396))</f>
        <v/>
      </c>
      <c r="C1396" s="692" t="str">
        <f>IF('Formulario PPGR3 '!$G1396="","",'[1]Formulario PPGR1'!#REF!)</f>
        <v/>
      </c>
      <c r="D1396" s="692" t="str">
        <f>IF('Formulario PPGR3 '!$G1396="","",'[1]Formulario PPGR1'!#REF!)</f>
        <v/>
      </c>
      <c r="E1396" s="692" t="str">
        <f>IF('Formulario PPGR3 '!$G1396="","",'[1]Formulario PPGR1'!#REF!)</f>
        <v/>
      </c>
      <c r="F1396" s="692" t="str">
        <f>IF('Formulario PPGR3 '!$G1396="","",'[1]Formulario PPGR1'!#REF!)</f>
        <v/>
      </c>
      <c r="G1396" s="693"/>
      <c r="H1396" s="694" t="str">
        <f>IF(Tabla112[[#This Row],[Código_Actividad]]="","",_xlfn.XLOOKUP(Tabla112[[#This Row],[Código_Actividad]],[1]!Tabla2[Código],[1]!Tabla2[Actividades Programables Presupuestables],"",0))</f>
        <v/>
      </c>
      <c r="I1396" s="695" t="str">
        <f>IFERROR(VLOOKUP('Formulario PPGR3 '!$G1396,'[1]Formulario PPGR2'!$H$9:$V$272,15,FALSE),"")</f>
        <v/>
      </c>
      <c r="J1396" s="702"/>
      <c r="K1396" s="696" t="str">
        <f>IF(Tabla112[[#This Row],[Insumos]]="","",_xlfn.XLOOKUP(Tabla112[[#This Row],[Insumos]],[1]!Tabla10[Insumo],[1]!Tabla10[InsumoAbrev],"",0))</f>
        <v/>
      </c>
      <c r="L1396" s="697"/>
      <c r="M1396" s="698" t="str">
        <f>IF(Tabla112[[#This Row],[Descripción]]="","",_xlfn.XLOOKUP(Tabla112[[#This Row],[Descripción]],[1]!Tabla10[Descripción],[1]!Tabla10[Unidad de Medida],"",0))</f>
        <v/>
      </c>
      <c r="N1396" s="699"/>
      <c r="O1396" s="700" t="str">
        <f>IF(Tabla112[[#This Row],[Descripción]]="","",_xlfn.XLOOKUP(Tabla112[[#This Row],[Descripción]],[1]!Tabla10[Descripción],[1]!Tabla10[Precio Unitario],0))</f>
        <v/>
      </c>
      <c r="P1396" s="700" t="str">
        <f>IF(Tabla112[[#This Row],[Cantidad de Insumos]]="","",Tabla112[[#This Row],[Precio Unitario]]*Tabla112[[#This Row],[Cantidad de Insumos]])</f>
        <v/>
      </c>
      <c r="Q1396" s="700" t="str">
        <f>IF(Tabla112[[#This Row],[Descripción]]="","",_xlfn.XLOOKUP(Tabla112[[#This Row],[Descripción]],[1]!Tabla10[Descripción],[1]!Tabla10[CODIGO PRESUPUESTARIO],0))</f>
        <v/>
      </c>
      <c r="R1396" s="696"/>
      <c r="S1396" s="696"/>
    </row>
    <row r="1397" spans="2:19" x14ac:dyDescent="0.3">
      <c r="B1397" s="692" t="str">
        <f>IF('Formulario PPGR3 '!$G1397="","",CONCATENATE('Formulario PPGR3 '!$C1397,".",'Formulario PPGR3 '!$D1397,".",'Formulario PPGR3 '!$E1397,".",'Formulario PPGR3 '!$F1397))</f>
        <v/>
      </c>
      <c r="C1397" s="692" t="str">
        <f>IF('Formulario PPGR3 '!$G1397="","",'[1]Formulario PPGR1'!#REF!)</f>
        <v/>
      </c>
      <c r="D1397" s="692" t="str">
        <f>IF('Formulario PPGR3 '!$G1397="","",'[1]Formulario PPGR1'!#REF!)</f>
        <v/>
      </c>
      <c r="E1397" s="692" t="str">
        <f>IF('Formulario PPGR3 '!$G1397="","",'[1]Formulario PPGR1'!#REF!)</f>
        <v/>
      </c>
      <c r="F1397" s="692" t="str">
        <f>IF('Formulario PPGR3 '!$G1397="","",'[1]Formulario PPGR1'!#REF!)</f>
        <v/>
      </c>
      <c r="G1397" s="693"/>
      <c r="H1397" s="694" t="str">
        <f>IF(Tabla112[[#This Row],[Código_Actividad]]="","",_xlfn.XLOOKUP(Tabla112[[#This Row],[Código_Actividad]],[1]!Tabla2[Código],[1]!Tabla2[Actividades Programables Presupuestables],"",0))</f>
        <v/>
      </c>
      <c r="I1397" s="695" t="str">
        <f>IFERROR(VLOOKUP('Formulario PPGR3 '!$G1397,'[1]Formulario PPGR2'!$H$9:$V$272,15,FALSE),"")</f>
        <v/>
      </c>
      <c r="J1397" s="702"/>
      <c r="K1397" s="696" t="str">
        <f>IF(Tabla112[[#This Row],[Insumos]]="","",_xlfn.XLOOKUP(Tabla112[[#This Row],[Insumos]],[1]!Tabla10[Insumo],[1]!Tabla10[InsumoAbrev],"",0))</f>
        <v/>
      </c>
      <c r="L1397" s="697"/>
      <c r="M1397" s="698" t="str">
        <f>IF(Tabla112[[#This Row],[Descripción]]="","",_xlfn.XLOOKUP(Tabla112[[#This Row],[Descripción]],[1]!Tabla10[Descripción],[1]!Tabla10[Unidad de Medida],"",0))</f>
        <v/>
      </c>
      <c r="N1397" s="699"/>
      <c r="O1397" s="700" t="str">
        <f>IF(Tabla112[[#This Row],[Descripción]]="","",_xlfn.XLOOKUP(Tabla112[[#This Row],[Descripción]],[1]!Tabla10[Descripción],[1]!Tabla10[Precio Unitario],0))</f>
        <v/>
      </c>
      <c r="P1397" s="700" t="str">
        <f>IF(Tabla112[[#This Row],[Cantidad de Insumos]]="","",Tabla112[[#This Row],[Precio Unitario]]*Tabla112[[#This Row],[Cantidad de Insumos]])</f>
        <v/>
      </c>
      <c r="Q1397" s="700" t="str">
        <f>IF(Tabla112[[#This Row],[Descripción]]="","",_xlfn.XLOOKUP(Tabla112[[#This Row],[Descripción]],[1]!Tabla10[Descripción],[1]!Tabla10[CODIGO PRESUPUESTARIO],0))</f>
        <v/>
      </c>
      <c r="R1397" s="696"/>
      <c r="S1397" s="696"/>
    </row>
    <row r="1398" spans="2:19" x14ac:dyDescent="0.3">
      <c r="B1398" s="692" t="str">
        <f>IF('Formulario PPGR3 '!$G1398="","",CONCATENATE('Formulario PPGR3 '!$C1398,".",'Formulario PPGR3 '!$D1398,".",'Formulario PPGR3 '!$E1398,".",'Formulario PPGR3 '!$F1398))</f>
        <v/>
      </c>
      <c r="C1398" s="692" t="str">
        <f>IF('Formulario PPGR3 '!$G1398="","",'[1]Formulario PPGR1'!#REF!)</f>
        <v/>
      </c>
      <c r="D1398" s="692" t="str">
        <f>IF('Formulario PPGR3 '!$G1398="","",'[1]Formulario PPGR1'!#REF!)</f>
        <v/>
      </c>
      <c r="E1398" s="692" t="str">
        <f>IF('Formulario PPGR3 '!$G1398="","",'[1]Formulario PPGR1'!#REF!)</f>
        <v/>
      </c>
      <c r="F1398" s="692" t="str">
        <f>IF('Formulario PPGR3 '!$G1398="","",'[1]Formulario PPGR1'!#REF!)</f>
        <v/>
      </c>
      <c r="G1398" s="693"/>
      <c r="H1398" s="694" t="str">
        <f>IF(Tabla112[[#This Row],[Código_Actividad]]="","",_xlfn.XLOOKUP(Tabla112[[#This Row],[Código_Actividad]],[1]!Tabla2[Código],[1]!Tabla2[Actividades Programables Presupuestables],"",0))</f>
        <v/>
      </c>
      <c r="I1398" s="695" t="str">
        <f>IFERROR(VLOOKUP('Formulario PPGR3 '!$G1398,'[1]Formulario PPGR2'!$H$9:$V$272,15,FALSE),"")</f>
        <v/>
      </c>
      <c r="J1398" s="702"/>
      <c r="K1398" s="696" t="str">
        <f>IF(Tabla112[[#This Row],[Insumos]]="","",_xlfn.XLOOKUP(Tabla112[[#This Row],[Insumos]],[1]!Tabla10[Insumo],[1]!Tabla10[InsumoAbrev],"",0))</f>
        <v/>
      </c>
      <c r="L1398" s="697"/>
      <c r="M1398" s="698" t="str">
        <f>IF(Tabla112[[#This Row],[Descripción]]="","",_xlfn.XLOOKUP(Tabla112[[#This Row],[Descripción]],[1]!Tabla10[Descripción],[1]!Tabla10[Unidad de Medida],"",0))</f>
        <v/>
      </c>
      <c r="N1398" s="699"/>
      <c r="O1398" s="700" t="str">
        <f>IF(Tabla112[[#This Row],[Descripción]]="","",_xlfn.XLOOKUP(Tabla112[[#This Row],[Descripción]],[1]!Tabla10[Descripción],[1]!Tabla10[Precio Unitario],0))</f>
        <v/>
      </c>
      <c r="P1398" s="700" t="str">
        <f>IF(Tabla112[[#This Row],[Cantidad de Insumos]]="","",Tabla112[[#This Row],[Precio Unitario]]*Tabla112[[#This Row],[Cantidad de Insumos]])</f>
        <v/>
      </c>
      <c r="Q1398" s="700" t="str">
        <f>IF(Tabla112[[#This Row],[Descripción]]="","",_xlfn.XLOOKUP(Tabla112[[#This Row],[Descripción]],[1]!Tabla10[Descripción],[1]!Tabla10[CODIGO PRESUPUESTARIO],0))</f>
        <v/>
      </c>
      <c r="R1398" s="696"/>
      <c r="S1398" s="696"/>
    </row>
    <row r="1399" spans="2:19" x14ac:dyDescent="0.3">
      <c r="B1399" s="692" t="str">
        <f>IF('Formulario PPGR3 '!$G1399="","",CONCATENATE('Formulario PPGR3 '!$C1399,".",'Formulario PPGR3 '!$D1399,".",'Formulario PPGR3 '!$E1399,".",'Formulario PPGR3 '!$F1399))</f>
        <v/>
      </c>
      <c r="C1399" s="692" t="str">
        <f>IF('Formulario PPGR3 '!$G1399="","",'[1]Formulario PPGR1'!#REF!)</f>
        <v/>
      </c>
      <c r="D1399" s="692" t="str">
        <f>IF('Formulario PPGR3 '!$G1399="","",'[1]Formulario PPGR1'!#REF!)</f>
        <v/>
      </c>
      <c r="E1399" s="692" t="str">
        <f>IF('Formulario PPGR3 '!$G1399="","",'[1]Formulario PPGR1'!#REF!)</f>
        <v/>
      </c>
      <c r="F1399" s="692" t="str">
        <f>IF('Formulario PPGR3 '!$G1399="","",'[1]Formulario PPGR1'!#REF!)</f>
        <v/>
      </c>
      <c r="G1399" s="693"/>
      <c r="H1399" s="694" t="str">
        <f>IF(Tabla112[[#This Row],[Código_Actividad]]="","",_xlfn.XLOOKUP(Tabla112[[#This Row],[Código_Actividad]],[1]!Tabla2[Código],[1]!Tabla2[Actividades Programables Presupuestables],"",0))</f>
        <v/>
      </c>
      <c r="I1399" s="695" t="str">
        <f>IFERROR(VLOOKUP('Formulario PPGR3 '!$G1399,'[1]Formulario PPGR2'!$H$9:$V$272,15,FALSE),"")</f>
        <v/>
      </c>
      <c r="J1399" s="702"/>
      <c r="K1399" s="696" t="str">
        <f>IF(Tabla112[[#This Row],[Insumos]]="","",_xlfn.XLOOKUP(Tabla112[[#This Row],[Insumos]],[1]!Tabla10[Insumo],[1]!Tabla10[InsumoAbrev],"",0))</f>
        <v/>
      </c>
      <c r="L1399" s="697"/>
      <c r="M1399" s="698" t="str">
        <f>IF(Tabla112[[#This Row],[Descripción]]="","",_xlfn.XLOOKUP(Tabla112[[#This Row],[Descripción]],[1]!Tabla10[Descripción],[1]!Tabla10[Unidad de Medida],"",0))</f>
        <v/>
      </c>
      <c r="N1399" s="699"/>
      <c r="O1399" s="700" t="str">
        <f>IF(Tabla112[[#This Row],[Descripción]]="","",_xlfn.XLOOKUP(Tabla112[[#This Row],[Descripción]],[1]!Tabla10[Descripción],[1]!Tabla10[Precio Unitario],0))</f>
        <v/>
      </c>
      <c r="P1399" s="700" t="str">
        <f>IF(Tabla112[[#This Row],[Cantidad de Insumos]]="","",Tabla112[[#This Row],[Precio Unitario]]*Tabla112[[#This Row],[Cantidad de Insumos]])</f>
        <v/>
      </c>
      <c r="Q1399" s="700" t="str">
        <f>IF(Tabla112[[#This Row],[Descripción]]="","",_xlfn.XLOOKUP(Tabla112[[#This Row],[Descripción]],[1]!Tabla10[Descripción],[1]!Tabla10[CODIGO PRESUPUESTARIO],0))</f>
        <v/>
      </c>
      <c r="R1399" s="696"/>
      <c r="S1399" s="696"/>
    </row>
    <row r="1400" spans="2:19" x14ac:dyDescent="0.3">
      <c r="B1400" s="692" t="str">
        <f>IF('Formulario PPGR3 '!$G1400="","",CONCATENATE('Formulario PPGR3 '!$C1400,".",'Formulario PPGR3 '!$D1400,".",'Formulario PPGR3 '!$E1400,".",'Formulario PPGR3 '!$F1400))</f>
        <v/>
      </c>
      <c r="C1400" s="692" t="str">
        <f>IF('Formulario PPGR3 '!$G1400="","",'[1]Formulario PPGR1'!#REF!)</f>
        <v/>
      </c>
      <c r="D1400" s="692" t="str">
        <f>IF('Formulario PPGR3 '!$G1400="","",'[1]Formulario PPGR1'!#REF!)</f>
        <v/>
      </c>
      <c r="E1400" s="692" t="str">
        <f>IF('Formulario PPGR3 '!$G1400="","",'[1]Formulario PPGR1'!#REF!)</f>
        <v/>
      </c>
      <c r="F1400" s="692" t="str">
        <f>IF('Formulario PPGR3 '!$G1400="","",'[1]Formulario PPGR1'!#REF!)</f>
        <v/>
      </c>
      <c r="G1400" s="693"/>
      <c r="H1400" s="694" t="str">
        <f>IF(Tabla112[[#This Row],[Código_Actividad]]="","",_xlfn.XLOOKUP(Tabla112[[#This Row],[Código_Actividad]],[1]!Tabla2[Código],[1]!Tabla2[Actividades Programables Presupuestables],"",0))</f>
        <v/>
      </c>
      <c r="I1400" s="695" t="str">
        <f>IFERROR(VLOOKUP('Formulario PPGR3 '!$G1400,'[1]Formulario PPGR2'!$H$9:$V$272,15,FALSE),"")</f>
        <v/>
      </c>
      <c r="J1400" s="702"/>
      <c r="K1400" s="696" t="str">
        <f>IF(Tabla112[[#This Row],[Insumos]]="","",_xlfn.XLOOKUP(Tabla112[[#This Row],[Insumos]],[1]!Tabla10[Insumo],[1]!Tabla10[InsumoAbrev],"",0))</f>
        <v/>
      </c>
      <c r="L1400" s="697"/>
      <c r="M1400" s="698" t="str">
        <f>IF(Tabla112[[#This Row],[Descripción]]="","",_xlfn.XLOOKUP(Tabla112[[#This Row],[Descripción]],[1]!Tabla10[Descripción],[1]!Tabla10[Unidad de Medida],"",0))</f>
        <v/>
      </c>
      <c r="N1400" s="699"/>
      <c r="O1400" s="700" t="str">
        <f>IF(Tabla112[[#This Row],[Descripción]]="","",_xlfn.XLOOKUP(Tabla112[[#This Row],[Descripción]],[1]!Tabla10[Descripción],[1]!Tabla10[Precio Unitario],0))</f>
        <v/>
      </c>
      <c r="P1400" s="700" t="str">
        <f>IF(Tabla112[[#This Row],[Cantidad de Insumos]]="","",Tabla112[[#This Row],[Precio Unitario]]*Tabla112[[#This Row],[Cantidad de Insumos]])</f>
        <v/>
      </c>
      <c r="Q1400" s="700" t="str">
        <f>IF(Tabla112[[#This Row],[Descripción]]="","",_xlfn.XLOOKUP(Tabla112[[#This Row],[Descripción]],[1]!Tabla10[Descripción],[1]!Tabla10[CODIGO PRESUPUESTARIO],0))</f>
        <v/>
      </c>
      <c r="R1400" s="696"/>
      <c r="S1400" s="696"/>
    </row>
    <row r="1401" spans="2:19" x14ac:dyDescent="0.3">
      <c r="B1401" s="692" t="str">
        <f>IF('Formulario PPGR3 '!$G1401="","",CONCATENATE('Formulario PPGR3 '!$C1401,".",'Formulario PPGR3 '!$D1401,".",'Formulario PPGR3 '!$E1401,".",'Formulario PPGR3 '!$F1401))</f>
        <v/>
      </c>
      <c r="C1401" s="692" t="str">
        <f>IF('Formulario PPGR3 '!$G1401="","",'[1]Formulario PPGR1'!#REF!)</f>
        <v/>
      </c>
      <c r="D1401" s="692" t="str">
        <f>IF('Formulario PPGR3 '!$G1401="","",'[1]Formulario PPGR1'!#REF!)</f>
        <v/>
      </c>
      <c r="E1401" s="692" t="str">
        <f>IF('Formulario PPGR3 '!$G1401="","",'[1]Formulario PPGR1'!#REF!)</f>
        <v/>
      </c>
      <c r="F1401" s="692" t="str">
        <f>IF('Formulario PPGR3 '!$G1401="","",'[1]Formulario PPGR1'!#REF!)</f>
        <v/>
      </c>
      <c r="G1401" s="693"/>
      <c r="H1401" s="694" t="str">
        <f>IF(Tabla112[[#This Row],[Código_Actividad]]="","",_xlfn.XLOOKUP(Tabla112[[#This Row],[Código_Actividad]],[1]!Tabla2[Código],[1]!Tabla2[Actividades Programables Presupuestables],"",0))</f>
        <v/>
      </c>
      <c r="I1401" s="695" t="str">
        <f>IFERROR(VLOOKUP('Formulario PPGR3 '!$G1401,'[1]Formulario PPGR2'!$H$9:$V$272,15,FALSE),"")</f>
        <v/>
      </c>
      <c r="J1401" s="702"/>
      <c r="K1401" s="696" t="str">
        <f>IF(Tabla112[[#This Row],[Insumos]]="","",_xlfn.XLOOKUP(Tabla112[[#This Row],[Insumos]],[1]!Tabla10[Insumo],[1]!Tabla10[InsumoAbrev],"",0))</f>
        <v/>
      </c>
      <c r="L1401" s="697"/>
      <c r="M1401" s="698" t="str">
        <f>IF(Tabla112[[#This Row],[Descripción]]="","",_xlfn.XLOOKUP(Tabla112[[#This Row],[Descripción]],[1]!Tabla10[Descripción],[1]!Tabla10[Unidad de Medida],"",0))</f>
        <v/>
      </c>
      <c r="N1401" s="699"/>
      <c r="O1401" s="700" t="str">
        <f>IF(Tabla112[[#This Row],[Descripción]]="","",_xlfn.XLOOKUP(Tabla112[[#This Row],[Descripción]],[1]!Tabla10[Descripción],[1]!Tabla10[Precio Unitario],0))</f>
        <v/>
      </c>
      <c r="P1401" s="700" t="str">
        <f>IF(Tabla112[[#This Row],[Cantidad de Insumos]]="","",Tabla112[[#This Row],[Precio Unitario]]*Tabla112[[#This Row],[Cantidad de Insumos]])</f>
        <v/>
      </c>
      <c r="Q1401" s="700" t="str">
        <f>IF(Tabla112[[#This Row],[Descripción]]="","",_xlfn.XLOOKUP(Tabla112[[#This Row],[Descripción]],[1]!Tabla10[Descripción],[1]!Tabla10[CODIGO PRESUPUESTARIO],0))</f>
        <v/>
      </c>
      <c r="R1401" s="696"/>
      <c r="S1401" s="696"/>
    </row>
    <row r="1402" spans="2:19" x14ac:dyDescent="0.3">
      <c r="B1402" s="692" t="str">
        <f>IF('Formulario PPGR3 '!$G1402="","",CONCATENATE('Formulario PPGR3 '!$C1402,".",'Formulario PPGR3 '!$D1402,".",'Formulario PPGR3 '!$E1402,".",'Formulario PPGR3 '!$F1402))</f>
        <v/>
      </c>
      <c r="C1402" s="692" t="str">
        <f>IF('Formulario PPGR3 '!$G1402="","",'[1]Formulario PPGR1'!#REF!)</f>
        <v/>
      </c>
      <c r="D1402" s="692" t="str">
        <f>IF('Formulario PPGR3 '!$G1402="","",'[1]Formulario PPGR1'!#REF!)</f>
        <v/>
      </c>
      <c r="E1402" s="692" t="str">
        <f>IF('Formulario PPGR3 '!$G1402="","",'[1]Formulario PPGR1'!#REF!)</f>
        <v/>
      </c>
      <c r="F1402" s="692" t="str">
        <f>IF('Formulario PPGR3 '!$G1402="","",'[1]Formulario PPGR1'!#REF!)</f>
        <v/>
      </c>
      <c r="G1402" s="693"/>
      <c r="H1402" s="694" t="str">
        <f>IF(Tabla112[[#This Row],[Código_Actividad]]="","",_xlfn.XLOOKUP(Tabla112[[#This Row],[Código_Actividad]],[1]!Tabla2[Código],[1]!Tabla2[Actividades Programables Presupuestables],"",0))</f>
        <v/>
      </c>
      <c r="I1402" s="695" t="str">
        <f>IFERROR(VLOOKUP('Formulario PPGR3 '!$G1402,'[1]Formulario PPGR2'!$H$9:$V$272,15,FALSE),"")</f>
        <v/>
      </c>
      <c r="J1402" s="702"/>
      <c r="K1402" s="696" t="str">
        <f>IF(Tabla112[[#This Row],[Insumos]]="","",_xlfn.XLOOKUP(Tabla112[[#This Row],[Insumos]],[1]!Tabla10[Insumo],[1]!Tabla10[InsumoAbrev],"",0))</f>
        <v/>
      </c>
      <c r="L1402" s="697"/>
      <c r="M1402" s="698" t="str">
        <f>IF(Tabla112[[#This Row],[Descripción]]="","",_xlfn.XLOOKUP(Tabla112[[#This Row],[Descripción]],[1]!Tabla10[Descripción],[1]!Tabla10[Unidad de Medida],"",0))</f>
        <v/>
      </c>
      <c r="N1402" s="699"/>
      <c r="O1402" s="700" t="str">
        <f>IF(Tabla112[[#This Row],[Descripción]]="","",_xlfn.XLOOKUP(Tabla112[[#This Row],[Descripción]],[1]!Tabla10[Descripción],[1]!Tabla10[Precio Unitario],0))</f>
        <v/>
      </c>
      <c r="P1402" s="700" t="str">
        <f>IF(Tabla112[[#This Row],[Cantidad de Insumos]]="","",Tabla112[[#This Row],[Precio Unitario]]*Tabla112[[#This Row],[Cantidad de Insumos]])</f>
        <v/>
      </c>
      <c r="Q1402" s="700" t="str">
        <f>IF(Tabla112[[#This Row],[Descripción]]="","",_xlfn.XLOOKUP(Tabla112[[#This Row],[Descripción]],[1]!Tabla10[Descripción],[1]!Tabla10[CODIGO PRESUPUESTARIO],0))</f>
        <v/>
      </c>
      <c r="R1402" s="696"/>
      <c r="S1402" s="696"/>
    </row>
    <row r="1403" spans="2:19" x14ac:dyDescent="0.3">
      <c r="B1403" s="692" t="str">
        <f>IF('Formulario PPGR3 '!$G1403="","",CONCATENATE('Formulario PPGR3 '!$C1403,".",'Formulario PPGR3 '!$D1403,".",'Formulario PPGR3 '!$E1403,".",'Formulario PPGR3 '!$F1403))</f>
        <v/>
      </c>
      <c r="C1403" s="692" t="str">
        <f>IF('Formulario PPGR3 '!$G1403="","",'[1]Formulario PPGR1'!#REF!)</f>
        <v/>
      </c>
      <c r="D1403" s="692" t="str">
        <f>IF('Formulario PPGR3 '!$G1403="","",'[1]Formulario PPGR1'!#REF!)</f>
        <v/>
      </c>
      <c r="E1403" s="692" t="str">
        <f>IF('Formulario PPGR3 '!$G1403="","",'[1]Formulario PPGR1'!#REF!)</f>
        <v/>
      </c>
      <c r="F1403" s="692" t="str">
        <f>IF('Formulario PPGR3 '!$G1403="","",'[1]Formulario PPGR1'!#REF!)</f>
        <v/>
      </c>
      <c r="G1403" s="693"/>
      <c r="H1403" s="694" t="str">
        <f>IF(Tabla112[[#This Row],[Código_Actividad]]="","",_xlfn.XLOOKUP(Tabla112[[#This Row],[Código_Actividad]],[1]!Tabla2[Código],[1]!Tabla2[Actividades Programables Presupuestables],"",0))</f>
        <v/>
      </c>
      <c r="I1403" s="695" t="str">
        <f>IFERROR(VLOOKUP('Formulario PPGR3 '!$G1403,'[1]Formulario PPGR2'!$H$9:$V$272,15,FALSE),"")</f>
        <v/>
      </c>
      <c r="J1403" s="702"/>
      <c r="K1403" s="696" t="str">
        <f>IF(Tabla112[[#This Row],[Insumos]]="","",_xlfn.XLOOKUP(Tabla112[[#This Row],[Insumos]],[1]!Tabla10[Insumo],[1]!Tabla10[InsumoAbrev],"",0))</f>
        <v/>
      </c>
      <c r="L1403" s="697"/>
      <c r="M1403" s="698" t="str">
        <f>IF(Tabla112[[#This Row],[Descripción]]="","",_xlfn.XLOOKUP(Tabla112[[#This Row],[Descripción]],[1]!Tabla10[Descripción],[1]!Tabla10[Unidad de Medida],"",0))</f>
        <v/>
      </c>
      <c r="N1403" s="699"/>
      <c r="O1403" s="700" t="str">
        <f>IF(Tabla112[[#This Row],[Descripción]]="","",_xlfn.XLOOKUP(Tabla112[[#This Row],[Descripción]],[1]!Tabla10[Descripción],[1]!Tabla10[Precio Unitario],0))</f>
        <v/>
      </c>
      <c r="P1403" s="700" t="str">
        <f>IF(Tabla112[[#This Row],[Cantidad de Insumos]]="","",Tabla112[[#This Row],[Precio Unitario]]*Tabla112[[#This Row],[Cantidad de Insumos]])</f>
        <v/>
      </c>
      <c r="Q1403" s="700" t="str">
        <f>IF(Tabla112[[#This Row],[Descripción]]="","",_xlfn.XLOOKUP(Tabla112[[#This Row],[Descripción]],[1]!Tabla10[Descripción],[1]!Tabla10[CODIGO PRESUPUESTARIO],0))</f>
        <v/>
      </c>
      <c r="R1403" s="696"/>
      <c r="S1403" s="696"/>
    </row>
    <row r="1404" spans="2:19" x14ac:dyDescent="0.3">
      <c r="B1404" s="692" t="str">
        <f>IF('Formulario PPGR3 '!$G1404="","",CONCATENATE('Formulario PPGR3 '!$C1404,".",'Formulario PPGR3 '!$D1404,".",'Formulario PPGR3 '!$E1404,".",'Formulario PPGR3 '!$F1404))</f>
        <v/>
      </c>
      <c r="C1404" s="692" t="str">
        <f>IF('Formulario PPGR3 '!$G1404="","",'[1]Formulario PPGR1'!#REF!)</f>
        <v/>
      </c>
      <c r="D1404" s="692" t="str">
        <f>IF('Formulario PPGR3 '!$G1404="","",'[1]Formulario PPGR1'!#REF!)</f>
        <v/>
      </c>
      <c r="E1404" s="692" t="str">
        <f>IF('Formulario PPGR3 '!$G1404="","",'[1]Formulario PPGR1'!#REF!)</f>
        <v/>
      </c>
      <c r="F1404" s="692" t="str">
        <f>IF('Formulario PPGR3 '!$G1404="","",'[1]Formulario PPGR1'!#REF!)</f>
        <v/>
      </c>
      <c r="G1404" s="693"/>
      <c r="H1404" s="694" t="str">
        <f>IF(Tabla112[[#This Row],[Código_Actividad]]="","",_xlfn.XLOOKUP(Tabla112[[#This Row],[Código_Actividad]],[1]!Tabla2[Código],[1]!Tabla2[Actividades Programables Presupuestables],"",0))</f>
        <v/>
      </c>
      <c r="I1404" s="695" t="str">
        <f>IFERROR(VLOOKUP('Formulario PPGR3 '!$G1404,'[1]Formulario PPGR2'!$H$9:$V$272,15,FALSE),"")</f>
        <v/>
      </c>
      <c r="J1404" s="702"/>
      <c r="K1404" s="696" t="str">
        <f>IF(Tabla112[[#This Row],[Insumos]]="","",_xlfn.XLOOKUP(Tabla112[[#This Row],[Insumos]],[1]!Tabla10[Insumo],[1]!Tabla10[InsumoAbrev],"",0))</f>
        <v/>
      </c>
      <c r="L1404" s="697"/>
      <c r="M1404" s="698" t="str">
        <f>IF(Tabla112[[#This Row],[Descripción]]="","",_xlfn.XLOOKUP(Tabla112[[#This Row],[Descripción]],[1]!Tabla10[Descripción],[1]!Tabla10[Unidad de Medida],"",0))</f>
        <v/>
      </c>
      <c r="N1404" s="699"/>
      <c r="O1404" s="700" t="str">
        <f>IF(Tabla112[[#This Row],[Descripción]]="","",_xlfn.XLOOKUP(Tabla112[[#This Row],[Descripción]],[1]!Tabla10[Descripción],[1]!Tabla10[Precio Unitario],0))</f>
        <v/>
      </c>
      <c r="P1404" s="700" t="str">
        <f>IF(Tabla112[[#This Row],[Cantidad de Insumos]]="","",Tabla112[[#This Row],[Precio Unitario]]*Tabla112[[#This Row],[Cantidad de Insumos]])</f>
        <v/>
      </c>
      <c r="Q1404" s="700" t="str">
        <f>IF(Tabla112[[#This Row],[Descripción]]="","",_xlfn.XLOOKUP(Tabla112[[#This Row],[Descripción]],[1]!Tabla10[Descripción],[1]!Tabla10[CODIGO PRESUPUESTARIO],0))</f>
        <v/>
      </c>
      <c r="R1404" s="696"/>
      <c r="S1404" s="696"/>
    </row>
    <row r="1405" spans="2:19" x14ac:dyDescent="0.3">
      <c r="B1405" s="692" t="str">
        <f>IF('Formulario PPGR3 '!$G1405="","",CONCATENATE('Formulario PPGR3 '!$C1405,".",'Formulario PPGR3 '!$D1405,".",'Formulario PPGR3 '!$E1405,".",'Formulario PPGR3 '!$F1405))</f>
        <v/>
      </c>
      <c r="C1405" s="692" t="str">
        <f>IF('Formulario PPGR3 '!$G1405="","",'[1]Formulario PPGR1'!#REF!)</f>
        <v/>
      </c>
      <c r="D1405" s="692" t="str">
        <f>IF('Formulario PPGR3 '!$G1405="","",'[1]Formulario PPGR1'!#REF!)</f>
        <v/>
      </c>
      <c r="E1405" s="692" t="str">
        <f>IF('Formulario PPGR3 '!$G1405="","",'[1]Formulario PPGR1'!#REF!)</f>
        <v/>
      </c>
      <c r="F1405" s="692" t="str">
        <f>IF('Formulario PPGR3 '!$G1405="","",'[1]Formulario PPGR1'!#REF!)</f>
        <v/>
      </c>
      <c r="G1405" s="693"/>
      <c r="H1405" s="694" t="str">
        <f>IF(Tabla112[[#This Row],[Código_Actividad]]="","",_xlfn.XLOOKUP(Tabla112[[#This Row],[Código_Actividad]],[1]!Tabla2[Código],[1]!Tabla2[Actividades Programables Presupuestables],"",0))</f>
        <v/>
      </c>
      <c r="I1405" s="695" t="str">
        <f>IFERROR(VLOOKUP('Formulario PPGR3 '!$G1405,'[1]Formulario PPGR2'!$H$9:$V$272,15,FALSE),"")</f>
        <v/>
      </c>
      <c r="J1405" s="702"/>
      <c r="K1405" s="696" t="str">
        <f>IF(Tabla112[[#This Row],[Insumos]]="","",_xlfn.XLOOKUP(Tabla112[[#This Row],[Insumos]],[1]!Tabla10[Insumo],[1]!Tabla10[InsumoAbrev],"",0))</f>
        <v/>
      </c>
      <c r="L1405" s="697"/>
      <c r="M1405" s="698" t="str">
        <f>IF(Tabla112[[#This Row],[Descripción]]="","",_xlfn.XLOOKUP(Tabla112[[#This Row],[Descripción]],[1]!Tabla10[Descripción],[1]!Tabla10[Unidad de Medida],"",0))</f>
        <v/>
      </c>
      <c r="N1405" s="699"/>
      <c r="O1405" s="700" t="str">
        <f>IF(Tabla112[[#This Row],[Descripción]]="","",_xlfn.XLOOKUP(Tabla112[[#This Row],[Descripción]],[1]!Tabla10[Descripción],[1]!Tabla10[Precio Unitario],0))</f>
        <v/>
      </c>
      <c r="P1405" s="700" t="str">
        <f>IF(Tabla112[[#This Row],[Cantidad de Insumos]]="","",Tabla112[[#This Row],[Precio Unitario]]*Tabla112[[#This Row],[Cantidad de Insumos]])</f>
        <v/>
      </c>
      <c r="Q1405" s="700" t="str">
        <f>IF(Tabla112[[#This Row],[Descripción]]="","",_xlfn.XLOOKUP(Tabla112[[#This Row],[Descripción]],[1]!Tabla10[Descripción],[1]!Tabla10[CODIGO PRESUPUESTARIO],0))</f>
        <v/>
      </c>
      <c r="R1405" s="696"/>
      <c r="S1405" s="696"/>
    </row>
    <row r="1406" spans="2:19" x14ac:dyDescent="0.3">
      <c r="B1406" s="692" t="str">
        <f>IF('Formulario PPGR3 '!$G1406="","",CONCATENATE('Formulario PPGR3 '!$C1406,".",'Formulario PPGR3 '!$D1406,".",'Formulario PPGR3 '!$E1406,".",'Formulario PPGR3 '!$F1406))</f>
        <v/>
      </c>
      <c r="C1406" s="692" t="str">
        <f>IF('Formulario PPGR3 '!$G1406="","",'[1]Formulario PPGR1'!#REF!)</f>
        <v/>
      </c>
      <c r="D1406" s="692" t="str">
        <f>IF('Formulario PPGR3 '!$G1406="","",'[1]Formulario PPGR1'!#REF!)</f>
        <v/>
      </c>
      <c r="E1406" s="692" t="str">
        <f>IF('Formulario PPGR3 '!$G1406="","",'[1]Formulario PPGR1'!#REF!)</f>
        <v/>
      </c>
      <c r="F1406" s="692" t="str">
        <f>IF('Formulario PPGR3 '!$G1406="","",'[1]Formulario PPGR1'!#REF!)</f>
        <v/>
      </c>
      <c r="G1406" s="693"/>
      <c r="H1406" s="694" t="str">
        <f>IF(Tabla112[[#This Row],[Código_Actividad]]="","",_xlfn.XLOOKUP(Tabla112[[#This Row],[Código_Actividad]],[1]!Tabla2[Código],[1]!Tabla2[Actividades Programables Presupuestables],"",0))</f>
        <v/>
      </c>
      <c r="I1406" s="695" t="str">
        <f>IFERROR(VLOOKUP('Formulario PPGR3 '!$G1406,'[1]Formulario PPGR2'!$H$9:$V$272,15,FALSE),"")</f>
        <v/>
      </c>
      <c r="J1406" s="702"/>
      <c r="K1406" s="696" t="str">
        <f>IF(Tabla112[[#This Row],[Insumos]]="","",_xlfn.XLOOKUP(Tabla112[[#This Row],[Insumos]],[1]!Tabla10[Insumo],[1]!Tabla10[InsumoAbrev],"",0))</f>
        <v/>
      </c>
      <c r="L1406" s="697"/>
      <c r="M1406" s="698" t="str">
        <f>IF(Tabla112[[#This Row],[Descripción]]="","",_xlfn.XLOOKUP(Tabla112[[#This Row],[Descripción]],[1]!Tabla10[Descripción],[1]!Tabla10[Unidad de Medida],"",0))</f>
        <v/>
      </c>
      <c r="N1406" s="699"/>
      <c r="O1406" s="700" t="str">
        <f>IF(Tabla112[[#This Row],[Descripción]]="","",_xlfn.XLOOKUP(Tabla112[[#This Row],[Descripción]],[1]!Tabla10[Descripción],[1]!Tabla10[Precio Unitario],0))</f>
        <v/>
      </c>
      <c r="P1406" s="700" t="str">
        <f>IF(Tabla112[[#This Row],[Cantidad de Insumos]]="","",Tabla112[[#This Row],[Precio Unitario]]*Tabla112[[#This Row],[Cantidad de Insumos]])</f>
        <v/>
      </c>
      <c r="Q1406" s="700" t="str">
        <f>IF(Tabla112[[#This Row],[Descripción]]="","",_xlfn.XLOOKUP(Tabla112[[#This Row],[Descripción]],[1]!Tabla10[Descripción],[1]!Tabla10[CODIGO PRESUPUESTARIO],0))</f>
        <v/>
      </c>
      <c r="R1406" s="696"/>
      <c r="S1406" s="696"/>
    </row>
    <row r="1407" spans="2:19" x14ac:dyDescent="0.3">
      <c r="B1407" s="692" t="str">
        <f>IF('Formulario PPGR3 '!$G1407="","",CONCATENATE('Formulario PPGR3 '!$C1407,".",'Formulario PPGR3 '!$D1407,".",'Formulario PPGR3 '!$E1407,".",'Formulario PPGR3 '!$F1407))</f>
        <v/>
      </c>
      <c r="C1407" s="692" t="str">
        <f>IF('Formulario PPGR3 '!$G1407="","",'[1]Formulario PPGR1'!#REF!)</f>
        <v/>
      </c>
      <c r="D1407" s="692" t="str">
        <f>IF('Formulario PPGR3 '!$G1407="","",'[1]Formulario PPGR1'!#REF!)</f>
        <v/>
      </c>
      <c r="E1407" s="692" t="str">
        <f>IF('Formulario PPGR3 '!$G1407="","",'[1]Formulario PPGR1'!#REF!)</f>
        <v/>
      </c>
      <c r="F1407" s="692" t="str">
        <f>IF('Formulario PPGR3 '!$G1407="","",'[1]Formulario PPGR1'!#REF!)</f>
        <v/>
      </c>
      <c r="G1407" s="693"/>
      <c r="H1407" s="694" t="str">
        <f>IF(Tabla112[[#This Row],[Código_Actividad]]="","",_xlfn.XLOOKUP(Tabla112[[#This Row],[Código_Actividad]],[1]!Tabla2[Código],[1]!Tabla2[Actividades Programables Presupuestables],"",0))</f>
        <v/>
      </c>
      <c r="I1407" s="695" t="str">
        <f>IFERROR(VLOOKUP('Formulario PPGR3 '!$G1407,'[1]Formulario PPGR2'!$H$9:$V$272,15,FALSE),"")</f>
        <v/>
      </c>
      <c r="J1407" s="702"/>
      <c r="K1407" s="696" t="str">
        <f>IF(Tabla112[[#This Row],[Insumos]]="","",_xlfn.XLOOKUP(Tabla112[[#This Row],[Insumos]],[1]!Tabla10[Insumo],[1]!Tabla10[InsumoAbrev],"",0))</f>
        <v/>
      </c>
      <c r="L1407" s="697"/>
      <c r="M1407" s="698" t="str">
        <f>IF(Tabla112[[#This Row],[Descripción]]="","",_xlfn.XLOOKUP(Tabla112[[#This Row],[Descripción]],[1]!Tabla10[Descripción],[1]!Tabla10[Unidad de Medida],"",0))</f>
        <v/>
      </c>
      <c r="N1407" s="699"/>
      <c r="O1407" s="700" t="str">
        <f>IF(Tabla112[[#This Row],[Descripción]]="","",_xlfn.XLOOKUP(Tabla112[[#This Row],[Descripción]],[1]!Tabla10[Descripción],[1]!Tabla10[Precio Unitario],0))</f>
        <v/>
      </c>
      <c r="P1407" s="700" t="str">
        <f>IF(Tabla112[[#This Row],[Cantidad de Insumos]]="","",Tabla112[[#This Row],[Precio Unitario]]*Tabla112[[#This Row],[Cantidad de Insumos]])</f>
        <v/>
      </c>
      <c r="Q1407" s="700" t="str">
        <f>IF(Tabla112[[#This Row],[Descripción]]="","",_xlfn.XLOOKUP(Tabla112[[#This Row],[Descripción]],[1]!Tabla10[Descripción],[1]!Tabla10[CODIGO PRESUPUESTARIO],0))</f>
        <v/>
      </c>
      <c r="R1407" s="696"/>
      <c r="S1407" s="696"/>
    </row>
    <row r="1408" spans="2:19" x14ac:dyDescent="0.3">
      <c r="B1408" s="692" t="str">
        <f>IF('Formulario PPGR3 '!$G1408="","",CONCATENATE('Formulario PPGR3 '!$C1408,".",'Formulario PPGR3 '!$D1408,".",'Formulario PPGR3 '!$E1408,".",'Formulario PPGR3 '!$F1408))</f>
        <v/>
      </c>
      <c r="C1408" s="692" t="str">
        <f>IF('Formulario PPGR3 '!$G1408="","",'[1]Formulario PPGR1'!#REF!)</f>
        <v/>
      </c>
      <c r="D1408" s="692" t="str">
        <f>IF('Formulario PPGR3 '!$G1408="","",'[1]Formulario PPGR1'!#REF!)</f>
        <v/>
      </c>
      <c r="E1408" s="692" t="str">
        <f>IF('Formulario PPGR3 '!$G1408="","",'[1]Formulario PPGR1'!#REF!)</f>
        <v/>
      </c>
      <c r="F1408" s="692" t="str">
        <f>IF('Formulario PPGR3 '!$G1408="","",'[1]Formulario PPGR1'!#REF!)</f>
        <v/>
      </c>
      <c r="G1408" s="693"/>
      <c r="H1408" s="694" t="str">
        <f>IF(Tabla112[[#This Row],[Código_Actividad]]="","",_xlfn.XLOOKUP(Tabla112[[#This Row],[Código_Actividad]],[1]!Tabla2[Código],[1]!Tabla2[Actividades Programables Presupuestables],"",0))</f>
        <v/>
      </c>
      <c r="I1408" s="695" t="str">
        <f>IFERROR(VLOOKUP('Formulario PPGR3 '!$G1408,'[1]Formulario PPGR2'!$H$9:$V$272,15,FALSE),"")</f>
        <v/>
      </c>
      <c r="J1408" s="702"/>
      <c r="K1408" s="696" t="str">
        <f>IF(Tabla112[[#This Row],[Insumos]]="","",_xlfn.XLOOKUP(Tabla112[[#This Row],[Insumos]],[1]!Tabla10[Insumo],[1]!Tabla10[InsumoAbrev],"",0))</f>
        <v/>
      </c>
      <c r="L1408" s="697"/>
      <c r="M1408" s="698" t="str">
        <f>IF(Tabla112[[#This Row],[Descripción]]="","",_xlfn.XLOOKUP(Tabla112[[#This Row],[Descripción]],[1]!Tabla10[Descripción],[1]!Tabla10[Unidad de Medida],"",0))</f>
        <v/>
      </c>
      <c r="N1408" s="699"/>
      <c r="O1408" s="700" t="str">
        <f>IF(Tabla112[[#This Row],[Descripción]]="","",_xlfn.XLOOKUP(Tabla112[[#This Row],[Descripción]],[1]!Tabla10[Descripción],[1]!Tabla10[Precio Unitario],0))</f>
        <v/>
      </c>
      <c r="P1408" s="700" t="str">
        <f>IF(Tabla112[[#This Row],[Cantidad de Insumos]]="","",Tabla112[[#This Row],[Precio Unitario]]*Tabla112[[#This Row],[Cantidad de Insumos]])</f>
        <v/>
      </c>
      <c r="Q1408" s="700" t="str">
        <f>IF(Tabla112[[#This Row],[Descripción]]="","",_xlfn.XLOOKUP(Tabla112[[#This Row],[Descripción]],[1]!Tabla10[Descripción],[1]!Tabla10[CODIGO PRESUPUESTARIO],0))</f>
        <v/>
      </c>
      <c r="R1408" s="696"/>
      <c r="S1408" s="696"/>
    </row>
    <row r="1409" spans="2:19" x14ac:dyDescent="0.3">
      <c r="B1409" s="692" t="str">
        <f>IF('Formulario PPGR3 '!$G1409="","",CONCATENATE('Formulario PPGR3 '!$C1409,".",'Formulario PPGR3 '!$D1409,".",'Formulario PPGR3 '!$E1409,".",'Formulario PPGR3 '!$F1409))</f>
        <v/>
      </c>
      <c r="C1409" s="692" t="str">
        <f>IF('Formulario PPGR3 '!$G1409="","",'[1]Formulario PPGR1'!#REF!)</f>
        <v/>
      </c>
      <c r="D1409" s="692" t="str">
        <f>IF('Formulario PPGR3 '!$G1409="","",'[1]Formulario PPGR1'!#REF!)</f>
        <v/>
      </c>
      <c r="E1409" s="692" t="str">
        <f>IF('Formulario PPGR3 '!$G1409="","",'[1]Formulario PPGR1'!#REF!)</f>
        <v/>
      </c>
      <c r="F1409" s="692" t="str">
        <f>IF('Formulario PPGR3 '!$G1409="","",'[1]Formulario PPGR1'!#REF!)</f>
        <v/>
      </c>
      <c r="G1409" s="693"/>
      <c r="H1409" s="694" t="str">
        <f>IF(Tabla112[[#This Row],[Código_Actividad]]="","",_xlfn.XLOOKUP(Tabla112[[#This Row],[Código_Actividad]],[1]!Tabla2[Código],[1]!Tabla2[Actividades Programables Presupuestables],"",0))</f>
        <v/>
      </c>
      <c r="I1409" s="695" t="str">
        <f>IFERROR(VLOOKUP('Formulario PPGR3 '!$G1409,'[1]Formulario PPGR2'!$H$9:$V$272,15,FALSE),"")</f>
        <v/>
      </c>
      <c r="J1409" s="702"/>
      <c r="K1409" s="696" t="str">
        <f>IF(Tabla112[[#This Row],[Insumos]]="","",_xlfn.XLOOKUP(Tabla112[[#This Row],[Insumos]],[1]!Tabla10[Insumo],[1]!Tabla10[InsumoAbrev],"",0))</f>
        <v/>
      </c>
      <c r="L1409" s="697"/>
      <c r="M1409" s="698" t="str">
        <f>IF(Tabla112[[#This Row],[Descripción]]="","",_xlfn.XLOOKUP(Tabla112[[#This Row],[Descripción]],[1]!Tabla10[Descripción],[1]!Tabla10[Unidad de Medida],"",0))</f>
        <v/>
      </c>
      <c r="N1409" s="699"/>
      <c r="O1409" s="700" t="str">
        <f>IF(Tabla112[[#This Row],[Descripción]]="","",_xlfn.XLOOKUP(Tabla112[[#This Row],[Descripción]],[1]!Tabla10[Descripción],[1]!Tabla10[Precio Unitario],0))</f>
        <v/>
      </c>
      <c r="P1409" s="700" t="str">
        <f>IF(Tabla112[[#This Row],[Cantidad de Insumos]]="","",Tabla112[[#This Row],[Precio Unitario]]*Tabla112[[#This Row],[Cantidad de Insumos]])</f>
        <v/>
      </c>
      <c r="Q1409" s="700" t="str">
        <f>IF(Tabla112[[#This Row],[Descripción]]="","",_xlfn.XLOOKUP(Tabla112[[#This Row],[Descripción]],[1]!Tabla10[Descripción],[1]!Tabla10[CODIGO PRESUPUESTARIO],0))</f>
        <v/>
      </c>
      <c r="R1409" s="696"/>
      <c r="S1409" s="696"/>
    </row>
    <row r="1410" spans="2:19" x14ac:dyDescent="0.3">
      <c r="B1410" s="692" t="str">
        <f>IF('Formulario PPGR3 '!$G1410="","",CONCATENATE('Formulario PPGR3 '!$C1410,".",'Formulario PPGR3 '!$D1410,".",'Formulario PPGR3 '!$E1410,".",'Formulario PPGR3 '!$F1410))</f>
        <v/>
      </c>
      <c r="C1410" s="692" t="str">
        <f>IF('Formulario PPGR3 '!$G1410="","",'[1]Formulario PPGR1'!#REF!)</f>
        <v/>
      </c>
      <c r="D1410" s="692" t="str">
        <f>IF('Formulario PPGR3 '!$G1410="","",'[1]Formulario PPGR1'!#REF!)</f>
        <v/>
      </c>
      <c r="E1410" s="692" t="str">
        <f>IF('Formulario PPGR3 '!$G1410="","",'[1]Formulario PPGR1'!#REF!)</f>
        <v/>
      </c>
      <c r="F1410" s="692" t="str">
        <f>IF('Formulario PPGR3 '!$G1410="","",'[1]Formulario PPGR1'!#REF!)</f>
        <v/>
      </c>
      <c r="G1410" s="693"/>
      <c r="H1410" s="694" t="str">
        <f>IF(Tabla112[[#This Row],[Código_Actividad]]="","",_xlfn.XLOOKUP(Tabla112[[#This Row],[Código_Actividad]],[1]!Tabla2[Código],[1]!Tabla2[Actividades Programables Presupuestables],"",0))</f>
        <v/>
      </c>
      <c r="I1410" s="695" t="str">
        <f>IFERROR(VLOOKUP('Formulario PPGR3 '!$G1410,'[1]Formulario PPGR2'!$H$9:$V$272,15,FALSE),"")</f>
        <v/>
      </c>
      <c r="J1410" s="702"/>
      <c r="K1410" s="696" t="str">
        <f>IF(Tabla112[[#This Row],[Insumos]]="","",_xlfn.XLOOKUP(Tabla112[[#This Row],[Insumos]],[1]!Tabla10[Insumo],[1]!Tabla10[InsumoAbrev],"",0))</f>
        <v/>
      </c>
      <c r="L1410" s="697"/>
      <c r="M1410" s="698" t="str">
        <f>IF(Tabla112[[#This Row],[Descripción]]="","",_xlfn.XLOOKUP(Tabla112[[#This Row],[Descripción]],[1]!Tabla10[Descripción],[1]!Tabla10[Unidad de Medida],"",0))</f>
        <v/>
      </c>
      <c r="N1410" s="699"/>
      <c r="O1410" s="700" t="str">
        <f>IF(Tabla112[[#This Row],[Descripción]]="","",_xlfn.XLOOKUP(Tabla112[[#This Row],[Descripción]],[1]!Tabla10[Descripción],[1]!Tabla10[Precio Unitario],0))</f>
        <v/>
      </c>
      <c r="P1410" s="700" t="str">
        <f>IF(Tabla112[[#This Row],[Cantidad de Insumos]]="","",Tabla112[[#This Row],[Precio Unitario]]*Tabla112[[#This Row],[Cantidad de Insumos]])</f>
        <v/>
      </c>
      <c r="Q1410" s="700" t="str">
        <f>IF(Tabla112[[#This Row],[Descripción]]="","",_xlfn.XLOOKUP(Tabla112[[#This Row],[Descripción]],[1]!Tabla10[Descripción],[1]!Tabla10[CODIGO PRESUPUESTARIO],0))</f>
        <v/>
      </c>
      <c r="R1410" s="696"/>
      <c r="S1410" s="696"/>
    </row>
    <row r="1411" spans="2:19" x14ac:dyDescent="0.3">
      <c r="B1411" s="692" t="str">
        <f>IF('Formulario PPGR3 '!$G1411="","",CONCATENATE('Formulario PPGR3 '!$C1411,".",'Formulario PPGR3 '!$D1411,".",'Formulario PPGR3 '!$E1411,".",'Formulario PPGR3 '!$F1411))</f>
        <v/>
      </c>
      <c r="C1411" s="692" t="str">
        <f>IF('Formulario PPGR3 '!$G1411="","",'[1]Formulario PPGR1'!#REF!)</f>
        <v/>
      </c>
      <c r="D1411" s="692" t="str">
        <f>IF('Formulario PPGR3 '!$G1411="","",'[1]Formulario PPGR1'!#REF!)</f>
        <v/>
      </c>
      <c r="E1411" s="692" t="str">
        <f>IF('Formulario PPGR3 '!$G1411="","",'[1]Formulario PPGR1'!#REF!)</f>
        <v/>
      </c>
      <c r="F1411" s="692" t="str">
        <f>IF('Formulario PPGR3 '!$G1411="","",'[1]Formulario PPGR1'!#REF!)</f>
        <v/>
      </c>
      <c r="G1411" s="693"/>
      <c r="H1411" s="694" t="str">
        <f>IF(Tabla112[[#This Row],[Código_Actividad]]="","",_xlfn.XLOOKUP(Tabla112[[#This Row],[Código_Actividad]],[1]!Tabla2[Código],[1]!Tabla2[Actividades Programables Presupuestables],"",0))</f>
        <v/>
      </c>
      <c r="I1411" s="695" t="str">
        <f>IFERROR(VLOOKUP('Formulario PPGR3 '!$G1411,'[1]Formulario PPGR2'!$H$9:$V$272,15,FALSE),"")</f>
        <v/>
      </c>
      <c r="J1411" s="702"/>
      <c r="K1411" s="696" t="str">
        <f>IF(Tabla112[[#This Row],[Insumos]]="","",_xlfn.XLOOKUP(Tabla112[[#This Row],[Insumos]],[1]!Tabla10[Insumo],[1]!Tabla10[InsumoAbrev],"",0))</f>
        <v/>
      </c>
      <c r="L1411" s="697"/>
      <c r="M1411" s="698" t="str">
        <f>IF(Tabla112[[#This Row],[Descripción]]="","",_xlfn.XLOOKUP(Tabla112[[#This Row],[Descripción]],[1]!Tabla10[Descripción],[1]!Tabla10[Unidad de Medida],"",0))</f>
        <v/>
      </c>
      <c r="N1411" s="699"/>
      <c r="O1411" s="700" t="str">
        <f>IF(Tabla112[[#This Row],[Descripción]]="","",_xlfn.XLOOKUP(Tabla112[[#This Row],[Descripción]],[1]!Tabla10[Descripción],[1]!Tabla10[Precio Unitario],0))</f>
        <v/>
      </c>
      <c r="P1411" s="700" t="str">
        <f>IF(Tabla112[[#This Row],[Cantidad de Insumos]]="","",Tabla112[[#This Row],[Precio Unitario]]*Tabla112[[#This Row],[Cantidad de Insumos]])</f>
        <v/>
      </c>
      <c r="Q1411" s="700" t="str">
        <f>IF(Tabla112[[#This Row],[Descripción]]="","",_xlfn.XLOOKUP(Tabla112[[#This Row],[Descripción]],[1]!Tabla10[Descripción],[1]!Tabla10[CODIGO PRESUPUESTARIO],0))</f>
        <v/>
      </c>
      <c r="R1411" s="696"/>
      <c r="S1411" s="696"/>
    </row>
    <row r="1412" spans="2:19" x14ac:dyDescent="0.3">
      <c r="B1412" s="692" t="str">
        <f>IF('Formulario PPGR3 '!$G1412="","",CONCATENATE('Formulario PPGR3 '!$C1412,".",'Formulario PPGR3 '!$D1412,".",'Formulario PPGR3 '!$E1412,".",'Formulario PPGR3 '!$F1412))</f>
        <v/>
      </c>
      <c r="C1412" s="692" t="str">
        <f>IF('Formulario PPGR3 '!$G1412="","",'[1]Formulario PPGR1'!#REF!)</f>
        <v/>
      </c>
      <c r="D1412" s="692" t="str">
        <f>IF('Formulario PPGR3 '!$G1412="","",'[1]Formulario PPGR1'!#REF!)</f>
        <v/>
      </c>
      <c r="E1412" s="692" t="str">
        <f>IF('Formulario PPGR3 '!$G1412="","",'[1]Formulario PPGR1'!#REF!)</f>
        <v/>
      </c>
      <c r="F1412" s="692" t="str">
        <f>IF('Formulario PPGR3 '!$G1412="","",'[1]Formulario PPGR1'!#REF!)</f>
        <v/>
      </c>
      <c r="G1412" s="693"/>
      <c r="H1412" s="694" t="str">
        <f>IF(Tabla112[[#This Row],[Código_Actividad]]="","",_xlfn.XLOOKUP(Tabla112[[#This Row],[Código_Actividad]],[1]!Tabla2[Código],[1]!Tabla2[Actividades Programables Presupuestables],"",0))</f>
        <v/>
      </c>
      <c r="I1412" s="695" t="str">
        <f>IFERROR(VLOOKUP('Formulario PPGR3 '!$G1412,'[1]Formulario PPGR2'!$H$9:$V$272,15,FALSE),"")</f>
        <v/>
      </c>
      <c r="J1412" s="702"/>
      <c r="K1412" s="696" t="str">
        <f>IF(Tabla112[[#This Row],[Insumos]]="","",_xlfn.XLOOKUP(Tabla112[[#This Row],[Insumos]],[1]!Tabla10[Insumo],[1]!Tabla10[InsumoAbrev],"",0))</f>
        <v/>
      </c>
      <c r="L1412" s="697"/>
      <c r="M1412" s="698" t="str">
        <f>IF(Tabla112[[#This Row],[Descripción]]="","",_xlfn.XLOOKUP(Tabla112[[#This Row],[Descripción]],[1]!Tabla10[Descripción],[1]!Tabla10[Unidad de Medida],"",0))</f>
        <v/>
      </c>
      <c r="N1412" s="699"/>
      <c r="O1412" s="700" t="str">
        <f>IF(Tabla112[[#This Row],[Descripción]]="","",_xlfn.XLOOKUP(Tabla112[[#This Row],[Descripción]],[1]!Tabla10[Descripción],[1]!Tabla10[Precio Unitario],0))</f>
        <v/>
      </c>
      <c r="P1412" s="700" t="str">
        <f>IF(Tabla112[[#This Row],[Cantidad de Insumos]]="","",Tabla112[[#This Row],[Precio Unitario]]*Tabla112[[#This Row],[Cantidad de Insumos]])</f>
        <v/>
      </c>
      <c r="Q1412" s="700" t="str">
        <f>IF(Tabla112[[#This Row],[Descripción]]="","",_xlfn.XLOOKUP(Tabla112[[#This Row],[Descripción]],[1]!Tabla10[Descripción],[1]!Tabla10[CODIGO PRESUPUESTARIO],0))</f>
        <v/>
      </c>
      <c r="R1412" s="696"/>
      <c r="S1412" s="696"/>
    </row>
    <row r="1413" spans="2:19" x14ac:dyDescent="0.3">
      <c r="B1413" s="692" t="str">
        <f>IF('Formulario PPGR3 '!$G1413="","",CONCATENATE('Formulario PPGR3 '!$C1413,".",'Formulario PPGR3 '!$D1413,".",'Formulario PPGR3 '!$E1413,".",'Formulario PPGR3 '!$F1413))</f>
        <v/>
      </c>
      <c r="C1413" s="692" t="str">
        <f>IF('Formulario PPGR3 '!$G1413="","",'[1]Formulario PPGR1'!#REF!)</f>
        <v/>
      </c>
      <c r="D1413" s="692" t="str">
        <f>IF('Formulario PPGR3 '!$G1413="","",'[1]Formulario PPGR1'!#REF!)</f>
        <v/>
      </c>
      <c r="E1413" s="692" t="str">
        <f>IF('Formulario PPGR3 '!$G1413="","",'[1]Formulario PPGR1'!#REF!)</f>
        <v/>
      </c>
      <c r="F1413" s="692" t="str">
        <f>IF('Formulario PPGR3 '!$G1413="","",'[1]Formulario PPGR1'!#REF!)</f>
        <v/>
      </c>
      <c r="G1413" s="693"/>
      <c r="H1413" s="694" t="str">
        <f>IF(Tabla112[[#This Row],[Código_Actividad]]="","",_xlfn.XLOOKUP(Tabla112[[#This Row],[Código_Actividad]],[1]!Tabla2[Código],[1]!Tabla2[Actividades Programables Presupuestables],"",0))</f>
        <v/>
      </c>
      <c r="I1413" s="695" t="str">
        <f>IFERROR(VLOOKUP('Formulario PPGR3 '!$G1413,'[1]Formulario PPGR2'!$H$9:$V$272,15,FALSE),"")</f>
        <v/>
      </c>
      <c r="J1413" s="702"/>
      <c r="K1413" s="696" t="str">
        <f>IF(Tabla112[[#This Row],[Insumos]]="","",_xlfn.XLOOKUP(Tabla112[[#This Row],[Insumos]],[1]!Tabla10[Insumo],[1]!Tabla10[InsumoAbrev],"",0))</f>
        <v/>
      </c>
      <c r="L1413" s="697"/>
      <c r="M1413" s="698" t="str">
        <f>IF(Tabla112[[#This Row],[Descripción]]="","",_xlfn.XLOOKUP(Tabla112[[#This Row],[Descripción]],[1]!Tabla10[Descripción],[1]!Tabla10[Unidad de Medida],"",0))</f>
        <v/>
      </c>
      <c r="N1413" s="699"/>
      <c r="O1413" s="700" t="str">
        <f>IF(Tabla112[[#This Row],[Descripción]]="","",_xlfn.XLOOKUP(Tabla112[[#This Row],[Descripción]],[1]!Tabla10[Descripción],[1]!Tabla10[Precio Unitario],0))</f>
        <v/>
      </c>
      <c r="P1413" s="700" t="str">
        <f>IF(Tabla112[[#This Row],[Cantidad de Insumos]]="","",Tabla112[[#This Row],[Precio Unitario]]*Tabla112[[#This Row],[Cantidad de Insumos]])</f>
        <v/>
      </c>
      <c r="Q1413" s="700" t="str">
        <f>IF(Tabla112[[#This Row],[Descripción]]="","",_xlfn.XLOOKUP(Tabla112[[#This Row],[Descripción]],[1]!Tabla10[Descripción],[1]!Tabla10[CODIGO PRESUPUESTARIO],0))</f>
        <v/>
      </c>
      <c r="R1413" s="696"/>
      <c r="S1413" s="696"/>
    </row>
    <row r="1414" spans="2:19" x14ac:dyDescent="0.3">
      <c r="B1414" s="692" t="str">
        <f>IF('Formulario PPGR3 '!$G1414="","",CONCATENATE('Formulario PPGR3 '!$C1414,".",'Formulario PPGR3 '!$D1414,".",'Formulario PPGR3 '!$E1414,".",'Formulario PPGR3 '!$F1414))</f>
        <v/>
      </c>
      <c r="C1414" s="692" t="str">
        <f>IF('Formulario PPGR3 '!$G1414="","",'[1]Formulario PPGR1'!#REF!)</f>
        <v/>
      </c>
      <c r="D1414" s="692" t="str">
        <f>IF('Formulario PPGR3 '!$G1414="","",'[1]Formulario PPGR1'!#REF!)</f>
        <v/>
      </c>
      <c r="E1414" s="692" t="str">
        <f>IF('Formulario PPGR3 '!$G1414="","",'[1]Formulario PPGR1'!#REF!)</f>
        <v/>
      </c>
      <c r="F1414" s="692" t="str">
        <f>IF('Formulario PPGR3 '!$G1414="","",'[1]Formulario PPGR1'!#REF!)</f>
        <v/>
      </c>
      <c r="G1414" s="693"/>
      <c r="H1414" s="694" t="str">
        <f>IF(Tabla112[[#This Row],[Código_Actividad]]="","",_xlfn.XLOOKUP(Tabla112[[#This Row],[Código_Actividad]],[1]!Tabla2[Código],[1]!Tabla2[Actividades Programables Presupuestables],"",0))</f>
        <v/>
      </c>
      <c r="I1414" s="695" t="str">
        <f>IFERROR(VLOOKUP('Formulario PPGR3 '!$G1414,'[1]Formulario PPGR2'!$H$9:$V$272,15,FALSE),"")</f>
        <v/>
      </c>
      <c r="J1414" s="702"/>
      <c r="K1414" s="696" t="str">
        <f>IF(Tabla112[[#This Row],[Insumos]]="","",_xlfn.XLOOKUP(Tabla112[[#This Row],[Insumos]],[1]!Tabla10[Insumo],[1]!Tabla10[InsumoAbrev],"",0))</f>
        <v/>
      </c>
      <c r="L1414" s="697"/>
      <c r="M1414" s="698" t="str">
        <f>IF(Tabla112[[#This Row],[Descripción]]="","",_xlfn.XLOOKUP(Tabla112[[#This Row],[Descripción]],[1]!Tabla10[Descripción],[1]!Tabla10[Unidad de Medida],"",0))</f>
        <v/>
      </c>
      <c r="N1414" s="699"/>
      <c r="O1414" s="700" t="str">
        <f>IF(Tabla112[[#This Row],[Descripción]]="","",_xlfn.XLOOKUP(Tabla112[[#This Row],[Descripción]],[1]!Tabla10[Descripción],[1]!Tabla10[Precio Unitario],0))</f>
        <v/>
      </c>
      <c r="P1414" s="700" t="str">
        <f>IF(Tabla112[[#This Row],[Cantidad de Insumos]]="","",Tabla112[[#This Row],[Precio Unitario]]*Tabla112[[#This Row],[Cantidad de Insumos]])</f>
        <v/>
      </c>
      <c r="Q1414" s="700" t="str">
        <f>IF(Tabla112[[#This Row],[Descripción]]="","",_xlfn.XLOOKUP(Tabla112[[#This Row],[Descripción]],[1]!Tabla10[Descripción],[1]!Tabla10[CODIGO PRESUPUESTARIO],0))</f>
        <v/>
      </c>
      <c r="R1414" s="696"/>
      <c r="S1414" s="696"/>
    </row>
    <row r="1415" spans="2:19" x14ac:dyDescent="0.3">
      <c r="B1415" s="692" t="str">
        <f>IF('Formulario PPGR3 '!$G1415="","",CONCATENATE('Formulario PPGR3 '!$C1415,".",'Formulario PPGR3 '!$D1415,".",'Formulario PPGR3 '!$E1415,".",'Formulario PPGR3 '!$F1415))</f>
        <v/>
      </c>
      <c r="C1415" s="692" t="str">
        <f>IF('Formulario PPGR3 '!$G1415="","",'[1]Formulario PPGR1'!#REF!)</f>
        <v/>
      </c>
      <c r="D1415" s="692" t="str">
        <f>IF('Formulario PPGR3 '!$G1415="","",'[1]Formulario PPGR1'!#REF!)</f>
        <v/>
      </c>
      <c r="E1415" s="692" t="str">
        <f>IF('Formulario PPGR3 '!$G1415="","",'[1]Formulario PPGR1'!#REF!)</f>
        <v/>
      </c>
      <c r="F1415" s="692" t="str">
        <f>IF('Formulario PPGR3 '!$G1415="","",'[1]Formulario PPGR1'!#REF!)</f>
        <v/>
      </c>
      <c r="G1415" s="693"/>
      <c r="H1415" s="694" t="str">
        <f>IF(Tabla112[[#This Row],[Código_Actividad]]="","",_xlfn.XLOOKUP(Tabla112[[#This Row],[Código_Actividad]],[1]!Tabla2[Código],[1]!Tabla2[Actividades Programables Presupuestables],"",0))</f>
        <v/>
      </c>
      <c r="I1415" s="695" t="str">
        <f>IFERROR(VLOOKUP('Formulario PPGR3 '!$G1415,'[1]Formulario PPGR2'!$H$9:$V$272,15,FALSE),"")</f>
        <v/>
      </c>
      <c r="J1415" s="702"/>
      <c r="K1415" s="696" t="str">
        <f>IF(Tabla112[[#This Row],[Insumos]]="","",_xlfn.XLOOKUP(Tabla112[[#This Row],[Insumos]],[1]!Tabla10[Insumo],[1]!Tabla10[InsumoAbrev],"",0))</f>
        <v/>
      </c>
      <c r="L1415" s="697"/>
      <c r="M1415" s="698" t="str">
        <f>IF(Tabla112[[#This Row],[Descripción]]="","",_xlfn.XLOOKUP(Tabla112[[#This Row],[Descripción]],[1]!Tabla10[Descripción],[1]!Tabla10[Unidad de Medida],"",0))</f>
        <v/>
      </c>
      <c r="N1415" s="699"/>
      <c r="O1415" s="700" t="str">
        <f>IF(Tabla112[[#This Row],[Descripción]]="","",_xlfn.XLOOKUP(Tabla112[[#This Row],[Descripción]],[1]!Tabla10[Descripción],[1]!Tabla10[Precio Unitario],0))</f>
        <v/>
      </c>
      <c r="P1415" s="700" t="str">
        <f>IF(Tabla112[[#This Row],[Cantidad de Insumos]]="","",Tabla112[[#This Row],[Precio Unitario]]*Tabla112[[#This Row],[Cantidad de Insumos]])</f>
        <v/>
      </c>
      <c r="Q1415" s="700" t="str">
        <f>IF(Tabla112[[#This Row],[Descripción]]="","",_xlfn.XLOOKUP(Tabla112[[#This Row],[Descripción]],[1]!Tabla10[Descripción],[1]!Tabla10[CODIGO PRESUPUESTARIO],0))</f>
        <v/>
      </c>
      <c r="R1415" s="696"/>
      <c r="S1415" s="696"/>
    </row>
    <row r="1416" spans="2:19" x14ac:dyDescent="0.3">
      <c r="B1416" s="692" t="str">
        <f>IF('Formulario PPGR3 '!$G1416="","",CONCATENATE('Formulario PPGR3 '!$C1416,".",'Formulario PPGR3 '!$D1416,".",'Formulario PPGR3 '!$E1416,".",'Formulario PPGR3 '!$F1416))</f>
        <v/>
      </c>
      <c r="C1416" s="692" t="str">
        <f>IF('Formulario PPGR3 '!$G1416="","",'[1]Formulario PPGR1'!#REF!)</f>
        <v/>
      </c>
      <c r="D1416" s="692" t="str">
        <f>IF('Formulario PPGR3 '!$G1416="","",'[1]Formulario PPGR1'!#REF!)</f>
        <v/>
      </c>
      <c r="E1416" s="692" t="str">
        <f>IF('Formulario PPGR3 '!$G1416="","",'[1]Formulario PPGR1'!#REF!)</f>
        <v/>
      </c>
      <c r="F1416" s="692" t="str">
        <f>IF('Formulario PPGR3 '!$G1416="","",'[1]Formulario PPGR1'!#REF!)</f>
        <v/>
      </c>
      <c r="G1416" s="693"/>
      <c r="H1416" s="694" t="str">
        <f>IF(Tabla112[[#This Row],[Código_Actividad]]="","",_xlfn.XLOOKUP(Tabla112[[#This Row],[Código_Actividad]],[1]!Tabla2[Código],[1]!Tabla2[Actividades Programables Presupuestables],"",0))</f>
        <v/>
      </c>
      <c r="I1416" s="695" t="str">
        <f>IFERROR(VLOOKUP('Formulario PPGR3 '!$G1416,'[1]Formulario PPGR2'!$H$9:$V$272,15,FALSE),"")</f>
        <v/>
      </c>
      <c r="J1416" s="702"/>
      <c r="K1416" s="696" t="str">
        <f>IF(Tabla112[[#This Row],[Insumos]]="","",_xlfn.XLOOKUP(Tabla112[[#This Row],[Insumos]],[1]!Tabla10[Insumo],[1]!Tabla10[InsumoAbrev],"",0))</f>
        <v/>
      </c>
      <c r="L1416" s="697"/>
      <c r="M1416" s="698" t="str">
        <f>IF(Tabla112[[#This Row],[Descripción]]="","",_xlfn.XLOOKUP(Tabla112[[#This Row],[Descripción]],[1]!Tabla10[Descripción],[1]!Tabla10[Unidad de Medida],"",0))</f>
        <v/>
      </c>
      <c r="N1416" s="699"/>
      <c r="O1416" s="700" t="str">
        <f>IF(Tabla112[[#This Row],[Descripción]]="","",_xlfn.XLOOKUP(Tabla112[[#This Row],[Descripción]],[1]!Tabla10[Descripción],[1]!Tabla10[Precio Unitario],0))</f>
        <v/>
      </c>
      <c r="P1416" s="700" t="str">
        <f>IF(Tabla112[[#This Row],[Cantidad de Insumos]]="","",Tabla112[[#This Row],[Precio Unitario]]*Tabla112[[#This Row],[Cantidad de Insumos]])</f>
        <v/>
      </c>
      <c r="Q1416" s="700" t="str">
        <f>IF(Tabla112[[#This Row],[Descripción]]="","",_xlfn.XLOOKUP(Tabla112[[#This Row],[Descripción]],[1]!Tabla10[Descripción],[1]!Tabla10[CODIGO PRESUPUESTARIO],0))</f>
        <v/>
      </c>
      <c r="R1416" s="696"/>
      <c r="S1416" s="696"/>
    </row>
    <row r="1417" spans="2:19" x14ac:dyDescent="0.3">
      <c r="B1417" s="692" t="str">
        <f>IF('Formulario PPGR3 '!$G1417="","",CONCATENATE('Formulario PPGR3 '!$C1417,".",'Formulario PPGR3 '!$D1417,".",'Formulario PPGR3 '!$E1417,".",'Formulario PPGR3 '!$F1417))</f>
        <v/>
      </c>
      <c r="C1417" s="692" t="str">
        <f>IF('Formulario PPGR3 '!$G1417="","",'[1]Formulario PPGR1'!#REF!)</f>
        <v/>
      </c>
      <c r="D1417" s="692" t="str">
        <f>IF('Formulario PPGR3 '!$G1417="","",'[1]Formulario PPGR1'!#REF!)</f>
        <v/>
      </c>
      <c r="E1417" s="692" t="str">
        <f>IF('Formulario PPGR3 '!$G1417="","",'[1]Formulario PPGR1'!#REF!)</f>
        <v/>
      </c>
      <c r="F1417" s="692" t="str">
        <f>IF('Formulario PPGR3 '!$G1417="","",'[1]Formulario PPGR1'!#REF!)</f>
        <v/>
      </c>
      <c r="G1417" s="693"/>
      <c r="H1417" s="694" t="str">
        <f>IF(Tabla112[[#This Row],[Código_Actividad]]="","",_xlfn.XLOOKUP(Tabla112[[#This Row],[Código_Actividad]],[1]!Tabla2[Código],[1]!Tabla2[Actividades Programables Presupuestables],"",0))</f>
        <v/>
      </c>
      <c r="I1417" s="695" t="str">
        <f>IFERROR(VLOOKUP('Formulario PPGR3 '!$G1417,'[1]Formulario PPGR2'!$H$9:$V$272,15,FALSE),"")</f>
        <v/>
      </c>
      <c r="J1417" s="702"/>
      <c r="K1417" s="696" t="str">
        <f>IF(Tabla112[[#This Row],[Insumos]]="","",_xlfn.XLOOKUP(Tabla112[[#This Row],[Insumos]],[1]!Tabla10[Insumo],[1]!Tabla10[InsumoAbrev],"",0))</f>
        <v/>
      </c>
      <c r="L1417" s="697"/>
      <c r="M1417" s="698" t="str">
        <f>IF(Tabla112[[#This Row],[Descripción]]="","",_xlfn.XLOOKUP(Tabla112[[#This Row],[Descripción]],[1]!Tabla10[Descripción],[1]!Tabla10[Unidad de Medida],"",0))</f>
        <v/>
      </c>
      <c r="N1417" s="699"/>
      <c r="O1417" s="700" t="str">
        <f>IF(Tabla112[[#This Row],[Descripción]]="","",_xlfn.XLOOKUP(Tabla112[[#This Row],[Descripción]],[1]!Tabla10[Descripción],[1]!Tabla10[Precio Unitario],0))</f>
        <v/>
      </c>
      <c r="P1417" s="700" t="str">
        <f>IF(Tabla112[[#This Row],[Cantidad de Insumos]]="","",Tabla112[[#This Row],[Precio Unitario]]*Tabla112[[#This Row],[Cantidad de Insumos]])</f>
        <v/>
      </c>
      <c r="Q1417" s="700" t="str">
        <f>IF(Tabla112[[#This Row],[Descripción]]="","",_xlfn.XLOOKUP(Tabla112[[#This Row],[Descripción]],[1]!Tabla10[Descripción],[1]!Tabla10[CODIGO PRESUPUESTARIO],0))</f>
        <v/>
      </c>
      <c r="R1417" s="696"/>
      <c r="S1417" s="696"/>
    </row>
    <row r="1418" spans="2:19" x14ac:dyDescent="0.3">
      <c r="B1418" s="692" t="str">
        <f>IF('Formulario PPGR3 '!$G1418="","",CONCATENATE('Formulario PPGR3 '!$C1418,".",'Formulario PPGR3 '!$D1418,".",'Formulario PPGR3 '!$E1418,".",'Formulario PPGR3 '!$F1418))</f>
        <v/>
      </c>
      <c r="C1418" s="692" t="str">
        <f>IF('Formulario PPGR3 '!$G1418="","",'[1]Formulario PPGR1'!#REF!)</f>
        <v/>
      </c>
      <c r="D1418" s="692" t="str">
        <f>IF('Formulario PPGR3 '!$G1418="","",'[1]Formulario PPGR1'!#REF!)</f>
        <v/>
      </c>
      <c r="E1418" s="692" t="str">
        <f>IF('Formulario PPGR3 '!$G1418="","",'[1]Formulario PPGR1'!#REF!)</f>
        <v/>
      </c>
      <c r="F1418" s="692" t="str">
        <f>IF('Formulario PPGR3 '!$G1418="","",'[1]Formulario PPGR1'!#REF!)</f>
        <v/>
      </c>
      <c r="G1418" s="693"/>
      <c r="H1418" s="694" t="str">
        <f>IF(Tabla112[[#This Row],[Código_Actividad]]="","",_xlfn.XLOOKUP(Tabla112[[#This Row],[Código_Actividad]],[1]!Tabla2[Código],[1]!Tabla2[Actividades Programables Presupuestables],"",0))</f>
        <v/>
      </c>
      <c r="I1418" s="695" t="str">
        <f>IFERROR(VLOOKUP('Formulario PPGR3 '!$G1418,'[1]Formulario PPGR2'!$H$9:$V$272,15,FALSE),"")</f>
        <v/>
      </c>
      <c r="J1418" s="702"/>
      <c r="K1418" s="696" t="str">
        <f>IF(Tabla112[[#This Row],[Insumos]]="","",_xlfn.XLOOKUP(Tabla112[[#This Row],[Insumos]],[1]!Tabla10[Insumo],[1]!Tabla10[InsumoAbrev],"",0))</f>
        <v/>
      </c>
      <c r="L1418" s="697"/>
      <c r="M1418" s="698" t="str">
        <f>IF(Tabla112[[#This Row],[Descripción]]="","",_xlfn.XLOOKUP(Tabla112[[#This Row],[Descripción]],[1]!Tabla10[Descripción],[1]!Tabla10[Unidad de Medida],"",0))</f>
        <v/>
      </c>
      <c r="N1418" s="699"/>
      <c r="O1418" s="700" t="str">
        <f>IF(Tabla112[[#This Row],[Descripción]]="","",_xlfn.XLOOKUP(Tabla112[[#This Row],[Descripción]],[1]!Tabla10[Descripción],[1]!Tabla10[Precio Unitario],0))</f>
        <v/>
      </c>
      <c r="P1418" s="700" t="str">
        <f>IF(Tabla112[[#This Row],[Cantidad de Insumos]]="","",Tabla112[[#This Row],[Precio Unitario]]*Tabla112[[#This Row],[Cantidad de Insumos]])</f>
        <v/>
      </c>
      <c r="Q1418" s="700" t="str">
        <f>IF(Tabla112[[#This Row],[Descripción]]="","",_xlfn.XLOOKUP(Tabla112[[#This Row],[Descripción]],[1]!Tabla10[Descripción],[1]!Tabla10[CODIGO PRESUPUESTARIO],0))</f>
        <v/>
      </c>
      <c r="R1418" s="696"/>
      <c r="S1418" s="696"/>
    </row>
    <row r="1419" spans="2:19" x14ac:dyDescent="0.3">
      <c r="B1419" s="692" t="str">
        <f>IF('Formulario PPGR3 '!$G1419="","",CONCATENATE('Formulario PPGR3 '!$C1419,".",'Formulario PPGR3 '!$D1419,".",'Formulario PPGR3 '!$E1419,".",'Formulario PPGR3 '!$F1419))</f>
        <v/>
      </c>
      <c r="C1419" s="692" t="str">
        <f>IF('Formulario PPGR3 '!$G1419="","",'[1]Formulario PPGR1'!#REF!)</f>
        <v/>
      </c>
      <c r="D1419" s="692" t="str">
        <f>IF('Formulario PPGR3 '!$G1419="","",'[1]Formulario PPGR1'!#REF!)</f>
        <v/>
      </c>
      <c r="E1419" s="692" t="str">
        <f>IF('Formulario PPGR3 '!$G1419="","",'[1]Formulario PPGR1'!#REF!)</f>
        <v/>
      </c>
      <c r="F1419" s="692" t="str">
        <f>IF('Formulario PPGR3 '!$G1419="","",'[1]Formulario PPGR1'!#REF!)</f>
        <v/>
      </c>
      <c r="G1419" s="693"/>
      <c r="H1419" s="694" t="str">
        <f>IF(Tabla112[[#This Row],[Código_Actividad]]="","",_xlfn.XLOOKUP(Tabla112[[#This Row],[Código_Actividad]],[1]!Tabla2[Código],[1]!Tabla2[Actividades Programables Presupuestables],"",0))</f>
        <v/>
      </c>
      <c r="I1419" s="695" t="str">
        <f>IFERROR(VLOOKUP('Formulario PPGR3 '!$G1419,'[1]Formulario PPGR2'!$H$9:$V$272,15,FALSE),"")</f>
        <v/>
      </c>
      <c r="J1419" s="702"/>
      <c r="K1419" s="696" t="str">
        <f>IF(Tabla112[[#This Row],[Insumos]]="","",_xlfn.XLOOKUP(Tabla112[[#This Row],[Insumos]],[1]!Tabla10[Insumo],[1]!Tabla10[InsumoAbrev],"",0))</f>
        <v/>
      </c>
      <c r="L1419" s="697"/>
      <c r="M1419" s="698" t="str">
        <f>IF(Tabla112[[#This Row],[Descripción]]="","",_xlfn.XLOOKUP(Tabla112[[#This Row],[Descripción]],[1]!Tabla10[Descripción],[1]!Tabla10[Unidad de Medida],"",0))</f>
        <v/>
      </c>
      <c r="N1419" s="699"/>
      <c r="O1419" s="700" t="str">
        <f>IF(Tabla112[[#This Row],[Descripción]]="","",_xlfn.XLOOKUP(Tabla112[[#This Row],[Descripción]],[1]!Tabla10[Descripción],[1]!Tabla10[Precio Unitario],0))</f>
        <v/>
      </c>
      <c r="P1419" s="700" t="str">
        <f>IF(Tabla112[[#This Row],[Cantidad de Insumos]]="","",Tabla112[[#This Row],[Precio Unitario]]*Tabla112[[#This Row],[Cantidad de Insumos]])</f>
        <v/>
      </c>
      <c r="Q1419" s="700" t="str">
        <f>IF(Tabla112[[#This Row],[Descripción]]="","",_xlfn.XLOOKUP(Tabla112[[#This Row],[Descripción]],[1]!Tabla10[Descripción],[1]!Tabla10[CODIGO PRESUPUESTARIO],0))</f>
        <v/>
      </c>
      <c r="R1419" s="696"/>
      <c r="S1419" s="696"/>
    </row>
    <row r="1420" spans="2:19" x14ac:dyDescent="0.3">
      <c r="B1420" s="692" t="str">
        <f>IF('Formulario PPGR3 '!$G1420="","",CONCATENATE('Formulario PPGR3 '!$C1420,".",'Formulario PPGR3 '!$D1420,".",'Formulario PPGR3 '!$E1420,".",'Formulario PPGR3 '!$F1420))</f>
        <v/>
      </c>
      <c r="C1420" s="692" t="str">
        <f>IF('Formulario PPGR3 '!$G1420="","",'[1]Formulario PPGR1'!#REF!)</f>
        <v/>
      </c>
      <c r="D1420" s="692" t="str">
        <f>IF('Formulario PPGR3 '!$G1420="","",'[1]Formulario PPGR1'!#REF!)</f>
        <v/>
      </c>
      <c r="E1420" s="692" t="str">
        <f>IF('Formulario PPGR3 '!$G1420="","",'[1]Formulario PPGR1'!#REF!)</f>
        <v/>
      </c>
      <c r="F1420" s="692" t="str">
        <f>IF('Formulario PPGR3 '!$G1420="","",'[1]Formulario PPGR1'!#REF!)</f>
        <v/>
      </c>
      <c r="G1420" s="693"/>
      <c r="H1420" s="694" t="str">
        <f>IF(Tabla112[[#This Row],[Código_Actividad]]="","",_xlfn.XLOOKUP(Tabla112[[#This Row],[Código_Actividad]],[1]!Tabla2[Código],[1]!Tabla2[Actividades Programables Presupuestables],"",0))</f>
        <v/>
      </c>
      <c r="I1420" s="695" t="str">
        <f>IFERROR(VLOOKUP('Formulario PPGR3 '!$G1420,'[1]Formulario PPGR2'!$H$9:$V$272,15,FALSE),"")</f>
        <v/>
      </c>
      <c r="J1420" s="702"/>
      <c r="K1420" s="696" t="str">
        <f>IF(Tabla112[[#This Row],[Insumos]]="","",_xlfn.XLOOKUP(Tabla112[[#This Row],[Insumos]],[1]!Tabla10[Insumo],[1]!Tabla10[InsumoAbrev],"",0))</f>
        <v/>
      </c>
      <c r="L1420" s="697"/>
      <c r="M1420" s="698" t="str">
        <f>IF(Tabla112[[#This Row],[Descripción]]="","",_xlfn.XLOOKUP(Tabla112[[#This Row],[Descripción]],[1]!Tabla10[Descripción],[1]!Tabla10[Unidad de Medida],"",0))</f>
        <v/>
      </c>
      <c r="N1420" s="699"/>
      <c r="O1420" s="700" t="str">
        <f>IF(Tabla112[[#This Row],[Descripción]]="","",_xlfn.XLOOKUP(Tabla112[[#This Row],[Descripción]],[1]!Tabla10[Descripción],[1]!Tabla10[Precio Unitario],0))</f>
        <v/>
      </c>
      <c r="P1420" s="700" t="str">
        <f>IF(Tabla112[[#This Row],[Cantidad de Insumos]]="","",Tabla112[[#This Row],[Precio Unitario]]*Tabla112[[#This Row],[Cantidad de Insumos]])</f>
        <v/>
      </c>
      <c r="Q1420" s="700" t="str">
        <f>IF(Tabla112[[#This Row],[Descripción]]="","",_xlfn.XLOOKUP(Tabla112[[#This Row],[Descripción]],[1]!Tabla10[Descripción],[1]!Tabla10[CODIGO PRESUPUESTARIO],0))</f>
        <v/>
      </c>
      <c r="R1420" s="696"/>
      <c r="S1420" s="696"/>
    </row>
    <row r="1421" spans="2:19" x14ac:dyDescent="0.3">
      <c r="B1421" s="692" t="str">
        <f>IF('Formulario PPGR3 '!$G1421="","",CONCATENATE('Formulario PPGR3 '!$C1421,".",'Formulario PPGR3 '!$D1421,".",'Formulario PPGR3 '!$E1421,".",'Formulario PPGR3 '!$F1421))</f>
        <v/>
      </c>
      <c r="C1421" s="692" t="str">
        <f>IF('Formulario PPGR3 '!$G1421="","",'[1]Formulario PPGR1'!#REF!)</f>
        <v/>
      </c>
      <c r="D1421" s="692" t="str">
        <f>IF('Formulario PPGR3 '!$G1421="","",'[1]Formulario PPGR1'!#REF!)</f>
        <v/>
      </c>
      <c r="E1421" s="692" t="str">
        <f>IF('Formulario PPGR3 '!$G1421="","",'[1]Formulario PPGR1'!#REF!)</f>
        <v/>
      </c>
      <c r="F1421" s="692" t="str">
        <f>IF('Formulario PPGR3 '!$G1421="","",'[1]Formulario PPGR1'!#REF!)</f>
        <v/>
      </c>
      <c r="G1421" s="693"/>
      <c r="H1421" s="694" t="str">
        <f>IF(Tabla112[[#This Row],[Código_Actividad]]="","",_xlfn.XLOOKUP(Tabla112[[#This Row],[Código_Actividad]],[1]!Tabla2[Código],[1]!Tabla2[Actividades Programables Presupuestables],"",0))</f>
        <v/>
      </c>
      <c r="I1421" s="695" t="str">
        <f>IFERROR(VLOOKUP('Formulario PPGR3 '!$G1421,'[1]Formulario PPGR2'!$H$9:$V$272,15,FALSE),"")</f>
        <v/>
      </c>
      <c r="J1421" s="702"/>
      <c r="K1421" s="696" t="str">
        <f>IF(Tabla112[[#This Row],[Insumos]]="","",_xlfn.XLOOKUP(Tabla112[[#This Row],[Insumos]],[1]!Tabla10[Insumo],[1]!Tabla10[InsumoAbrev],"",0))</f>
        <v/>
      </c>
      <c r="L1421" s="697"/>
      <c r="M1421" s="698" t="str">
        <f>IF(Tabla112[[#This Row],[Descripción]]="","",_xlfn.XLOOKUP(Tabla112[[#This Row],[Descripción]],[1]!Tabla10[Descripción],[1]!Tabla10[Unidad de Medida],"",0))</f>
        <v/>
      </c>
      <c r="N1421" s="699"/>
      <c r="O1421" s="700" t="str">
        <f>IF(Tabla112[[#This Row],[Descripción]]="","",_xlfn.XLOOKUP(Tabla112[[#This Row],[Descripción]],[1]!Tabla10[Descripción],[1]!Tabla10[Precio Unitario],0))</f>
        <v/>
      </c>
      <c r="P1421" s="700" t="str">
        <f>IF(Tabla112[[#This Row],[Cantidad de Insumos]]="","",Tabla112[[#This Row],[Precio Unitario]]*Tabla112[[#This Row],[Cantidad de Insumos]])</f>
        <v/>
      </c>
      <c r="Q1421" s="700" t="str">
        <f>IF(Tabla112[[#This Row],[Descripción]]="","",_xlfn.XLOOKUP(Tabla112[[#This Row],[Descripción]],[1]!Tabla10[Descripción],[1]!Tabla10[CODIGO PRESUPUESTARIO],0))</f>
        <v/>
      </c>
      <c r="R1421" s="696"/>
      <c r="S1421" s="696"/>
    </row>
    <row r="1422" spans="2:19" x14ac:dyDescent="0.3">
      <c r="B1422" s="692" t="str">
        <f>IF('Formulario PPGR3 '!$G1422="","",CONCATENATE('Formulario PPGR3 '!$C1422,".",'Formulario PPGR3 '!$D1422,".",'Formulario PPGR3 '!$E1422,".",'Formulario PPGR3 '!$F1422))</f>
        <v/>
      </c>
      <c r="C1422" s="692" t="str">
        <f>IF('Formulario PPGR3 '!$G1422="","",'[1]Formulario PPGR1'!#REF!)</f>
        <v/>
      </c>
      <c r="D1422" s="692" t="str">
        <f>IF('Formulario PPGR3 '!$G1422="","",'[1]Formulario PPGR1'!#REF!)</f>
        <v/>
      </c>
      <c r="E1422" s="692" t="str">
        <f>IF('Formulario PPGR3 '!$G1422="","",'[1]Formulario PPGR1'!#REF!)</f>
        <v/>
      </c>
      <c r="F1422" s="692" t="str">
        <f>IF('Formulario PPGR3 '!$G1422="","",'[1]Formulario PPGR1'!#REF!)</f>
        <v/>
      </c>
      <c r="G1422" s="693"/>
      <c r="H1422" s="694" t="str">
        <f>IF(Tabla112[[#This Row],[Código_Actividad]]="","",_xlfn.XLOOKUP(Tabla112[[#This Row],[Código_Actividad]],[1]!Tabla2[Código],[1]!Tabla2[Actividades Programables Presupuestables],"",0))</f>
        <v/>
      </c>
      <c r="I1422" s="695" t="str">
        <f>IFERROR(VLOOKUP('Formulario PPGR3 '!$G1422,'[1]Formulario PPGR2'!$H$9:$V$272,15,FALSE),"")</f>
        <v/>
      </c>
      <c r="J1422" s="702"/>
      <c r="K1422" s="696" t="str">
        <f>IF(Tabla112[[#This Row],[Insumos]]="","",_xlfn.XLOOKUP(Tabla112[[#This Row],[Insumos]],[1]!Tabla10[Insumo],[1]!Tabla10[InsumoAbrev],"",0))</f>
        <v/>
      </c>
      <c r="L1422" s="697"/>
      <c r="M1422" s="698" t="str">
        <f>IF(Tabla112[[#This Row],[Descripción]]="","",_xlfn.XLOOKUP(Tabla112[[#This Row],[Descripción]],[1]!Tabla10[Descripción],[1]!Tabla10[Unidad de Medida],"",0))</f>
        <v/>
      </c>
      <c r="N1422" s="699"/>
      <c r="O1422" s="700" t="str">
        <f>IF(Tabla112[[#This Row],[Descripción]]="","",_xlfn.XLOOKUP(Tabla112[[#This Row],[Descripción]],[1]!Tabla10[Descripción],[1]!Tabla10[Precio Unitario],0))</f>
        <v/>
      </c>
      <c r="P1422" s="700" t="str">
        <f>IF(Tabla112[[#This Row],[Cantidad de Insumos]]="","",Tabla112[[#This Row],[Precio Unitario]]*Tabla112[[#This Row],[Cantidad de Insumos]])</f>
        <v/>
      </c>
      <c r="Q1422" s="700" t="str">
        <f>IF(Tabla112[[#This Row],[Descripción]]="","",_xlfn.XLOOKUP(Tabla112[[#This Row],[Descripción]],[1]!Tabla10[Descripción],[1]!Tabla10[CODIGO PRESUPUESTARIO],0))</f>
        <v/>
      </c>
      <c r="R1422" s="696"/>
      <c r="S1422" s="696"/>
    </row>
    <row r="1423" spans="2:19" x14ac:dyDescent="0.3">
      <c r="B1423" s="692" t="str">
        <f>IF('Formulario PPGR3 '!$G1423="","",CONCATENATE('Formulario PPGR3 '!$C1423,".",'Formulario PPGR3 '!$D1423,".",'Formulario PPGR3 '!$E1423,".",'Formulario PPGR3 '!$F1423))</f>
        <v/>
      </c>
      <c r="C1423" s="692" t="str">
        <f>IF('Formulario PPGR3 '!$G1423="","",'[1]Formulario PPGR1'!#REF!)</f>
        <v/>
      </c>
      <c r="D1423" s="692" t="str">
        <f>IF('Formulario PPGR3 '!$G1423="","",'[1]Formulario PPGR1'!#REF!)</f>
        <v/>
      </c>
      <c r="E1423" s="692" t="str">
        <f>IF('Formulario PPGR3 '!$G1423="","",'[1]Formulario PPGR1'!#REF!)</f>
        <v/>
      </c>
      <c r="F1423" s="692" t="str">
        <f>IF('Formulario PPGR3 '!$G1423="","",'[1]Formulario PPGR1'!#REF!)</f>
        <v/>
      </c>
      <c r="G1423" s="693"/>
      <c r="H1423" s="694" t="str">
        <f>IF(Tabla112[[#This Row],[Código_Actividad]]="","",_xlfn.XLOOKUP(Tabla112[[#This Row],[Código_Actividad]],[1]!Tabla2[Código],[1]!Tabla2[Actividades Programables Presupuestables],"",0))</f>
        <v/>
      </c>
      <c r="I1423" s="695" t="str">
        <f>IFERROR(VLOOKUP('Formulario PPGR3 '!$G1423,'[1]Formulario PPGR2'!$H$9:$V$272,15,FALSE),"")</f>
        <v/>
      </c>
      <c r="J1423" s="702"/>
      <c r="K1423" s="696" t="str">
        <f>IF(Tabla112[[#This Row],[Insumos]]="","",_xlfn.XLOOKUP(Tabla112[[#This Row],[Insumos]],[1]!Tabla10[Insumo],[1]!Tabla10[InsumoAbrev],"",0))</f>
        <v/>
      </c>
      <c r="L1423" s="697"/>
      <c r="M1423" s="698" t="str">
        <f>IF(Tabla112[[#This Row],[Descripción]]="","",_xlfn.XLOOKUP(Tabla112[[#This Row],[Descripción]],[1]!Tabla10[Descripción],[1]!Tabla10[Unidad de Medida],"",0))</f>
        <v/>
      </c>
      <c r="N1423" s="699"/>
      <c r="O1423" s="700" t="str">
        <f>IF(Tabla112[[#This Row],[Descripción]]="","",_xlfn.XLOOKUP(Tabla112[[#This Row],[Descripción]],[1]!Tabla10[Descripción],[1]!Tabla10[Precio Unitario],0))</f>
        <v/>
      </c>
      <c r="P1423" s="700" t="str">
        <f>IF(Tabla112[[#This Row],[Cantidad de Insumos]]="","",Tabla112[[#This Row],[Precio Unitario]]*Tabla112[[#This Row],[Cantidad de Insumos]])</f>
        <v/>
      </c>
      <c r="Q1423" s="700" t="str">
        <f>IF(Tabla112[[#This Row],[Descripción]]="","",_xlfn.XLOOKUP(Tabla112[[#This Row],[Descripción]],[1]!Tabla10[Descripción],[1]!Tabla10[CODIGO PRESUPUESTARIO],0))</f>
        <v/>
      </c>
      <c r="R1423" s="696"/>
      <c r="S1423" s="696"/>
    </row>
    <row r="1424" spans="2:19" x14ac:dyDescent="0.3">
      <c r="B1424" s="692" t="str">
        <f>IF('Formulario PPGR3 '!$G1424="","",CONCATENATE('Formulario PPGR3 '!$C1424,".",'Formulario PPGR3 '!$D1424,".",'Formulario PPGR3 '!$E1424,".",'Formulario PPGR3 '!$F1424))</f>
        <v/>
      </c>
      <c r="C1424" s="692" t="str">
        <f>IF('Formulario PPGR3 '!$G1424="","",'[1]Formulario PPGR1'!#REF!)</f>
        <v/>
      </c>
      <c r="D1424" s="692" t="str">
        <f>IF('Formulario PPGR3 '!$G1424="","",'[1]Formulario PPGR1'!#REF!)</f>
        <v/>
      </c>
      <c r="E1424" s="692" t="str">
        <f>IF('Formulario PPGR3 '!$G1424="","",'[1]Formulario PPGR1'!#REF!)</f>
        <v/>
      </c>
      <c r="F1424" s="692" t="str">
        <f>IF('Formulario PPGR3 '!$G1424="","",'[1]Formulario PPGR1'!#REF!)</f>
        <v/>
      </c>
      <c r="G1424" s="693"/>
      <c r="H1424" s="694" t="str">
        <f>IF(Tabla112[[#This Row],[Código_Actividad]]="","",_xlfn.XLOOKUP(Tabla112[[#This Row],[Código_Actividad]],[1]!Tabla2[Código],[1]!Tabla2[Actividades Programables Presupuestables],"",0))</f>
        <v/>
      </c>
      <c r="I1424" s="695" t="str">
        <f>IFERROR(VLOOKUP('Formulario PPGR3 '!$G1424,'[1]Formulario PPGR2'!$H$9:$V$272,15,FALSE),"")</f>
        <v/>
      </c>
      <c r="J1424" s="702"/>
      <c r="K1424" s="696" t="str">
        <f>IF(Tabla112[[#This Row],[Insumos]]="","",_xlfn.XLOOKUP(Tabla112[[#This Row],[Insumos]],[1]!Tabla10[Insumo],[1]!Tabla10[InsumoAbrev],"",0))</f>
        <v/>
      </c>
      <c r="L1424" s="697"/>
      <c r="M1424" s="698" t="str">
        <f>IF(Tabla112[[#This Row],[Descripción]]="","",_xlfn.XLOOKUP(Tabla112[[#This Row],[Descripción]],[1]!Tabla10[Descripción],[1]!Tabla10[Unidad de Medida],"",0))</f>
        <v/>
      </c>
      <c r="N1424" s="699"/>
      <c r="O1424" s="700" t="str">
        <f>IF(Tabla112[[#This Row],[Descripción]]="","",_xlfn.XLOOKUP(Tabla112[[#This Row],[Descripción]],[1]!Tabla10[Descripción],[1]!Tabla10[Precio Unitario],0))</f>
        <v/>
      </c>
      <c r="P1424" s="700" t="str">
        <f>IF(Tabla112[[#This Row],[Cantidad de Insumos]]="","",Tabla112[[#This Row],[Precio Unitario]]*Tabla112[[#This Row],[Cantidad de Insumos]])</f>
        <v/>
      </c>
      <c r="Q1424" s="700" t="str">
        <f>IF(Tabla112[[#This Row],[Descripción]]="","",_xlfn.XLOOKUP(Tabla112[[#This Row],[Descripción]],[1]!Tabla10[Descripción],[1]!Tabla10[CODIGO PRESUPUESTARIO],0))</f>
        <v/>
      </c>
      <c r="R1424" s="696"/>
      <c r="S1424" s="696"/>
    </row>
    <row r="1425" spans="2:19" x14ac:dyDescent="0.3">
      <c r="B1425" s="692" t="str">
        <f>IF('Formulario PPGR3 '!$G1425="","",CONCATENATE('Formulario PPGR3 '!$C1425,".",'Formulario PPGR3 '!$D1425,".",'Formulario PPGR3 '!$E1425,".",'Formulario PPGR3 '!$F1425))</f>
        <v/>
      </c>
      <c r="C1425" s="692" t="str">
        <f>IF('Formulario PPGR3 '!$G1425="","",'[1]Formulario PPGR1'!#REF!)</f>
        <v/>
      </c>
      <c r="D1425" s="692" t="str">
        <f>IF('Formulario PPGR3 '!$G1425="","",'[1]Formulario PPGR1'!#REF!)</f>
        <v/>
      </c>
      <c r="E1425" s="692" t="str">
        <f>IF('Formulario PPGR3 '!$G1425="","",'[1]Formulario PPGR1'!#REF!)</f>
        <v/>
      </c>
      <c r="F1425" s="692" t="str">
        <f>IF('Formulario PPGR3 '!$G1425="","",'[1]Formulario PPGR1'!#REF!)</f>
        <v/>
      </c>
      <c r="G1425" s="693"/>
      <c r="H1425" s="694" t="str">
        <f>IF(Tabla112[[#This Row],[Código_Actividad]]="","",_xlfn.XLOOKUP(Tabla112[[#This Row],[Código_Actividad]],[1]!Tabla2[Código],[1]!Tabla2[Actividades Programables Presupuestables],"",0))</f>
        <v/>
      </c>
      <c r="I1425" s="695" t="str">
        <f>IFERROR(VLOOKUP('Formulario PPGR3 '!$G1425,'[1]Formulario PPGR2'!$H$9:$V$272,15,FALSE),"")</f>
        <v/>
      </c>
      <c r="J1425" s="702"/>
      <c r="K1425" s="696" t="str">
        <f>IF(Tabla112[[#This Row],[Insumos]]="","",_xlfn.XLOOKUP(Tabla112[[#This Row],[Insumos]],[1]!Tabla10[Insumo],[1]!Tabla10[InsumoAbrev],"",0))</f>
        <v/>
      </c>
      <c r="L1425" s="697"/>
      <c r="M1425" s="698" t="str">
        <f>IF(Tabla112[[#This Row],[Descripción]]="","",_xlfn.XLOOKUP(Tabla112[[#This Row],[Descripción]],[1]!Tabla10[Descripción],[1]!Tabla10[Unidad de Medida],"",0))</f>
        <v/>
      </c>
      <c r="N1425" s="699"/>
      <c r="O1425" s="700" t="str">
        <f>IF(Tabla112[[#This Row],[Descripción]]="","",_xlfn.XLOOKUP(Tabla112[[#This Row],[Descripción]],[1]!Tabla10[Descripción],[1]!Tabla10[Precio Unitario],0))</f>
        <v/>
      </c>
      <c r="P1425" s="700" t="str">
        <f>IF(Tabla112[[#This Row],[Cantidad de Insumos]]="","",Tabla112[[#This Row],[Precio Unitario]]*Tabla112[[#This Row],[Cantidad de Insumos]])</f>
        <v/>
      </c>
      <c r="Q1425" s="700" t="str">
        <f>IF(Tabla112[[#This Row],[Descripción]]="","",_xlfn.XLOOKUP(Tabla112[[#This Row],[Descripción]],[1]!Tabla10[Descripción],[1]!Tabla10[CODIGO PRESUPUESTARIO],0))</f>
        <v/>
      </c>
      <c r="R1425" s="696"/>
      <c r="S1425" s="696"/>
    </row>
    <row r="1426" spans="2:19" x14ac:dyDescent="0.3">
      <c r="B1426" s="692" t="str">
        <f>IF('Formulario PPGR3 '!$G1426="","",CONCATENATE('Formulario PPGR3 '!$C1426,".",'Formulario PPGR3 '!$D1426,".",'Formulario PPGR3 '!$E1426,".",'Formulario PPGR3 '!$F1426))</f>
        <v/>
      </c>
      <c r="C1426" s="692" t="str">
        <f>IF('Formulario PPGR3 '!$G1426="","",'[1]Formulario PPGR1'!#REF!)</f>
        <v/>
      </c>
      <c r="D1426" s="692" t="str">
        <f>IF('Formulario PPGR3 '!$G1426="","",'[1]Formulario PPGR1'!#REF!)</f>
        <v/>
      </c>
      <c r="E1426" s="692" t="str">
        <f>IF('Formulario PPGR3 '!$G1426="","",'[1]Formulario PPGR1'!#REF!)</f>
        <v/>
      </c>
      <c r="F1426" s="692" t="str">
        <f>IF('Formulario PPGR3 '!$G1426="","",'[1]Formulario PPGR1'!#REF!)</f>
        <v/>
      </c>
      <c r="G1426" s="693"/>
      <c r="H1426" s="694" t="str">
        <f>IF(Tabla112[[#This Row],[Código_Actividad]]="","",_xlfn.XLOOKUP(Tabla112[[#This Row],[Código_Actividad]],[1]!Tabla2[Código],[1]!Tabla2[Actividades Programables Presupuestables],"",0))</f>
        <v/>
      </c>
      <c r="I1426" s="695" t="str">
        <f>IFERROR(VLOOKUP('Formulario PPGR3 '!$G1426,'[1]Formulario PPGR2'!$H$9:$V$272,15,FALSE),"")</f>
        <v/>
      </c>
      <c r="J1426" s="702"/>
      <c r="K1426" s="696" t="str">
        <f>IF(Tabla112[[#This Row],[Insumos]]="","",_xlfn.XLOOKUP(Tabla112[[#This Row],[Insumos]],[1]!Tabla10[Insumo],[1]!Tabla10[InsumoAbrev],"",0))</f>
        <v/>
      </c>
      <c r="L1426" s="697"/>
      <c r="M1426" s="698" t="str">
        <f>IF(Tabla112[[#This Row],[Descripción]]="","",_xlfn.XLOOKUP(Tabla112[[#This Row],[Descripción]],[1]!Tabla10[Descripción],[1]!Tabla10[Unidad de Medida],"",0))</f>
        <v/>
      </c>
      <c r="N1426" s="699"/>
      <c r="O1426" s="700" t="str">
        <f>IF(Tabla112[[#This Row],[Descripción]]="","",_xlfn.XLOOKUP(Tabla112[[#This Row],[Descripción]],[1]!Tabla10[Descripción],[1]!Tabla10[Precio Unitario],0))</f>
        <v/>
      </c>
      <c r="P1426" s="700" t="str">
        <f>IF(Tabla112[[#This Row],[Cantidad de Insumos]]="","",Tabla112[[#This Row],[Precio Unitario]]*Tabla112[[#This Row],[Cantidad de Insumos]])</f>
        <v/>
      </c>
      <c r="Q1426" s="700" t="str">
        <f>IF(Tabla112[[#This Row],[Descripción]]="","",_xlfn.XLOOKUP(Tabla112[[#This Row],[Descripción]],[1]!Tabla10[Descripción],[1]!Tabla10[CODIGO PRESUPUESTARIO],0))</f>
        <v/>
      </c>
      <c r="R1426" s="696"/>
      <c r="S1426" s="696"/>
    </row>
    <row r="1427" spans="2:19" x14ac:dyDescent="0.3">
      <c r="B1427" s="692" t="str">
        <f>IF('Formulario PPGR3 '!$G1427="","",CONCATENATE('Formulario PPGR3 '!$C1427,".",'Formulario PPGR3 '!$D1427,".",'Formulario PPGR3 '!$E1427,".",'Formulario PPGR3 '!$F1427))</f>
        <v/>
      </c>
      <c r="C1427" s="692" t="str">
        <f>IF('Formulario PPGR3 '!$G1427="","",'[1]Formulario PPGR1'!#REF!)</f>
        <v/>
      </c>
      <c r="D1427" s="692" t="str">
        <f>IF('Formulario PPGR3 '!$G1427="","",'[1]Formulario PPGR1'!#REF!)</f>
        <v/>
      </c>
      <c r="E1427" s="692" t="str">
        <f>IF('Formulario PPGR3 '!$G1427="","",'[1]Formulario PPGR1'!#REF!)</f>
        <v/>
      </c>
      <c r="F1427" s="692" t="str">
        <f>IF('Formulario PPGR3 '!$G1427="","",'[1]Formulario PPGR1'!#REF!)</f>
        <v/>
      </c>
      <c r="G1427" s="693"/>
      <c r="H1427" s="694" t="str">
        <f>IF(Tabla112[[#This Row],[Código_Actividad]]="","",_xlfn.XLOOKUP(Tabla112[[#This Row],[Código_Actividad]],[1]!Tabla2[Código],[1]!Tabla2[Actividades Programables Presupuestables],"",0))</f>
        <v/>
      </c>
      <c r="I1427" s="695" t="str">
        <f>IFERROR(VLOOKUP('Formulario PPGR3 '!$G1427,'[1]Formulario PPGR2'!$H$9:$V$272,15,FALSE),"")</f>
        <v/>
      </c>
      <c r="J1427" s="702"/>
      <c r="K1427" s="696" t="str">
        <f>IF(Tabla112[[#This Row],[Insumos]]="","",_xlfn.XLOOKUP(Tabla112[[#This Row],[Insumos]],[1]!Tabla10[Insumo],[1]!Tabla10[InsumoAbrev],"",0))</f>
        <v/>
      </c>
      <c r="L1427" s="697"/>
      <c r="M1427" s="698" t="str">
        <f>IF(Tabla112[[#This Row],[Descripción]]="","",_xlfn.XLOOKUP(Tabla112[[#This Row],[Descripción]],[1]!Tabla10[Descripción],[1]!Tabla10[Unidad de Medida],"",0))</f>
        <v/>
      </c>
      <c r="N1427" s="699"/>
      <c r="O1427" s="700" t="str">
        <f>IF(Tabla112[[#This Row],[Descripción]]="","",_xlfn.XLOOKUP(Tabla112[[#This Row],[Descripción]],[1]!Tabla10[Descripción],[1]!Tabla10[Precio Unitario],0))</f>
        <v/>
      </c>
      <c r="P1427" s="700" t="str">
        <f>IF(Tabla112[[#This Row],[Cantidad de Insumos]]="","",Tabla112[[#This Row],[Precio Unitario]]*Tabla112[[#This Row],[Cantidad de Insumos]])</f>
        <v/>
      </c>
      <c r="Q1427" s="700" t="str">
        <f>IF(Tabla112[[#This Row],[Descripción]]="","",_xlfn.XLOOKUP(Tabla112[[#This Row],[Descripción]],[1]!Tabla10[Descripción],[1]!Tabla10[CODIGO PRESUPUESTARIO],0))</f>
        <v/>
      </c>
      <c r="R1427" s="696"/>
      <c r="S1427" s="696"/>
    </row>
    <row r="1428" spans="2:19" x14ac:dyDescent="0.3">
      <c r="B1428" s="692" t="str">
        <f>IF('Formulario PPGR3 '!$G1428="","",CONCATENATE('Formulario PPGR3 '!$C1428,".",'Formulario PPGR3 '!$D1428,".",'Formulario PPGR3 '!$E1428,".",'Formulario PPGR3 '!$F1428))</f>
        <v/>
      </c>
      <c r="C1428" s="692" t="str">
        <f>IF('Formulario PPGR3 '!$G1428="","",'[1]Formulario PPGR1'!#REF!)</f>
        <v/>
      </c>
      <c r="D1428" s="692" t="str">
        <f>IF('Formulario PPGR3 '!$G1428="","",'[1]Formulario PPGR1'!#REF!)</f>
        <v/>
      </c>
      <c r="E1428" s="692" t="str">
        <f>IF('Formulario PPGR3 '!$G1428="","",'[1]Formulario PPGR1'!#REF!)</f>
        <v/>
      </c>
      <c r="F1428" s="692" t="str">
        <f>IF('Formulario PPGR3 '!$G1428="","",'[1]Formulario PPGR1'!#REF!)</f>
        <v/>
      </c>
      <c r="G1428" s="693"/>
      <c r="H1428" s="694" t="str">
        <f>IF(Tabla112[[#This Row],[Código_Actividad]]="","",_xlfn.XLOOKUP(Tabla112[[#This Row],[Código_Actividad]],[1]!Tabla2[Código],[1]!Tabla2[Actividades Programables Presupuestables],"",0))</f>
        <v/>
      </c>
      <c r="I1428" s="695" t="str">
        <f>IFERROR(VLOOKUP('Formulario PPGR3 '!$G1428,'[1]Formulario PPGR2'!$H$9:$V$272,15,FALSE),"")</f>
        <v/>
      </c>
      <c r="J1428" s="702"/>
      <c r="K1428" s="696" t="str">
        <f>IF(Tabla112[[#This Row],[Insumos]]="","",_xlfn.XLOOKUP(Tabla112[[#This Row],[Insumos]],[1]!Tabla10[Insumo],[1]!Tabla10[InsumoAbrev],"",0))</f>
        <v/>
      </c>
      <c r="L1428" s="697"/>
      <c r="M1428" s="698" t="str">
        <f>IF(Tabla112[[#This Row],[Descripción]]="","",_xlfn.XLOOKUP(Tabla112[[#This Row],[Descripción]],[1]!Tabla10[Descripción],[1]!Tabla10[Unidad de Medida],"",0))</f>
        <v/>
      </c>
      <c r="N1428" s="699"/>
      <c r="O1428" s="700" t="str">
        <f>IF(Tabla112[[#This Row],[Descripción]]="","",_xlfn.XLOOKUP(Tabla112[[#This Row],[Descripción]],[1]!Tabla10[Descripción],[1]!Tabla10[Precio Unitario],0))</f>
        <v/>
      </c>
      <c r="P1428" s="700" t="str">
        <f>IF(Tabla112[[#This Row],[Cantidad de Insumos]]="","",Tabla112[[#This Row],[Precio Unitario]]*Tabla112[[#This Row],[Cantidad de Insumos]])</f>
        <v/>
      </c>
      <c r="Q1428" s="700" t="str">
        <f>IF(Tabla112[[#This Row],[Descripción]]="","",_xlfn.XLOOKUP(Tabla112[[#This Row],[Descripción]],[1]!Tabla10[Descripción],[1]!Tabla10[CODIGO PRESUPUESTARIO],0))</f>
        <v/>
      </c>
      <c r="R1428" s="696"/>
      <c r="S1428" s="696"/>
    </row>
    <row r="1429" spans="2:19" x14ac:dyDescent="0.3">
      <c r="B1429" s="692" t="str">
        <f>IF('Formulario PPGR3 '!$G1429="","",CONCATENATE('Formulario PPGR3 '!$C1429,".",'Formulario PPGR3 '!$D1429,".",'Formulario PPGR3 '!$E1429,".",'Formulario PPGR3 '!$F1429))</f>
        <v/>
      </c>
      <c r="C1429" s="692" t="str">
        <f>IF('Formulario PPGR3 '!$G1429="","",'[1]Formulario PPGR1'!#REF!)</f>
        <v/>
      </c>
      <c r="D1429" s="692" t="str">
        <f>IF('Formulario PPGR3 '!$G1429="","",'[1]Formulario PPGR1'!#REF!)</f>
        <v/>
      </c>
      <c r="E1429" s="692" t="str">
        <f>IF('Formulario PPGR3 '!$G1429="","",'[1]Formulario PPGR1'!#REF!)</f>
        <v/>
      </c>
      <c r="F1429" s="692" t="str">
        <f>IF('Formulario PPGR3 '!$G1429="","",'[1]Formulario PPGR1'!#REF!)</f>
        <v/>
      </c>
      <c r="G1429" s="693"/>
      <c r="H1429" s="694" t="str">
        <f>IF(Tabla112[[#This Row],[Código_Actividad]]="","",_xlfn.XLOOKUP(Tabla112[[#This Row],[Código_Actividad]],[1]!Tabla2[Código],[1]!Tabla2[Actividades Programables Presupuestables],"",0))</f>
        <v/>
      </c>
      <c r="I1429" s="695" t="str">
        <f>IFERROR(VLOOKUP('Formulario PPGR3 '!$G1429,'[1]Formulario PPGR2'!$H$9:$V$272,15,FALSE),"")</f>
        <v/>
      </c>
      <c r="J1429" s="702"/>
      <c r="K1429" s="696" t="str">
        <f>IF(Tabla112[[#This Row],[Insumos]]="","",_xlfn.XLOOKUP(Tabla112[[#This Row],[Insumos]],[1]!Tabla10[Insumo],[1]!Tabla10[InsumoAbrev],"",0))</f>
        <v/>
      </c>
      <c r="L1429" s="697"/>
      <c r="M1429" s="698" t="str">
        <f>IF(Tabla112[[#This Row],[Descripción]]="","",_xlfn.XLOOKUP(Tabla112[[#This Row],[Descripción]],[1]!Tabla10[Descripción],[1]!Tabla10[Unidad de Medida],"",0))</f>
        <v/>
      </c>
      <c r="N1429" s="699"/>
      <c r="O1429" s="700" t="str">
        <f>IF(Tabla112[[#This Row],[Descripción]]="","",_xlfn.XLOOKUP(Tabla112[[#This Row],[Descripción]],[1]!Tabla10[Descripción],[1]!Tabla10[Precio Unitario],0))</f>
        <v/>
      </c>
      <c r="P1429" s="700" t="str">
        <f>IF(Tabla112[[#This Row],[Cantidad de Insumos]]="","",Tabla112[[#This Row],[Precio Unitario]]*Tabla112[[#This Row],[Cantidad de Insumos]])</f>
        <v/>
      </c>
      <c r="Q1429" s="700" t="str">
        <f>IF(Tabla112[[#This Row],[Descripción]]="","",_xlfn.XLOOKUP(Tabla112[[#This Row],[Descripción]],[1]!Tabla10[Descripción],[1]!Tabla10[CODIGO PRESUPUESTARIO],0))</f>
        <v/>
      </c>
      <c r="R1429" s="696"/>
      <c r="S1429" s="696"/>
    </row>
    <row r="1430" spans="2:19" x14ac:dyDescent="0.3">
      <c r="B1430" s="692" t="str">
        <f>IF('Formulario PPGR3 '!$G1430="","",CONCATENATE('Formulario PPGR3 '!$C1430,".",'Formulario PPGR3 '!$D1430,".",'Formulario PPGR3 '!$E1430,".",'Formulario PPGR3 '!$F1430))</f>
        <v/>
      </c>
      <c r="C1430" s="692" t="str">
        <f>IF('Formulario PPGR3 '!$G1430="","",'[1]Formulario PPGR1'!#REF!)</f>
        <v/>
      </c>
      <c r="D1430" s="692" t="str">
        <f>IF('Formulario PPGR3 '!$G1430="","",'[1]Formulario PPGR1'!#REF!)</f>
        <v/>
      </c>
      <c r="E1430" s="692" t="str">
        <f>IF('Formulario PPGR3 '!$G1430="","",'[1]Formulario PPGR1'!#REF!)</f>
        <v/>
      </c>
      <c r="F1430" s="692" t="str">
        <f>IF('Formulario PPGR3 '!$G1430="","",'[1]Formulario PPGR1'!#REF!)</f>
        <v/>
      </c>
      <c r="G1430" s="693"/>
      <c r="H1430" s="694" t="str">
        <f>IF(Tabla112[[#This Row],[Código_Actividad]]="","",_xlfn.XLOOKUP(Tabla112[[#This Row],[Código_Actividad]],[1]!Tabla2[Código],[1]!Tabla2[Actividades Programables Presupuestables],"",0))</f>
        <v/>
      </c>
      <c r="I1430" s="695" t="str">
        <f>IFERROR(VLOOKUP('Formulario PPGR3 '!$G1430,'[1]Formulario PPGR2'!$H$9:$V$272,15,FALSE),"")</f>
        <v/>
      </c>
      <c r="J1430" s="702"/>
      <c r="K1430" s="696" t="str">
        <f>IF(Tabla112[[#This Row],[Insumos]]="","",_xlfn.XLOOKUP(Tabla112[[#This Row],[Insumos]],[1]!Tabla10[Insumo],[1]!Tabla10[InsumoAbrev],"",0))</f>
        <v/>
      </c>
      <c r="L1430" s="697"/>
      <c r="M1430" s="698" t="str">
        <f>IF(Tabla112[[#This Row],[Descripción]]="","",_xlfn.XLOOKUP(Tabla112[[#This Row],[Descripción]],[1]!Tabla10[Descripción],[1]!Tabla10[Unidad de Medida],"",0))</f>
        <v/>
      </c>
      <c r="N1430" s="699"/>
      <c r="O1430" s="700" t="str">
        <f>IF(Tabla112[[#This Row],[Descripción]]="","",_xlfn.XLOOKUP(Tabla112[[#This Row],[Descripción]],[1]!Tabla10[Descripción],[1]!Tabla10[Precio Unitario],0))</f>
        <v/>
      </c>
      <c r="P1430" s="700" t="str">
        <f>IF(Tabla112[[#This Row],[Cantidad de Insumos]]="","",Tabla112[[#This Row],[Precio Unitario]]*Tabla112[[#This Row],[Cantidad de Insumos]])</f>
        <v/>
      </c>
      <c r="Q1430" s="700" t="str">
        <f>IF(Tabla112[[#This Row],[Descripción]]="","",_xlfn.XLOOKUP(Tabla112[[#This Row],[Descripción]],[1]!Tabla10[Descripción],[1]!Tabla10[CODIGO PRESUPUESTARIO],0))</f>
        <v/>
      </c>
      <c r="R1430" s="696"/>
      <c r="S1430" s="696"/>
    </row>
    <row r="1431" spans="2:19" x14ac:dyDescent="0.3">
      <c r="B1431" s="692" t="str">
        <f>IF('Formulario PPGR3 '!$G1431="","",CONCATENATE('Formulario PPGR3 '!$C1431,".",'Formulario PPGR3 '!$D1431,".",'Formulario PPGR3 '!$E1431,".",'Formulario PPGR3 '!$F1431))</f>
        <v/>
      </c>
      <c r="C1431" s="692" t="str">
        <f>IF('Formulario PPGR3 '!$G1431="","",'[1]Formulario PPGR1'!#REF!)</f>
        <v/>
      </c>
      <c r="D1431" s="692" t="str">
        <f>IF('Formulario PPGR3 '!$G1431="","",'[1]Formulario PPGR1'!#REF!)</f>
        <v/>
      </c>
      <c r="E1431" s="692" t="str">
        <f>IF('Formulario PPGR3 '!$G1431="","",'[1]Formulario PPGR1'!#REF!)</f>
        <v/>
      </c>
      <c r="F1431" s="692" t="str">
        <f>IF('Formulario PPGR3 '!$G1431="","",'[1]Formulario PPGR1'!#REF!)</f>
        <v/>
      </c>
      <c r="G1431" s="693"/>
      <c r="H1431" s="694" t="str">
        <f>IF(Tabla112[[#This Row],[Código_Actividad]]="","",_xlfn.XLOOKUP(Tabla112[[#This Row],[Código_Actividad]],[1]!Tabla2[Código],[1]!Tabla2[Actividades Programables Presupuestables],"",0))</f>
        <v/>
      </c>
      <c r="I1431" s="695" t="str">
        <f>IFERROR(VLOOKUP('Formulario PPGR3 '!$G1431,'[1]Formulario PPGR2'!$H$9:$V$272,15,FALSE),"")</f>
        <v/>
      </c>
      <c r="J1431" s="702"/>
      <c r="K1431" s="696" t="str">
        <f>IF(Tabla112[[#This Row],[Insumos]]="","",_xlfn.XLOOKUP(Tabla112[[#This Row],[Insumos]],[1]!Tabla10[Insumo],[1]!Tabla10[InsumoAbrev],"",0))</f>
        <v/>
      </c>
      <c r="L1431" s="697"/>
      <c r="M1431" s="698" t="str">
        <f>IF(Tabla112[[#This Row],[Descripción]]="","",_xlfn.XLOOKUP(Tabla112[[#This Row],[Descripción]],[1]!Tabla10[Descripción],[1]!Tabla10[Unidad de Medida],"",0))</f>
        <v/>
      </c>
      <c r="N1431" s="699"/>
      <c r="O1431" s="700" t="str">
        <f>IF(Tabla112[[#This Row],[Descripción]]="","",_xlfn.XLOOKUP(Tabla112[[#This Row],[Descripción]],[1]!Tabla10[Descripción],[1]!Tabla10[Precio Unitario],0))</f>
        <v/>
      </c>
      <c r="P1431" s="700" t="str">
        <f>IF(Tabla112[[#This Row],[Cantidad de Insumos]]="","",Tabla112[[#This Row],[Precio Unitario]]*Tabla112[[#This Row],[Cantidad de Insumos]])</f>
        <v/>
      </c>
      <c r="Q1431" s="700" t="str">
        <f>IF(Tabla112[[#This Row],[Descripción]]="","",_xlfn.XLOOKUP(Tabla112[[#This Row],[Descripción]],[1]!Tabla10[Descripción],[1]!Tabla10[CODIGO PRESUPUESTARIO],0))</f>
        <v/>
      </c>
      <c r="R1431" s="696"/>
      <c r="S1431" s="696"/>
    </row>
    <row r="1432" spans="2:19" x14ac:dyDescent="0.3">
      <c r="B1432" s="692" t="str">
        <f>IF('Formulario PPGR3 '!$G1432="","",CONCATENATE('Formulario PPGR3 '!$C1432,".",'Formulario PPGR3 '!$D1432,".",'Formulario PPGR3 '!$E1432,".",'Formulario PPGR3 '!$F1432))</f>
        <v/>
      </c>
      <c r="C1432" s="692" t="str">
        <f>IF('Formulario PPGR3 '!$G1432="","",'[1]Formulario PPGR1'!#REF!)</f>
        <v/>
      </c>
      <c r="D1432" s="692" t="str">
        <f>IF('Formulario PPGR3 '!$G1432="","",'[1]Formulario PPGR1'!#REF!)</f>
        <v/>
      </c>
      <c r="E1432" s="692" t="str">
        <f>IF('Formulario PPGR3 '!$G1432="","",'[1]Formulario PPGR1'!#REF!)</f>
        <v/>
      </c>
      <c r="F1432" s="692" t="str">
        <f>IF('Formulario PPGR3 '!$G1432="","",'[1]Formulario PPGR1'!#REF!)</f>
        <v/>
      </c>
      <c r="G1432" s="693"/>
      <c r="H1432" s="694" t="str">
        <f>IF(Tabla112[[#This Row],[Código_Actividad]]="","",_xlfn.XLOOKUP(Tabla112[[#This Row],[Código_Actividad]],[1]!Tabla2[Código],[1]!Tabla2[Actividades Programables Presupuestables],"",0))</f>
        <v/>
      </c>
      <c r="I1432" s="695" t="str">
        <f>IFERROR(VLOOKUP('Formulario PPGR3 '!$G1432,'[1]Formulario PPGR2'!$H$9:$V$272,15,FALSE),"")</f>
        <v/>
      </c>
      <c r="J1432" s="702"/>
      <c r="K1432" s="696" t="str">
        <f>IF(Tabla112[[#This Row],[Insumos]]="","",_xlfn.XLOOKUP(Tabla112[[#This Row],[Insumos]],[1]!Tabla10[Insumo],[1]!Tabla10[InsumoAbrev],"",0))</f>
        <v/>
      </c>
      <c r="L1432" s="697"/>
      <c r="M1432" s="698" t="str">
        <f>IF(Tabla112[[#This Row],[Descripción]]="","",_xlfn.XLOOKUP(Tabla112[[#This Row],[Descripción]],[1]!Tabla10[Descripción],[1]!Tabla10[Unidad de Medida],"",0))</f>
        <v/>
      </c>
      <c r="N1432" s="699"/>
      <c r="O1432" s="700" t="str">
        <f>IF(Tabla112[[#This Row],[Descripción]]="","",_xlfn.XLOOKUP(Tabla112[[#This Row],[Descripción]],[1]!Tabla10[Descripción],[1]!Tabla10[Precio Unitario],0))</f>
        <v/>
      </c>
      <c r="P1432" s="700" t="str">
        <f>IF(Tabla112[[#This Row],[Cantidad de Insumos]]="","",Tabla112[[#This Row],[Precio Unitario]]*Tabla112[[#This Row],[Cantidad de Insumos]])</f>
        <v/>
      </c>
      <c r="Q1432" s="700" t="str">
        <f>IF(Tabla112[[#This Row],[Descripción]]="","",_xlfn.XLOOKUP(Tabla112[[#This Row],[Descripción]],[1]!Tabla10[Descripción],[1]!Tabla10[CODIGO PRESUPUESTARIO],0))</f>
        <v/>
      </c>
      <c r="R1432" s="696"/>
      <c r="S1432" s="696"/>
    </row>
    <row r="1433" spans="2:19" x14ac:dyDescent="0.3">
      <c r="B1433" s="692" t="str">
        <f>IF('Formulario PPGR3 '!$G1433="","",CONCATENATE('Formulario PPGR3 '!$C1433,".",'Formulario PPGR3 '!$D1433,".",'Formulario PPGR3 '!$E1433,".",'Formulario PPGR3 '!$F1433))</f>
        <v/>
      </c>
      <c r="C1433" s="692" t="str">
        <f>IF('Formulario PPGR3 '!$G1433="","",'[1]Formulario PPGR1'!#REF!)</f>
        <v/>
      </c>
      <c r="D1433" s="692" t="str">
        <f>IF('Formulario PPGR3 '!$G1433="","",'[1]Formulario PPGR1'!#REF!)</f>
        <v/>
      </c>
      <c r="E1433" s="692" t="str">
        <f>IF('Formulario PPGR3 '!$G1433="","",'[1]Formulario PPGR1'!#REF!)</f>
        <v/>
      </c>
      <c r="F1433" s="692" t="str">
        <f>IF('Formulario PPGR3 '!$G1433="","",'[1]Formulario PPGR1'!#REF!)</f>
        <v/>
      </c>
      <c r="G1433" s="693"/>
      <c r="H1433" s="694" t="str">
        <f>IF(Tabla112[[#This Row],[Código_Actividad]]="","",_xlfn.XLOOKUP(Tabla112[[#This Row],[Código_Actividad]],[1]!Tabla2[Código],[1]!Tabla2[Actividades Programables Presupuestables],"",0))</f>
        <v/>
      </c>
      <c r="I1433" s="695" t="str">
        <f>IFERROR(VLOOKUP('Formulario PPGR3 '!$G1433,'[1]Formulario PPGR2'!$H$9:$V$272,15,FALSE),"")</f>
        <v/>
      </c>
      <c r="J1433" s="702"/>
      <c r="K1433" s="696" t="str">
        <f>IF(Tabla112[[#This Row],[Insumos]]="","",_xlfn.XLOOKUP(Tabla112[[#This Row],[Insumos]],[1]!Tabla10[Insumo],[1]!Tabla10[InsumoAbrev],"",0))</f>
        <v/>
      </c>
      <c r="L1433" s="697"/>
      <c r="M1433" s="698" t="str">
        <f>IF(Tabla112[[#This Row],[Descripción]]="","",_xlfn.XLOOKUP(Tabla112[[#This Row],[Descripción]],[1]!Tabla10[Descripción],[1]!Tabla10[Unidad de Medida],"",0))</f>
        <v/>
      </c>
      <c r="N1433" s="699"/>
      <c r="O1433" s="700" t="str">
        <f>IF(Tabla112[[#This Row],[Descripción]]="","",_xlfn.XLOOKUP(Tabla112[[#This Row],[Descripción]],[1]!Tabla10[Descripción],[1]!Tabla10[Precio Unitario],0))</f>
        <v/>
      </c>
      <c r="P1433" s="700" t="str">
        <f>IF(Tabla112[[#This Row],[Cantidad de Insumos]]="","",Tabla112[[#This Row],[Precio Unitario]]*Tabla112[[#This Row],[Cantidad de Insumos]])</f>
        <v/>
      </c>
      <c r="Q1433" s="700" t="str">
        <f>IF(Tabla112[[#This Row],[Descripción]]="","",_xlfn.XLOOKUP(Tabla112[[#This Row],[Descripción]],[1]!Tabla10[Descripción],[1]!Tabla10[CODIGO PRESUPUESTARIO],0))</f>
        <v/>
      </c>
      <c r="R1433" s="696"/>
      <c r="S1433" s="696"/>
    </row>
    <row r="1434" spans="2:19" x14ac:dyDescent="0.3">
      <c r="B1434" s="692" t="str">
        <f>IF('Formulario PPGR3 '!$G1434="","",CONCATENATE('Formulario PPGR3 '!$C1434,".",'Formulario PPGR3 '!$D1434,".",'Formulario PPGR3 '!$E1434,".",'Formulario PPGR3 '!$F1434))</f>
        <v/>
      </c>
      <c r="C1434" s="692" t="str">
        <f>IF('Formulario PPGR3 '!$G1434="","",'[1]Formulario PPGR1'!#REF!)</f>
        <v/>
      </c>
      <c r="D1434" s="692" t="str">
        <f>IF('Formulario PPGR3 '!$G1434="","",'[1]Formulario PPGR1'!#REF!)</f>
        <v/>
      </c>
      <c r="E1434" s="692" t="str">
        <f>IF('Formulario PPGR3 '!$G1434="","",'[1]Formulario PPGR1'!#REF!)</f>
        <v/>
      </c>
      <c r="F1434" s="692" t="str">
        <f>IF('Formulario PPGR3 '!$G1434="","",'[1]Formulario PPGR1'!#REF!)</f>
        <v/>
      </c>
      <c r="G1434" s="693"/>
      <c r="H1434" s="694" t="str">
        <f>IF(Tabla112[[#This Row],[Código_Actividad]]="","",_xlfn.XLOOKUP(Tabla112[[#This Row],[Código_Actividad]],[1]!Tabla2[Código],[1]!Tabla2[Actividades Programables Presupuestables],"",0))</f>
        <v/>
      </c>
      <c r="I1434" s="695" t="str">
        <f>IFERROR(VLOOKUP('Formulario PPGR3 '!$G1434,'[1]Formulario PPGR2'!$H$9:$V$272,15,FALSE),"")</f>
        <v/>
      </c>
      <c r="J1434" s="702"/>
      <c r="K1434" s="696" t="str">
        <f>IF(Tabla112[[#This Row],[Insumos]]="","",_xlfn.XLOOKUP(Tabla112[[#This Row],[Insumos]],[1]!Tabla10[Insumo],[1]!Tabla10[InsumoAbrev],"",0))</f>
        <v/>
      </c>
      <c r="L1434" s="697"/>
      <c r="M1434" s="698" t="str">
        <f>IF(Tabla112[[#This Row],[Descripción]]="","",_xlfn.XLOOKUP(Tabla112[[#This Row],[Descripción]],[1]!Tabla10[Descripción],[1]!Tabla10[Unidad de Medida],"",0))</f>
        <v/>
      </c>
      <c r="N1434" s="699"/>
      <c r="O1434" s="700" t="str">
        <f>IF(Tabla112[[#This Row],[Descripción]]="","",_xlfn.XLOOKUP(Tabla112[[#This Row],[Descripción]],[1]!Tabla10[Descripción],[1]!Tabla10[Precio Unitario],0))</f>
        <v/>
      </c>
      <c r="P1434" s="700" t="str">
        <f>IF(Tabla112[[#This Row],[Cantidad de Insumos]]="","",Tabla112[[#This Row],[Precio Unitario]]*Tabla112[[#This Row],[Cantidad de Insumos]])</f>
        <v/>
      </c>
      <c r="Q1434" s="700" t="str">
        <f>IF(Tabla112[[#This Row],[Descripción]]="","",_xlfn.XLOOKUP(Tabla112[[#This Row],[Descripción]],[1]!Tabla10[Descripción],[1]!Tabla10[CODIGO PRESUPUESTARIO],0))</f>
        <v/>
      </c>
      <c r="R1434" s="696"/>
      <c r="S1434" s="696"/>
    </row>
    <row r="1435" spans="2:19" x14ac:dyDescent="0.3">
      <c r="B1435" s="692" t="str">
        <f>IF('Formulario PPGR3 '!$G1435="","",CONCATENATE('Formulario PPGR3 '!$C1435,".",'Formulario PPGR3 '!$D1435,".",'Formulario PPGR3 '!$E1435,".",'Formulario PPGR3 '!$F1435))</f>
        <v/>
      </c>
      <c r="C1435" s="692" t="str">
        <f>IF('Formulario PPGR3 '!$G1435="","",'[1]Formulario PPGR1'!#REF!)</f>
        <v/>
      </c>
      <c r="D1435" s="692" t="str">
        <f>IF('Formulario PPGR3 '!$G1435="","",'[1]Formulario PPGR1'!#REF!)</f>
        <v/>
      </c>
      <c r="E1435" s="692" t="str">
        <f>IF('Formulario PPGR3 '!$G1435="","",'[1]Formulario PPGR1'!#REF!)</f>
        <v/>
      </c>
      <c r="F1435" s="692" t="str">
        <f>IF('Formulario PPGR3 '!$G1435="","",'[1]Formulario PPGR1'!#REF!)</f>
        <v/>
      </c>
      <c r="G1435" s="693"/>
      <c r="H1435" s="694" t="str">
        <f>IF(Tabla112[[#This Row],[Código_Actividad]]="","",_xlfn.XLOOKUP(Tabla112[[#This Row],[Código_Actividad]],[1]!Tabla2[Código],[1]!Tabla2[Actividades Programables Presupuestables],"",0))</f>
        <v/>
      </c>
      <c r="I1435" s="695" t="str">
        <f>IFERROR(VLOOKUP('Formulario PPGR3 '!$G1435,'[1]Formulario PPGR2'!$H$9:$V$272,15,FALSE),"")</f>
        <v/>
      </c>
      <c r="J1435" s="702"/>
      <c r="K1435" s="696" t="str">
        <f>IF(Tabla112[[#This Row],[Insumos]]="","",_xlfn.XLOOKUP(Tabla112[[#This Row],[Insumos]],[1]!Tabla10[Insumo],[1]!Tabla10[InsumoAbrev],"",0))</f>
        <v/>
      </c>
      <c r="L1435" s="697"/>
      <c r="M1435" s="698" t="str">
        <f>IF(Tabla112[[#This Row],[Descripción]]="","",_xlfn.XLOOKUP(Tabla112[[#This Row],[Descripción]],[1]!Tabla10[Descripción],[1]!Tabla10[Unidad de Medida],"",0))</f>
        <v/>
      </c>
      <c r="N1435" s="699"/>
      <c r="O1435" s="700" t="str">
        <f>IF(Tabla112[[#This Row],[Descripción]]="","",_xlfn.XLOOKUP(Tabla112[[#This Row],[Descripción]],[1]!Tabla10[Descripción],[1]!Tabla10[Precio Unitario],0))</f>
        <v/>
      </c>
      <c r="P1435" s="700" t="str">
        <f>IF(Tabla112[[#This Row],[Cantidad de Insumos]]="","",Tabla112[[#This Row],[Precio Unitario]]*Tabla112[[#This Row],[Cantidad de Insumos]])</f>
        <v/>
      </c>
      <c r="Q1435" s="700" t="str">
        <f>IF(Tabla112[[#This Row],[Descripción]]="","",_xlfn.XLOOKUP(Tabla112[[#This Row],[Descripción]],[1]!Tabla10[Descripción],[1]!Tabla10[CODIGO PRESUPUESTARIO],0))</f>
        <v/>
      </c>
      <c r="R1435" s="696"/>
      <c r="S1435" s="696"/>
    </row>
    <row r="1436" spans="2:19" x14ac:dyDescent="0.3">
      <c r="B1436" s="692" t="str">
        <f>IF('Formulario PPGR3 '!$G1436="","",CONCATENATE('Formulario PPGR3 '!$C1436,".",'Formulario PPGR3 '!$D1436,".",'Formulario PPGR3 '!$E1436,".",'Formulario PPGR3 '!$F1436))</f>
        <v/>
      </c>
      <c r="C1436" s="692" t="str">
        <f>IF('Formulario PPGR3 '!$G1436="","",'[1]Formulario PPGR1'!#REF!)</f>
        <v/>
      </c>
      <c r="D1436" s="692" t="str">
        <f>IF('Formulario PPGR3 '!$G1436="","",'[1]Formulario PPGR1'!#REF!)</f>
        <v/>
      </c>
      <c r="E1436" s="692" t="str">
        <f>IF('Formulario PPGR3 '!$G1436="","",'[1]Formulario PPGR1'!#REF!)</f>
        <v/>
      </c>
      <c r="F1436" s="692" t="str">
        <f>IF('Formulario PPGR3 '!$G1436="","",'[1]Formulario PPGR1'!#REF!)</f>
        <v/>
      </c>
      <c r="G1436" s="693"/>
      <c r="H1436" s="694" t="str">
        <f>IF(Tabla112[[#This Row],[Código_Actividad]]="","",_xlfn.XLOOKUP(Tabla112[[#This Row],[Código_Actividad]],[1]!Tabla2[Código],[1]!Tabla2[Actividades Programables Presupuestables],"",0))</f>
        <v/>
      </c>
      <c r="I1436" s="695" t="str">
        <f>IFERROR(VLOOKUP('Formulario PPGR3 '!$G1436,'[1]Formulario PPGR2'!$H$9:$V$272,15,FALSE),"")</f>
        <v/>
      </c>
      <c r="J1436" s="702"/>
      <c r="K1436" s="696" t="str">
        <f>IF(Tabla112[[#This Row],[Insumos]]="","",_xlfn.XLOOKUP(Tabla112[[#This Row],[Insumos]],[1]!Tabla10[Insumo],[1]!Tabla10[InsumoAbrev],"",0))</f>
        <v/>
      </c>
      <c r="L1436" s="697"/>
      <c r="M1436" s="698" t="str">
        <f>IF(Tabla112[[#This Row],[Descripción]]="","",_xlfn.XLOOKUP(Tabla112[[#This Row],[Descripción]],[1]!Tabla10[Descripción],[1]!Tabla10[Unidad de Medida],"",0))</f>
        <v/>
      </c>
      <c r="N1436" s="699"/>
      <c r="O1436" s="700" t="str">
        <f>IF(Tabla112[[#This Row],[Descripción]]="","",_xlfn.XLOOKUP(Tabla112[[#This Row],[Descripción]],[1]!Tabla10[Descripción],[1]!Tabla10[Precio Unitario],0))</f>
        <v/>
      </c>
      <c r="P1436" s="700" t="str">
        <f>IF(Tabla112[[#This Row],[Cantidad de Insumos]]="","",Tabla112[[#This Row],[Precio Unitario]]*Tabla112[[#This Row],[Cantidad de Insumos]])</f>
        <v/>
      </c>
      <c r="Q1436" s="700" t="str">
        <f>IF(Tabla112[[#This Row],[Descripción]]="","",_xlfn.XLOOKUP(Tabla112[[#This Row],[Descripción]],[1]!Tabla10[Descripción],[1]!Tabla10[CODIGO PRESUPUESTARIO],0))</f>
        <v/>
      </c>
      <c r="R1436" s="696"/>
      <c r="S1436" s="696"/>
    </row>
    <row r="1437" spans="2:19" x14ac:dyDescent="0.3">
      <c r="B1437" s="692" t="str">
        <f>IF('Formulario PPGR3 '!$G1437="","",CONCATENATE('Formulario PPGR3 '!$C1437,".",'Formulario PPGR3 '!$D1437,".",'Formulario PPGR3 '!$E1437,".",'Formulario PPGR3 '!$F1437))</f>
        <v/>
      </c>
      <c r="C1437" s="692" t="str">
        <f>IF('Formulario PPGR3 '!$G1437="","",'[1]Formulario PPGR1'!#REF!)</f>
        <v/>
      </c>
      <c r="D1437" s="692" t="str">
        <f>IF('Formulario PPGR3 '!$G1437="","",'[1]Formulario PPGR1'!#REF!)</f>
        <v/>
      </c>
      <c r="E1437" s="692" t="str">
        <f>IF('Formulario PPGR3 '!$G1437="","",'[1]Formulario PPGR1'!#REF!)</f>
        <v/>
      </c>
      <c r="F1437" s="692" t="str">
        <f>IF('Formulario PPGR3 '!$G1437="","",'[1]Formulario PPGR1'!#REF!)</f>
        <v/>
      </c>
      <c r="G1437" s="693"/>
      <c r="H1437" s="694" t="str">
        <f>IF(Tabla112[[#This Row],[Código_Actividad]]="","",_xlfn.XLOOKUP(Tabla112[[#This Row],[Código_Actividad]],[1]!Tabla2[Código],[1]!Tabla2[Actividades Programables Presupuestables],"",0))</f>
        <v/>
      </c>
      <c r="I1437" s="695" t="str">
        <f>IFERROR(VLOOKUP('Formulario PPGR3 '!$G1437,'[1]Formulario PPGR2'!$H$9:$V$272,15,FALSE),"")</f>
        <v/>
      </c>
      <c r="J1437" s="702"/>
      <c r="K1437" s="696" t="str">
        <f>IF(Tabla112[[#This Row],[Insumos]]="","",_xlfn.XLOOKUP(Tabla112[[#This Row],[Insumos]],[1]!Tabla10[Insumo],[1]!Tabla10[InsumoAbrev],"",0))</f>
        <v/>
      </c>
      <c r="L1437" s="697"/>
      <c r="M1437" s="698" t="str">
        <f>IF(Tabla112[[#This Row],[Descripción]]="","",_xlfn.XLOOKUP(Tabla112[[#This Row],[Descripción]],[1]!Tabla10[Descripción],[1]!Tabla10[Unidad de Medida],"",0))</f>
        <v/>
      </c>
      <c r="N1437" s="699"/>
      <c r="O1437" s="700" t="str">
        <f>IF(Tabla112[[#This Row],[Descripción]]="","",_xlfn.XLOOKUP(Tabla112[[#This Row],[Descripción]],[1]!Tabla10[Descripción],[1]!Tabla10[Precio Unitario],0))</f>
        <v/>
      </c>
      <c r="P1437" s="700" t="str">
        <f>IF(Tabla112[[#This Row],[Cantidad de Insumos]]="","",Tabla112[[#This Row],[Precio Unitario]]*Tabla112[[#This Row],[Cantidad de Insumos]])</f>
        <v/>
      </c>
      <c r="Q1437" s="700" t="str">
        <f>IF(Tabla112[[#This Row],[Descripción]]="","",_xlfn.XLOOKUP(Tabla112[[#This Row],[Descripción]],[1]!Tabla10[Descripción],[1]!Tabla10[CODIGO PRESUPUESTARIO],0))</f>
        <v/>
      </c>
      <c r="R1437" s="696"/>
      <c r="S1437" s="696"/>
    </row>
    <row r="1438" spans="2:19" x14ac:dyDescent="0.3">
      <c r="B1438" s="692" t="str">
        <f>IF('Formulario PPGR3 '!$G1438="","",CONCATENATE('Formulario PPGR3 '!$C1438,".",'Formulario PPGR3 '!$D1438,".",'Formulario PPGR3 '!$E1438,".",'Formulario PPGR3 '!$F1438))</f>
        <v/>
      </c>
      <c r="C1438" s="692" t="str">
        <f>IF('Formulario PPGR3 '!$G1438="","",'[1]Formulario PPGR1'!#REF!)</f>
        <v/>
      </c>
      <c r="D1438" s="692" t="str">
        <f>IF('Formulario PPGR3 '!$G1438="","",'[1]Formulario PPGR1'!#REF!)</f>
        <v/>
      </c>
      <c r="E1438" s="692" t="str">
        <f>IF('Formulario PPGR3 '!$G1438="","",'[1]Formulario PPGR1'!#REF!)</f>
        <v/>
      </c>
      <c r="F1438" s="692" t="str">
        <f>IF('Formulario PPGR3 '!$G1438="","",'[1]Formulario PPGR1'!#REF!)</f>
        <v/>
      </c>
      <c r="G1438" s="693"/>
      <c r="H1438" s="694" t="str">
        <f>IF(Tabla112[[#This Row],[Código_Actividad]]="","",_xlfn.XLOOKUP(Tabla112[[#This Row],[Código_Actividad]],[1]!Tabla2[Código],[1]!Tabla2[Actividades Programables Presupuestables],"",0))</f>
        <v/>
      </c>
      <c r="I1438" s="695" t="str">
        <f>IFERROR(VLOOKUP('Formulario PPGR3 '!$G1438,'[1]Formulario PPGR2'!$H$9:$V$272,15,FALSE),"")</f>
        <v/>
      </c>
      <c r="J1438" s="702"/>
      <c r="K1438" s="696" t="str">
        <f>IF(Tabla112[[#This Row],[Insumos]]="","",_xlfn.XLOOKUP(Tabla112[[#This Row],[Insumos]],[1]!Tabla10[Insumo],[1]!Tabla10[InsumoAbrev],"",0))</f>
        <v/>
      </c>
      <c r="L1438" s="697"/>
      <c r="M1438" s="698" t="str">
        <f>IF(Tabla112[[#This Row],[Descripción]]="","",_xlfn.XLOOKUP(Tabla112[[#This Row],[Descripción]],[1]!Tabla10[Descripción],[1]!Tabla10[Unidad de Medida],"",0))</f>
        <v/>
      </c>
      <c r="N1438" s="699"/>
      <c r="O1438" s="700" t="str">
        <f>IF(Tabla112[[#This Row],[Descripción]]="","",_xlfn.XLOOKUP(Tabla112[[#This Row],[Descripción]],[1]!Tabla10[Descripción],[1]!Tabla10[Precio Unitario],0))</f>
        <v/>
      </c>
      <c r="P1438" s="700" t="str">
        <f>IF(Tabla112[[#This Row],[Cantidad de Insumos]]="","",Tabla112[[#This Row],[Precio Unitario]]*Tabla112[[#This Row],[Cantidad de Insumos]])</f>
        <v/>
      </c>
      <c r="Q1438" s="700" t="str">
        <f>IF(Tabla112[[#This Row],[Descripción]]="","",_xlfn.XLOOKUP(Tabla112[[#This Row],[Descripción]],[1]!Tabla10[Descripción],[1]!Tabla10[CODIGO PRESUPUESTARIO],0))</f>
        <v/>
      </c>
      <c r="R1438" s="696"/>
      <c r="S1438" s="696"/>
    </row>
    <row r="1439" spans="2:19" x14ac:dyDescent="0.3">
      <c r="B1439" s="692" t="str">
        <f>IF('Formulario PPGR3 '!$G1439="","",CONCATENATE('Formulario PPGR3 '!$C1439,".",'Formulario PPGR3 '!$D1439,".",'Formulario PPGR3 '!$E1439,".",'Formulario PPGR3 '!$F1439))</f>
        <v/>
      </c>
      <c r="C1439" s="692" t="str">
        <f>IF('Formulario PPGR3 '!$G1439="","",'[1]Formulario PPGR1'!#REF!)</f>
        <v/>
      </c>
      <c r="D1439" s="692" t="str">
        <f>IF('Formulario PPGR3 '!$G1439="","",'[1]Formulario PPGR1'!#REF!)</f>
        <v/>
      </c>
      <c r="E1439" s="692" t="str">
        <f>IF('Formulario PPGR3 '!$G1439="","",'[1]Formulario PPGR1'!#REF!)</f>
        <v/>
      </c>
      <c r="F1439" s="692" t="str">
        <f>IF('Formulario PPGR3 '!$G1439="","",'[1]Formulario PPGR1'!#REF!)</f>
        <v/>
      </c>
      <c r="G1439" s="693"/>
      <c r="H1439" s="694" t="str">
        <f>IF(Tabla112[[#This Row],[Código_Actividad]]="","",_xlfn.XLOOKUP(Tabla112[[#This Row],[Código_Actividad]],[1]!Tabla2[Código],[1]!Tabla2[Actividades Programables Presupuestables],"",0))</f>
        <v/>
      </c>
      <c r="I1439" s="695" t="str">
        <f>IFERROR(VLOOKUP('Formulario PPGR3 '!$G1439,'[1]Formulario PPGR2'!$H$9:$V$272,15,FALSE),"")</f>
        <v/>
      </c>
      <c r="J1439" s="702"/>
      <c r="K1439" s="696" t="str">
        <f>IF(Tabla112[[#This Row],[Insumos]]="","",_xlfn.XLOOKUP(Tabla112[[#This Row],[Insumos]],[1]!Tabla10[Insumo],[1]!Tabla10[InsumoAbrev],"",0))</f>
        <v/>
      </c>
      <c r="L1439" s="697"/>
      <c r="M1439" s="698" t="str">
        <f>IF(Tabla112[[#This Row],[Descripción]]="","",_xlfn.XLOOKUP(Tabla112[[#This Row],[Descripción]],[1]!Tabla10[Descripción],[1]!Tabla10[Unidad de Medida],"",0))</f>
        <v/>
      </c>
      <c r="N1439" s="699"/>
      <c r="O1439" s="700" t="str">
        <f>IF(Tabla112[[#This Row],[Descripción]]="","",_xlfn.XLOOKUP(Tabla112[[#This Row],[Descripción]],[1]!Tabla10[Descripción],[1]!Tabla10[Precio Unitario],0))</f>
        <v/>
      </c>
      <c r="P1439" s="700" t="str">
        <f>IF(Tabla112[[#This Row],[Cantidad de Insumos]]="","",Tabla112[[#This Row],[Precio Unitario]]*Tabla112[[#This Row],[Cantidad de Insumos]])</f>
        <v/>
      </c>
      <c r="Q1439" s="700" t="str">
        <f>IF(Tabla112[[#This Row],[Descripción]]="","",_xlfn.XLOOKUP(Tabla112[[#This Row],[Descripción]],[1]!Tabla10[Descripción],[1]!Tabla10[CODIGO PRESUPUESTARIO],0))</f>
        <v/>
      </c>
      <c r="R1439" s="696"/>
      <c r="S1439" s="696"/>
    </row>
    <row r="1440" spans="2:19" x14ac:dyDescent="0.3">
      <c r="B1440" s="692" t="str">
        <f>IF('Formulario PPGR3 '!$G1440="","",CONCATENATE('Formulario PPGR3 '!$C1440,".",'Formulario PPGR3 '!$D1440,".",'Formulario PPGR3 '!$E1440,".",'Formulario PPGR3 '!$F1440))</f>
        <v/>
      </c>
      <c r="C1440" s="692" t="str">
        <f>IF('Formulario PPGR3 '!$G1440="","",'[1]Formulario PPGR1'!#REF!)</f>
        <v/>
      </c>
      <c r="D1440" s="692" t="str">
        <f>IF('Formulario PPGR3 '!$G1440="","",'[1]Formulario PPGR1'!#REF!)</f>
        <v/>
      </c>
      <c r="E1440" s="692" t="str">
        <f>IF('Formulario PPGR3 '!$G1440="","",'[1]Formulario PPGR1'!#REF!)</f>
        <v/>
      </c>
      <c r="F1440" s="692" t="str">
        <f>IF('Formulario PPGR3 '!$G1440="","",'[1]Formulario PPGR1'!#REF!)</f>
        <v/>
      </c>
      <c r="G1440" s="693"/>
      <c r="H1440" s="694" t="str">
        <f>IF(Tabla112[[#This Row],[Código_Actividad]]="","",_xlfn.XLOOKUP(Tabla112[[#This Row],[Código_Actividad]],[1]!Tabla2[Código],[1]!Tabla2[Actividades Programables Presupuestables],"",0))</f>
        <v/>
      </c>
      <c r="I1440" s="695" t="str">
        <f>IFERROR(VLOOKUP('Formulario PPGR3 '!$G1440,'[1]Formulario PPGR2'!$H$9:$V$272,15,FALSE),"")</f>
        <v/>
      </c>
      <c r="J1440" s="702"/>
      <c r="K1440" s="696" t="str">
        <f>IF(Tabla112[[#This Row],[Insumos]]="","",_xlfn.XLOOKUP(Tabla112[[#This Row],[Insumos]],[1]!Tabla10[Insumo],[1]!Tabla10[InsumoAbrev],"",0))</f>
        <v/>
      </c>
      <c r="L1440" s="697"/>
      <c r="M1440" s="698" t="str">
        <f>IF(Tabla112[[#This Row],[Descripción]]="","",_xlfn.XLOOKUP(Tabla112[[#This Row],[Descripción]],[1]!Tabla10[Descripción],[1]!Tabla10[Unidad de Medida],"",0))</f>
        <v/>
      </c>
      <c r="N1440" s="699"/>
      <c r="O1440" s="700" t="str">
        <f>IF(Tabla112[[#This Row],[Descripción]]="","",_xlfn.XLOOKUP(Tabla112[[#This Row],[Descripción]],[1]!Tabla10[Descripción],[1]!Tabla10[Precio Unitario],0))</f>
        <v/>
      </c>
      <c r="P1440" s="700" t="str">
        <f>IF(Tabla112[[#This Row],[Cantidad de Insumos]]="","",Tabla112[[#This Row],[Precio Unitario]]*Tabla112[[#This Row],[Cantidad de Insumos]])</f>
        <v/>
      </c>
      <c r="Q1440" s="700" t="str">
        <f>IF(Tabla112[[#This Row],[Descripción]]="","",_xlfn.XLOOKUP(Tabla112[[#This Row],[Descripción]],[1]!Tabla10[Descripción],[1]!Tabla10[CODIGO PRESUPUESTARIO],0))</f>
        <v/>
      </c>
      <c r="R1440" s="696"/>
      <c r="S1440" s="696"/>
    </row>
    <row r="1441" spans="2:19" x14ac:dyDescent="0.3">
      <c r="B1441" s="692" t="str">
        <f>IF('Formulario PPGR3 '!$G1441="","",CONCATENATE('Formulario PPGR3 '!$C1441,".",'Formulario PPGR3 '!$D1441,".",'Formulario PPGR3 '!$E1441,".",'Formulario PPGR3 '!$F1441))</f>
        <v/>
      </c>
      <c r="C1441" s="692" t="str">
        <f>IF('Formulario PPGR3 '!$G1441="","",'[1]Formulario PPGR1'!#REF!)</f>
        <v/>
      </c>
      <c r="D1441" s="692" t="str">
        <f>IF('Formulario PPGR3 '!$G1441="","",'[1]Formulario PPGR1'!#REF!)</f>
        <v/>
      </c>
      <c r="E1441" s="692" t="str">
        <f>IF('Formulario PPGR3 '!$G1441="","",'[1]Formulario PPGR1'!#REF!)</f>
        <v/>
      </c>
      <c r="F1441" s="692" t="str">
        <f>IF('Formulario PPGR3 '!$G1441="","",'[1]Formulario PPGR1'!#REF!)</f>
        <v/>
      </c>
      <c r="G1441" s="693"/>
      <c r="H1441" s="694" t="str">
        <f>IF(Tabla112[[#This Row],[Código_Actividad]]="","",_xlfn.XLOOKUP(Tabla112[[#This Row],[Código_Actividad]],[1]!Tabla2[Código],[1]!Tabla2[Actividades Programables Presupuestables],"",0))</f>
        <v/>
      </c>
      <c r="I1441" s="695" t="str">
        <f>IFERROR(VLOOKUP('Formulario PPGR3 '!$G1441,'[1]Formulario PPGR2'!$H$9:$V$272,15,FALSE),"")</f>
        <v/>
      </c>
      <c r="J1441" s="702"/>
      <c r="K1441" s="696" t="str">
        <f>IF(Tabla112[[#This Row],[Insumos]]="","",_xlfn.XLOOKUP(Tabla112[[#This Row],[Insumos]],[1]!Tabla10[Insumo],[1]!Tabla10[InsumoAbrev],"",0))</f>
        <v/>
      </c>
      <c r="L1441" s="697"/>
      <c r="M1441" s="698" t="str">
        <f>IF(Tabla112[[#This Row],[Descripción]]="","",_xlfn.XLOOKUP(Tabla112[[#This Row],[Descripción]],[1]!Tabla10[Descripción],[1]!Tabla10[Unidad de Medida],"",0))</f>
        <v/>
      </c>
      <c r="N1441" s="699"/>
      <c r="O1441" s="700" t="str">
        <f>IF(Tabla112[[#This Row],[Descripción]]="","",_xlfn.XLOOKUP(Tabla112[[#This Row],[Descripción]],[1]!Tabla10[Descripción],[1]!Tabla10[Precio Unitario],0))</f>
        <v/>
      </c>
      <c r="P1441" s="700" t="str">
        <f>IF(Tabla112[[#This Row],[Cantidad de Insumos]]="","",Tabla112[[#This Row],[Precio Unitario]]*Tabla112[[#This Row],[Cantidad de Insumos]])</f>
        <v/>
      </c>
      <c r="Q1441" s="700" t="str">
        <f>IF(Tabla112[[#This Row],[Descripción]]="","",_xlfn.XLOOKUP(Tabla112[[#This Row],[Descripción]],[1]!Tabla10[Descripción],[1]!Tabla10[CODIGO PRESUPUESTARIO],0))</f>
        <v/>
      </c>
      <c r="R1441" s="696"/>
      <c r="S1441" s="696"/>
    </row>
    <row r="1442" spans="2:19" x14ac:dyDescent="0.3">
      <c r="B1442" s="692" t="str">
        <f>IF('Formulario PPGR3 '!$G1442="","",CONCATENATE('Formulario PPGR3 '!$C1442,".",'Formulario PPGR3 '!$D1442,".",'Formulario PPGR3 '!$E1442,".",'Formulario PPGR3 '!$F1442))</f>
        <v/>
      </c>
      <c r="C1442" s="692" t="str">
        <f>IF('Formulario PPGR3 '!$G1442="","",'[1]Formulario PPGR1'!#REF!)</f>
        <v/>
      </c>
      <c r="D1442" s="692" t="str">
        <f>IF('Formulario PPGR3 '!$G1442="","",'[1]Formulario PPGR1'!#REF!)</f>
        <v/>
      </c>
      <c r="E1442" s="692" t="str">
        <f>IF('Formulario PPGR3 '!$G1442="","",'[1]Formulario PPGR1'!#REF!)</f>
        <v/>
      </c>
      <c r="F1442" s="692" t="str">
        <f>IF('Formulario PPGR3 '!$G1442="","",'[1]Formulario PPGR1'!#REF!)</f>
        <v/>
      </c>
      <c r="G1442" s="693"/>
      <c r="H1442" s="694" t="str">
        <f>IF(Tabla112[[#This Row],[Código_Actividad]]="","",_xlfn.XLOOKUP(Tabla112[[#This Row],[Código_Actividad]],[1]!Tabla2[Código],[1]!Tabla2[Actividades Programables Presupuestables],"",0))</f>
        <v/>
      </c>
      <c r="I1442" s="695" t="str">
        <f>IFERROR(VLOOKUP('Formulario PPGR3 '!$G1442,'[1]Formulario PPGR2'!$H$9:$V$272,15,FALSE),"")</f>
        <v/>
      </c>
      <c r="J1442" s="702"/>
      <c r="K1442" s="696" t="str">
        <f>IF(Tabla112[[#This Row],[Insumos]]="","",_xlfn.XLOOKUP(Tabla112[[#This Row],[Insumos]],[1]!Tabla10[Insumo],[1]!Tabla10[InsumoAbrev],"",0))</f>
        <v/>
      </c>
      <c r="L1442" s="697"/>
      <c r="M1442" s="698" t="str">
        <f>IF(Tabla112[[#This Row],[Descripción]]="","",_xlfn.XLOOKUP(Tabla112[[#This Row],[Descripción]],[1]!Tabla10[Descripción],[1]!Tabla10[Unidad de Medida],"",0))</f>
        <v/>
      </c>
      <c r="N1442" s="699"/>
      <c r="O1442" s="700" t="str">
        <f>IF(Tabla112[[#This Row],[Descripción]]="","",_xlfn.XLOOKUP(Tabla112[[#This Row],[Descripción]],[1]!Tabla10[Descripción],[1]!Tabla10[Precio Unitario],0))</f>
        <v/>
      </c>
      <c r="P1442" s="700" t="str">
        <f>IF(Tabla112[[#This Row],[Cantidad de Insumos]]="","",Tabla112[[#This Row],[Precio Unitario]]*Tabla112[[#This Row],[Cantidad de Insumos]])</f>
        <v/>
      </c>
      <c r="Q1442" s="700" t="str">
        <f>IF(Tabla112[[#This Row],[Descripción]]="","",_xlfn.XLOOKUP(Tabla112[[#This Row],[Descripción]],[1]!Tabla10[Descripción],[1]!Tabla10[CODIGO PRESUPUESTARIO],0))</f>
        <v/>
      </c>
      <c r="R1442" s="696"/>
      <c r="S1442" s="696"/>
    </row>
    <row r="1443" spans="2:19" x14ac:dyDescent="0.3">
      <c r="B1443" s="692" t="str">
        <f>IF('Formulario PPGR3 '!$G1443="","",CONCATENATE('Formulario PPGR3 '!$C1443,".",'Formulario PPGR3 '!$D1443,".",'Formulario PPGR3 '!$E1443,".",'Formulario PPGR3 '!$F1443))</f>
        <v/>
      </c>
      <c r="C1443" s="692" t="str">
        <f>IF('Formulario PPGR3 '!$G1443="","",'[1]Formulario PPGR1'!#REF!)</f>
        <v/>
      </c>
      <c r="D1443" s="692" t="str">
        <f>IF('Formulario PPGR3 '!$G1443="","",'[1]Formulario PPGR1'!#REF!)</f>
        <v/>
      </c>
      <c r="E1443" s="692" t="str">
        <f>IF('Formulario PPGR3 '!$G1443="","",'[1]Formulario PPGR1'!#REF!)</f>
        <v/>
      </c>
      <c r="F1443" s="692" t="str">
        <f>IF('Formulario PPGR3 '!$G1443="","",'[1]Formulario PPGR1'!#REF!)</f>
        <v/>
      </c>
      <c r="G1443" s="693"/>
      <c r="H1443" s="694" t="str">
        <f>IF(Tabla112[[#This Row],[Código_Actividad]]="","",_xlfn.XLOOKUP(Tabla112[[#This Row],[Código_Actividad]],[1]!Tabla2[Código],[1]!Tabla2[Actividades Programables Presupuestables],"",0))</f>
        <v/>
      </c>
      <c r="I1443" s="695" t="str">
        <f>IFERROR(VLOOKUP('Formulario PPGR3 '!$G1443,'[1]Formulario PPGR2'!$H$9:$V$272,15,FALSE),"")</f>
        <v/>
      </c>
      <c r="J1443" s="702"/>
      <c r="K1443" s="696" t="str">
        <f>IF(Tabla112[[#This Row],[Insumos]]="","",_xlfn.XLOOKUP(Tabla112[[#This Row],[Insumos]],[1]!Tabla10[Insumo],[1]!Tabla10[InsumoAbrev],"",0))</f>
        <v/>
      </c>
      <c r="L1443" s="697"/>
      <c r="M1443" s="698" t="str">
        <f>IF(Tabla112[[#This Row],[Descripción]]="","",_xlfn.XLOOKUP(Tabla112[[#This Row],[Descripción]],[1]!Tabla10[Descripción],[1]!Tabla10[Unidad de Medida],"",0))</f>
        <v/>
      </c>
      <c r="N1443" s="699"/>
      <c r="O1443" s="700" t="str">
        <f>IF(Tabla112[[#This Row],[Descripción]]="","",_xlfn.XLOOKUP(Tabla112[[#This Row],[Descripción]],[1]!Tabla10[Descripción],[1]!Tabla10[Precio Unitario],0))</f>
        <v/>
      </c>
      <c r="P1443" s="700" t="str">
        <f>IF(Tabla112[[#This Row],[Cantidad de Insumos]]="","",Tabla112[[#This Row],[Precio Unitario]]*Tabla112[[#This Row],[Cantidad de Insumos]])</f>
        <v/>
      </c>
      <c r="Q1443" s="700" t="str">
        <f>IF(Tabla112[[#This Row],[Descripción]]="","",_xlfn.XLOOKUP(Tabla112[[#This Row],[Descripción]],[1]!Tabla10[Descripción],[1]!Tabla10[CODIGO PRESUPUESTARIO],0))</f>
        <v/>
      </c>
      <c r="R1443" s="696"/>
      <c r="S1443" s="696"/>
    </row>
    <row r="1444" spans="2:19" x14ac:dyDescent="0.3">
      <c r="B1444" s="692" t="str">
        <f>IF('Formulario PPGR3 '!$G1444="","",CONCATENATE('Formulario PPGR3 '!$C1444,".",'Formulario PPGR3 '!$D1444,".",'Formulario PPGR3 '!$E1444,".",'Formulario PPGR3 '!$F1444))</f>
        <v/>
      </c>
      <c r="C1444" s="692" t="str">
        <f>IF('Formulario PPGR3 '!$G1444="","",'[1]Formulario PPGR1'!#REF!)</f>
        <v/>
      </c>
      <c r="D1444" s="692" t="str">
        <f>IF('Formulario PPGR3 '!$G1444="","",'[1]Formulario PPGR1'!#REF!)</f>
        <v/>
      </c>
      <c r="E1444" s="692" t="str">
        <f>IF('Formulario PPGR3 '!$G1444="","",'[1]Formulario PPGR1'!#REF!)</f>
        <v/>
      </c>
      <c r="F1444" s="692" t="str">
        <f>IF('Formulario PPGR3 '!$G1444="","",'[1]Formulario PPGR1'!#REF!)</f>
        <v/>
      </c>
      <c r="G1444" s="693"/>
      <c r="H1444" s="694" t="str">
        <f>IF(Tabla112[[#This Row],[Código_Actividad]]="","",_xlfn.XLOOKUP(Tabla112[[#This Row],[Código_Actividad]],[1]!Tabla2[Código],[1]!Tabla2[Actividades Programables Presupuestables],"",0))</f>
        <v/>
      </c>
      <c r="I1444" s="695" t="str">
        <f>IFERROR(VLOOKUP('Formulario PPGR3 '!$G1444,'[1]Formulario PPGR2'!$H$9:$V$272,15,FALSE),"")</f>
        <v/>
      </c>
      <c r="J1444" s="702"/>
      <c r="K1444" s="696" t="str">
        <f>IF(Tabla112[[#This Row],[Insumos]]="","",_xlfn.XLOOKUP(Tabla112[[#This Row],[Insumos]],[1]!Tabla10[Insumo],[1]!Tabla10[InsumoAbrev],"",0))</f>
        <v/>
      </c>
      <c r="L1444" s="697"/>
      <c r="M1444" s="698" t="str">
        <f>IF(Tabla112[[#This Row],[Descripción]]="","",_xlfn.XLOOKUP(Tabla112[[#This Row],[Descripción]],[1]!Tabla10[Descripción],[1]!Tabla10[Unidad de Medida],"",0))</f>
        <v/>
      </c>
      <c r="N1444" s="699"/>
      <c r="O1444" s="700" t="str">
        <f>IF(Tabla112[[#This Row],[Descripción]]="","",_xlfn.XLOOKUP(Tabla112[[#This Row],[Descripción]],[1]!Tabla10[Descripción],[1]!Tabla10[Precio Unitario],0))</f>
        <v/>
      </c>
      <c r="P1444" s="700" t="str">
        <f>IF(Tabla112[[#This Row],[Cantidad de Insumos]]="","",Tabla112[[#This Row],[Precio Unitario]]*Tabla112[[#This Row],[Cantidad de Insumos]])</f>
        <v/>
      </c>
      <c r="Q1444" s="700" t="str">
        <f>IF(Tabla112[[#This Row],[Descripción]]="","",_xlfn.XLOOKUP(Tabla112[[#This Row],[Descripción]],[1]!Tabla10[Descripción],[1]!Tabla10[CODIGO PRESUPUESTARIO],0))</f>
        <v/>
      </c>
      <c r="R1444" s="696"/>
      <c r="S1444" s="696"/>
    </row>
    <row r="1445" spans="2:19" x14ac:dyDescent="0.3">
      <c r="B1445" s="692" t="str">
        <f>IF('Formulario PPGR3 '!$G1445="","",CONCATENATE('Formulario PPGR3 '!$C1445,".",'Formulario PPGR3 '!$D1445,".",'Formulario PPGR3 '!$E1445,".",'Formulario PPGR3 '!$F1445))</f>
        <v/>
      </c>
      <c r="C1445" s="692" t="str">
        <f>IF('Formulario PPGR3 '!$G1445="","",'[1]Formulario PPGR1'!#REF!)</f>
        <v/>
      </c>
      <c r="D1445" s="692" t="str">
        <f>IF('Formulario PPGR3 '!$G1445="","",'[1]Formulario PPGR1'!#REF!)</f>
        <v/>
      </c>
      <c r="E1445" s="692" t="str">
        <f>IF('Formulario PPGR3 '!$G1445="","",'[1]Formulario PPGR1'!#REF!)</f>
        <v/>
      </c>
      <c r="F1445" s="692" t="str">
        <f>IF('Formulario PPGR3 '!$G1445="","",'[1]Formulario PPGR1'!#REF!)</f>
        <v/>
      </c>
      <c r="G1445" s="693"/>
      <c r="H1445" s="694" t="str">
        <f>IF(Tabla112[[#This Row],[Código_Actividad]]="","",_xlfn.XLOOKUP(Tabla112[[#This Row],[Código_Actividad]],[1]!Tabla2[Código],[1]!Tabla2[Actividades Programables Presupuestables],"",0))</f>
        <v/>
      </c>
      <c r="I1445" s="695" t="str">
        <f>IFERROR(VLOOKUP('Formulario PPGR3 '!$G1445,'[1]Formulario PPGR2'!$H$9:$V$272,15,FALSE),"")</f>
        <v/>
      </c>
      <c r="J1445" s="702"/>
      <c r="K1445" s="696" t="str">
        <f>IF(Tabla112[[#This Row],[Insumos]]="","",_xlfn.XLOOKUP(Tabla112[[#This Row],[Insumos]],[1]!Tabla10[Insumo],[1]!Tabla10[InsumoAbrev],"",0))</f>
        <v/>
      </c>
      <c r="L1445" s="697"/>
      <c r="M1445" s="698" t="str">
        <f>IF(Tabla112[[#This Row],[Descripción]]="","",_xlfn.XLOOKUP(Tabla112[[#This Row],[Descripción]],[1]!Tabla10[Descripción],[1]!Tabla10[Unidad de Medida],"",0))</f>
        <v/>
      </c>
      <c r="N1445" s="699"/>
      <c r="O1445" s="700" t="str">
        <f>IF(Tabla112[[#This Row],[Descripción]]="","",_xlfn.XLOOKUP(Tabla112[[#This Row],[Descripción]],[1]!Tabla10[Descripción],[1]!Tabla10[Precio Unitario],0))</f>
        <v/>
      </c>
      <c r="P1445" s="700" t="str">
        <f>IF(Tabla112[[#This Row],[Cantidad de Insumos]]="","",Tabla112[[#This Row],[Precio Unitario]]*Tabla112[[#This Row],[Cantidad de Insumos]])</f>
        <v/>
      </c>
      <c r="Q1445" s="700" t="str">
        <f>IF(Tabla112[[#This Row],[Descripción]]="","",_xlfn.XLOOKUP(Tabla112[[#This Row],[Descripción]],[1]!Tabla10[Descripción],[1]!Tabla10[CODIGO PRESUPUESTARIO],0))</f>
        <v/>
      </c>
      <c r="R1445" s="696"/>
      <c r="S1445" s="696"/>
    </row>
    <row r="1446" spans="2:19" x14ac:dyDescent="0.3">
      <c r="B1446" s="692" t="str">
        <f>IF('Formulario PPGR3 '!$G1446="","",CONCATENATE('Formulario PPGR3 '!$C1446,".",'Formulario PPGR3 '!$D1446,".",'Formulario PPGR3 '!$E1446,".",'Formulario PPGR3 '!$F1446))</f>
        <v/>
      </c>
      <c r="C1446" s="692" t="str">
        <f>IF('Formulario PPGR3 '!$G1446="","",'[1]Formulario PPGR1'!#REF!)</f>
        <v/>
      </c>
      <c r="D1446" s="692" t="str">
        <f>IF('Formulario PPGR3 '!$G1446="","",'[1]Formulario PPGR1'!#REF!)</f>
        <v/>
      </c>
      <c r="E1446" s="692" t="str">
        <f>IF('Formulario PPGR3 '!$G1446="","",'[1]Formulario PPGR1'!#REF!)</f>
        <v/>
      </c>
      <c r="F1446" s="692" t="str">
        <f>IF('Formulario PPGR3 '!$G1446="","",'[1]Formulario PPGR1'!#REF!)</f>
        <v/>
      </c>
      <c r="G1446" s="693"/>
      <c r="H1446" s="694" t="str">
        <f>IF(Tabla112[[#This Row],[Código_Actividad]]="","",_xlfn.XLOOKUP(Tabla112[[#This Row],[Código_Actividad]],[1]!Tabla2[Código],[1]!Tabla2[Actividades Programables Presupuestables],"",0))</f>
        <v/>
      </c>
      <c r="I1446" s="695" t="str">
        <f>IFERROR(VLOOKUP('Formulario PPGR3 '!$G1446,'[1]Formulario PPGR2'!$H$9:$V$272,15,FALSE),"")</f>
        <v/>
      </c>
      <c r="J1446" s="702"/>
      <c r="K1446" s="696" t="str">
        <f>IF(Tabla112[[#This Row],[Insumos]]="","",_xlfn.XLOOKUP(Tabla112[[#This Row],[Insumos]],[1]!Tabla10[Insumo],[1]!Tabla10[InsumoAbrev],"",0))</f>
        <v/>
      </c>
      <c r="L1446" s="697"/>
      <c r="M1446" s="698" t="str">
        <f>IF(Tabla112[[#This Row],[Descripción]]="","",_xlfn.XLOOKUP(Tabla112[[#This Row],[Descripción]],[1]!Tabla10[Descripción],[1]!Tabla10[Unidad de Medida],"",0))</f>
        <v/>
      </c>
      <c r="N1446" s="699"/>
      <c r="O1446" s="700" t="str">
        <f>IF(Tabla112[[#This Row],[Descripción]]="","",_xlfn.XLOOKUP(Tabla112[[#This Row],[Descripción]],[1]!Tabla10[Descripción],[1]!Tabla10[Precio Unitario],0))</f>
        <v/>
      </c>
      <c r="P1446" s="700" t="str">
        <f>IF(Tabla112[[#This Row],[Cantidad de Insumos]]="","",Tabla112[[#This Row],[Precio Unitario]]*Tabla112[[#This Row],[Cantidad de Insumos]])</f>
        <v/>
      </c>
      <c r="Q1446" s="700" t="str">
        <f>IF(Tabla112[[#This Row],[Descripción]]="","",_xlfn.XLOOKUP(Tabla112[[#This Row],[Descripción]],[1]!Tabla10[Descripción],[1]!Tabla10[CODIGO PRESUPUESTARIO],0))</f>
        <v/>
      </c>
      <c r="R1446" s="696"/>
      <c r="S1446" s="696"/>
    </row>
    <row r="1447" spans="2:19" x14ac:dyDescent="0.3">
      <c r="B1447" s="692" t="str">
        <f>IF('Formulario PPGR3 '!$G1447="","",CONCATENATE('Formulario PPGR3 '!$C1447,".",'Formulario PPGR3 '!$D1447,".",'Formulario PPGR3 '!$E1447,".",'Formulario PPGR3 '!$F1447))</f>
        <v/>
      </c>
      <c r="C1447" s="692" t="str">
        <f>IF('Formulario PPGR3 '!$G1447="","",'[1]Formulario PPGR1'!#REF!)</f>
        <v/>
      </c>
      <c r="D1447" s="692" t="str">
        <f>IF('Formulario PPGR3 '!$G1447="","",'[1]Formulario PPGR1'!#REF!)</f>
        <v/>
      </c>
      <c r="E1447" s="692" t="str">
        <f>IF('Formulario PPGR3 '!$G1447="","",'[1]Formulario PPGR1'!#REF!)</f>
        <v/>
      </c>
      <c r="F1447" s="692" t="str">
        <f>IF('Formulario PPGR3 '!$G1447="","",'[1]Formulario PPGR1'!#REF!)</f>
        <v/>
      </c>
      <c r="G1447" s="693"/>
      <c r="H1447" s="694" t="str">
        <f>IF(Tabla112[[#This Row],[Código_Actividad]]="","",_xlfn.XLOOKUP(Tabla112[[#This Row],[Código_Actividad]],[1]!Tabla2[Código],[1]!Tabla2[Actividades Programables Presupuestables],"",0))</f>
        <v/>
      </c>
      <c r="I1447" s="695" t="str">
        <f>IFERROR(VLOOKUP('Formulario PPGR3 '!$G1447,'[1]Formulario PPGR2'!$H$9:$V$272,15,FALSE),"")</f>
        <v/>
      </c>
      <c r="J1447" s="702"/>
      <c r="K1447" s="696" t="str">
        <f>IF(Tabla112[[#This Row],[Insumos]]="","",_xlfn.XLOOKUP(Tabla112[[#This Row],[Insumos]],[1]!Tabla10[Insumo],[1]!Tabla10[InsumoAbrev],"",0))</f>
        <v/>
      </c>
      <c r="L1447" s="697"/>
      <c r="M1447" s="698" t="str">
        <f>IF(Tabla112[[#This Row],[Descripción]]="","",_xlfn.XLOOKUP(Tabla112[[#This Row],[Descripción]],[1]!Tabla10[Descripción],[1]!Tabla10[Unidad de Medida],"",0))</f>
        <v/>
      </c>
      <c r="N1447" s="699"/>
      <c r="O1447" s="700" t="str">
        <f>IF(Tabla112[[#This Row],[Descripción]]="","",_xlfn.XLOOKUP(Tabla112[[#This Row],[Descripción]],[1]!Tabla10[Descripción],[1]!Tabla10[Precio Unitario],0))</f>
        <v/>
      </c>
      <c r="P1447" s="700" t="str">
        <f>IF(Tabla112[[#This Row],[Cantidad de Insumos]]="","",Tabla112[[#This Row],[Precio Unitario]]*Tabla112[[#This Row],[Cantidad de Insumos]])</f>
        <v/>
      </c>
      <c r="Q1447" s="700" t="str">
        <f>IF(Tabla112[[#This Row],[Descripción]]="","",_xlfn.XLOOKUP(Tabla112[[#This Row],[Descripción]],[1]!Tabla10[Descripción],[1]!Tabla10[CODIGO PRESUPUESTARIO],0))</f>
        <v/>
      </c>
      <c r="R1447" s="696"/>
      <c r="S1447" s="696"/>
    </row>
    <row r="1448" spans="2:19" x14ac:dyDescent="0.3">
      <c r="B1448" s="692" t="str">
        <f>IF('Formulario PPGR3 '!$G1448="","",CONCATENATE('Formulario PPGR3 '!$C1448,".",'Formulario PPGR3 '!$D1448,".",'Formulario PPGR3 '!$E1448,".",'Formulario PPGR3 '!$F1448))</f>
        <v/>
      </c>
      <c r="C1448" s="692" t="str">
        <f>IF('Formulario PPGR3 '!$G1448="","",'[1]Formulario PPGR1'!#REF!)</f>
        <v/>
      </c>
      <c r="D1448" s="692" t="str">
        <f>IF('Formulario PPGR3 '!$G1448="","",'[1]Formulario PPGR1'!#REF!)</f>
        <v/>
      </c>
      <c r="E1448" s="692" t="str">
        <f>IF('Formulario PPGR3 '!$G1448="","",'[1]Formulario PPGR1'!#REF!)</f>
        <v/>
      </c>
      <c r="F1448" s="692" t="str">
        <f>IF('Formulario PPGR3 '!$G1448="","",'[1]Formulario PPGR1'!#REF!)</f>
        <v/>
      </c>
      <c r="G1448" s="693"/>
      <c r="H1448" s="694" t="str">
        <f>IF(Tabla112[[#This Row],[Código_Actividad]]="","",_xlfn.XLOOKUP(Tabla112[[#This Row],[Código_Actividad]],[1]!Tabla2[Código],[1]!Tabla2[Actividades Programables Presupuestables],"",0))</f>
        <v/>
      </c>
      <c r="I1448" s="695" t="str">
        <f>IFERROR(VLOOKUP('Formulario PPGR3 '!$G1448,'[1]Formulario PPGR2'!$H$9:$V$272,15,FALSE),"")</f>
        <v/>
      </c>
      <c r="J1448" s="702"/>
      <c r="K1448" s="696" t="str">
        <f>IF(Tabla112[[#This Row],[Insumos]]="","",_xlfn.XLOOKUP(Tabla112[[#This Row],[Insumos]],[1]!Tabla10[Insumo],[1]!Tabla10[InsumoAbrev],"",0))</f>
        <v/>
      </c>
      <c r="L1448" s="697"/>
      <c r="M1448" s="698" t="str">
        <f>IF(Tabla112[[#This Row],[Descripción]]="","",_xlfn.XLOOKUP(Tabla112[[#This Row],[Descripción]],[1]!Tabla10[Descripción],[1]!Tabla10[Unidad de Medida],"",0))</f>
        <v/>
      </c>
      <c r="N1448" s="699"/>
      <c r="O1448" s="700" t="str">
        <f>IF(Tabla112[[#This Row],[Descripción]]="","",_xlfn.XLOOKUP(Tabla112[[#This Row],[Descripción]],[1]!Tabla10[Descripción],[1]!Tabla10[Precio Unitario],0))</f>
        <v/>
      </c>
      <c r="P1448" s="700" t="str">
        <f>IF(Tabla112[[#This Row],[Cantidad de Insumos]]="","",Tabla112[[#This Row],[Precio Unitario]]*Tabla112[[#This Row],[Cantidad de Insumos]])</f>
        <v/>
      </c>
      <c r="Q1448" s="700" t="str">
        <f>IF(Tabla112[[#This Row],[Descripción]]="","",_xlfn.XLOOKUP(Tabla112[[#This Row],[Descripción]],[1]!Tabla10[Descripción],[1]!Tabla10[CODIGO PRESUPUESTARIO],0))</f>
        <v/>
      </c>
      <c r="R1448" s="696"/>
      <c r="S1448" s="696"/>
    </row>
    <row r="1449" spans="2:19" x14ac:dyDescent="0.3">
      <c r="B1449" s="692" t="str">
        <f>IF('Formulario PPGR3 '!$G1449="","",CONCATENATE('Formulario PPGR3 '!$C1449,".",'Formulario PPGR3 '!$D1449,".",'Formulario PPGR3 '!$E1449,".",'Formulario PPGR3 '!$F1449))</f>
        <v/>
      </c>
      <c r="C1449" s="692" t="str">
        <f>IF('Formulario PPGR3 '!$G1449="","",'[1]Formulario PPGR1'!#REF!)</f>
        <v/>
      </c>
      <c r="D1449" s="692" t="str">
        <f>IF('Formulario PPGR3 '!$G1449="","",'[1]Formulario PPGR1'!#REF!)</f>
        <v/>
      </c>
      <c r="E1449" s="692" t="str">
        <f>IF('Formulario PPGR3 '!$G1449="","",'[1]Formulario PPGR1'!#REF!)</f>
        <v/>
      </c>
      <c r="F1449" s="692" t="str">
        <f>IF('Formulario PPGR3 '!$G1449="","",'[1]Formulario PPGR1'!#REF!)</f>
        <v/>
      </c>
      <c r="G1449" s="693"/>
      <c r="H1449" s="694" t="str">
        <f>IF(Tabla112[[#This Row],[Código_Actividad]]="","",_xlfn.XLOOKUP(Tabla112[[#This Row],[Código_Actividad]],[1]!Tabla2[Código],[1]!Tabla2[Actividades Programables Presupuestables],"",0))</f>
        <v/>
      </c>
      <c r="I1449" s="695" t="str">
        <f>IFERROR(VLOOKUP('Formulario PPGR3 '!$G1449,'[1]Formulario PPGR2'!$H$9:$V$272,15,FALSE),"")</f>
        <v/>
      </c>
      <c r="J1449" s="702"/>
      <c r="K1449" s="696" t="str">
        <f>IF(Tabla112[[#This Row],[Insumos]]="","",_xlfn.XLOOKUP(Tabla112[[#This Row],[Insumos]],[1]!Tabla10[Insumo],[1]!Tabla10[InsumoAbrev],"",0))</f>
        <v/>
      </c>
      <c r="L1449" s="697"/>
      <c r="M1449" s="698" t="str">
        <f>IF(Tabla112[[#This Row],[Descripción]]="","",_xlfn.XLOOKUP(Tabla112[[#This Row],[Descripción]],[1]!Tabla10[Descripción],[1]!Tabla10[Unidad de Medida],"",0))</f>
        <v/>
      </c>
      <c r="N1449" s="699"/>
      <c r="O1449" s="700" t="str">
        <f>IF(Tabla112[[#This Row],[Descripción]]="","",_xlfn.XLOOKUP(Tabla112[[#This Row],[Descripción]],[1]!Tabla10[Descripción],[1]!Tabla10[Precio Unitario],0))</f>
        <v/>
      </c>
      <c r="P1449" s="700" t="str">
        <f>IF(Tabla112[[#This Row],[Cantidad de Insumos]]="","",Tabla112[[#This Row],[Precio Unitario]]*Tabla112[[#This Row],[Cantidad de Insumos]])</f>
        <v/>
      </c>
      <c r="Q1449" s="700" t="str">
        <f>IF(Tabla112[[#This Row],[Descripción]]="","",_xlfn.XLOOKUP(Tabla112[[#This Row],[Descripción]],[1]!Tabla10[Descripción],[1]!Tabla10[CODIGO PRESUPUESTARIO],0))</f>
        <v/>
      </c>
      <c r="R1449" s="696"/>
      <c r="S1449" s="696"/>
    </row>
    <row r="1450" spans="2:19" x14ac:dyDescent="0.3">
      <c r="B1450" s="692" t="str">
        <f>IF('Formulario PPGR3 '!$G1450="","",CONCATENATE('Formulario PPGR3 '!$C1450,".",'Formulario PPGR3 '!$D1450,".",'Formulario PPGR3 '!$E1450,".",'Formulario PPGR3 '!$F1450))</f>
        <v/>
      </c>
      <c r="C1450" s="692" t="str">
        <f>IF('Formulario PPGR3 '!$G1450="","",'[1]Formulario PPGR1'!#REF!)</f>
        <v/>
      </c>
      <c r="D1450" s="692" t="str">
        <f>IF('Formulario PPGR3 '!$G1450="","",'[1]Formulario PPGR1'!#REF!)</f>
        <v/>
      </c>
      <c r="E1450" s="692" t="str">
        <f>IF('Formulario PPGR3 '!$G1450="","",'[1]Formulario PPGR1'!#REF!)</f>
        <v/>
      </c>
      <c r="F1450" s="692" t="str">
        <f>IF('Formulario PPGR3 '!$G1450="","",'[1]Formulario PPGR1'!#REF!)</f>
        <v/>
      </c>
      <c r="G1450" s="693"/>
      <c r="H1450" s="694" t="str">
        <f>IF(Tabla112[[#This Row],[Código_Actividad]]="","",_xlfn.XLOOKUP(Tabla112[[#This Row],[Código_Actividad]],[1]!Tabla2[Código],[1]!Tabla2[Actividades Programables Presupuestables],"",0))</f>
        <v/>
      </c>
      <c r="I1450" s="695" t="str">
        <f>IFERROR(VLOOKUP('Formulario PPGR3 '!$G1450,'[1]Formulario PPGR2'!$H$9:$V$272,15,FALSE),"")</f>
        <v/>
      </c>
      <c r="J1450" s="702"/>
      <c r="K1450" s="696" t="str">
        <f>IF(Tabla112[[#This Row],[Insumos]]="","",_xlfn.XLOOKUP(Tabla112[[#This Row],[Insumos]],[1]!Tabla10[Insumo],[1]!Tabla10[InsumoAbrev],"",0))</f>
        <v/>
      </c>
      <c r="L1450" s="697"/>
      <c r="M1450" s="698" t="str">
        <f>IF(Tabla112[[#This Row],[Descripción]]="","",_xlfn.XLOOKUP(Tabla112[[#This Row],[Descripción]],[1]!Tabla10[Descripción],[1]!Tabla10[Unidad de Medida],"",0))</f>
        <v/>
      </c>
      <c r="N1450" s="699"/>
      <c r="O1450" s="700" t="str">
        <f>IF(Tabla112[[#This Row],[Descripción]]="","",_xlfn.XLOOKUP(Tabla112[[#This Row],[Descripción]],[1]!Tabla10[Descripción],[1]!Tabla10[Precio Unitario],0))</f>
        <v/>
      </c>
      <c r="P1450" s="700" t="str">
        <f>IF(Tabla112[[#This Row],[Cantidad de Insumos]]="","",Tabla112[[#This Row],[Precio Unitario]]*Tabla112[[#This Row],[Cantidad de Insumos]])</f>
        <v/>
      </c>
      <c r="Q1450" s="700" t="str">
        <f>IF(Tabla112[[#This Row],[Descripción]]="","",_xlfn.XLOOKUP(Tabla112[[#This Row],[Descripción]],[1]!Tabla10[Descripción],[1]!Tabla10[CODIGO PRESUPUESTARIO],0))</f>
        <v/>
      </c>
      <c r="R1450" s="696"/>
      <c r="S1450" s="696"/>
    </row>
    <row r="1451" spans="2:19" x14ac:dyDescent="0.3">
      <c r="B1451" s="692" t="str">
        <f>IF('Formulario PPGR3 '!$G1451="","",CONCATENATE('Formulario PPGR3 '!$C1451,".",'Formulario PPGR3 '!$D1451,".",'Formulario PPGR3 '!$E1451,".",'Formulario PPGR3 '!$F1451))</f>
        <v/>
      </c>
      <c r="C1451" s="692" t="str">
        <f>IF('Formulario PPGR3 '!$G1451="","",'[1]Formulario PPGR1'!#REF!)</f>
        <v/>
      </c>
      <c r="D1451" s="692" t="str">
        <f>IF('Formulario PPGR3 '!$G1451="","",'[1]Formulario PPGR1'!#REF!)</f>
        <v/>
      </c>
      <c r="E1451" s="692" t="str">
        <f>IF('Formulario PPGR3 '!$G1451="","",'[1]Formulario PPGR1'!#REF!)</f>
        <v/>
      </c>
      <c r="F1451" s="692" t="str">
        <f>IF('Formulario PPGR3 '!$G1451="","",'[1]Formulario PPGR1'!#REF!)</f>
        <v/>
      </c>
      <c r="G1451" s="693"/>
      <c r="H1451" s="694" t="str">
        <f>IF(Tabla112[[#This Row],[Código_Actividad]]="","",_xlfn.XLOOKUP(Tabla112[[#This Row],[Código_Actividad]],[1]!Tabla2[Código],[1]!Tabla2[Actividades Programables Presupuestables],"",0))</f>
        <v/>
      </c>
      <c r="I1451" s="695" t="str">
        <f>IFERROR(VLOOKUP('Formulario PPGR3 '!$G1451,'[1]Formulario PPGR2'!$H$9:$V$272,15,FALSE),"")</f>
        <v/>
      </c>
      <c r="J1451" s="702"/>
      <c r="K1451" s="696" t="str">
        <f>IF(Tabla112[[#This Row],[Insumos]]="","",_xlfn.XLOOKUP(Tabla112[[#This Row],[Insumos]],[1]!Tabla10[Insumo],[1]!Tabla10[InsumoAbrev],"",0))</f>
        <v/>
      </c>
      <c r="L1451" s="697"/>
      <c r="M1451" s="698" t="str">
        <f>IF(Tabla112[[#This Row],[Descripción]]="","",_xlfn.XLOOKUP(Tabla112[[#This Row],[Descripción]],[1]!Tabla10[Descripción],[1]!Tabla10[Unidad de Medida],"",0))</f>
        <v/>
      </c>
      <c r="N1451" s="699"/>
      <c r="O1451" s="700" t="str">
        <f>IF(Tabla112[[#This Row],[Descripción]]="","",_xlfn.XLOOKUP(Tabla112[[#This Row],[Descripción]],[1]!Tabla10[Descripción],[1]!Tabla10[Precio Unitario],0))</f>
        <v/>
      </c>
      <c r="P1451" s="700" t="str">
        <f>IF(Tabla112[[#This Row],[Cantidad de Insumos]]="","",Tabla112[[#This Row],[Precio Unitario]]*Tabla112[[#This Row],[Cantidad de Insumos]])</f>
        <v/>
      </c>
      <c r="Q1451" s="700" t="str">
        <f>IF(Tabla112[[#This Row],[Descripción]]="","",_xlfn.XLOOKUP(Tabla112[[#This Row],[Descripción]],[1]!Tabla10[Descripción],[1]!Tabla10[CODIGO PRESUPUESTARIO],0))</f>
        <v/>
      </c>
      <c r="R1451" s="696"/>
      <c r="S1451" s="696"/>
    </row>
    <row r="1452" spans="2:19" x14ac:dyDescent="0.3">
      <c r="B1452" s="692" t="str">
        <f>IF('Formulario PPGR3 '!$G1452="","",CONCATENATE('Formulario PPGR3 '!$C1452,".",'Formulario PPGR3 '!$D1452,".",'Formulario PPGR3 '!$E1452,".",'Formulario PPGR3 '!$F1452))</f>
        <v/>
      </c>
      <c r="C1452" s="692" t="str">
        <f>IF('Formulario PPGR3 '!$G1452="","",'[1]Formulario PPGR1'!#REF!)</f>
        <v/>
      </c>
      <c r="D1452" s="692" t="str">
        <f>IF('Formulario PPGR3 '!$G1452="","",'[1]Formulario PPGR1'!#REF!)</f>
        <v/>
      </c>
      <c r="E1452" s="692" t="str">
        <f>IF('Formulario PPGR3 '!$G1452="","",'[1]Formulario PPGR1'!#REF!)</f>
        <v/>
      </c>
      <c r="F1452" s="692" t="str">
        <f>IF('Formulario PPGR3 '!$G1452="","",'[1]Formulario PPGR1'!#REF!)</f>
        <v/>
      </c>
      <c r="G1452" s="693"/>
      <c r="H1452" s="694" t="str">
        <f>IF(Tabla112[[#This Row],[Código_Actividad]]="","",_xlfn.XLOOKUP(Tabla112[[#This Row],[Código_Actividad]],[1]!Tabla2[Código],[1]!Tabla2[Actividades Programables Presupuestables],"",0))</f>
        <v/>
      </c>
      <c r="I1452" s="695" t="str">
        <f>IFERROR(VLOOKUP('Formulario PPGR3 '!$G1452,'[1]Formulario PPGR2'!$H$9:$V$272,15,FALSE),"")</f>
        <v/>
      </c>
      <c r="J1452" s="702"/>
      <c r="K1452" s="696" t="str">
        <f>IF(Tabla112[[#This Row],[Insumos]]="","",_xlfn.XLOOKUP(Tabla112[[#This Row],[Insumos]],[1]!Tabla10[Insumo],[1]!Tabla10[InsumoAbrev],"",0))</f>
        <v/>
      </c>
      <c r="L1452" s="697"/>
      <c r="M1452" s="698" t="str">
        <f>IF(Tabla112[[#This Row],[Descripción]]="","",_xlfn.XLOOKUP(Tabla112[[#This Row],[Descripción]],[1]!Tabla10[Descripción],[1]!Tabla10[Unidad de Medida],"",0))</f>
        <v/>
      </c>
      <c r="N1452" s="699"/>
      <c r="O1452" s="700" t="str">
        <f>IF(Tabla112[[#This Row],[Descripción]]="","",_xlfn.XLOOKUP(Tabla112[[#This Row],[Descripción]],[1]!Tabla10[Descripción],[1]!Tabla10[Precio Unitario],0))</f>
        <v/>
      </c>
      <c r="P1452" s="700" t="str">
        <f>IF(Tabla112[[#This Row],[Cantidad de Insumos]]="","",Tabla112[[#This Row],[Precio Unitario]]*Tabla112[[#This Row],[Cantidad de Insumos]])</f>
        <v/>
      </c>
      <c r="Q1452" s="700" t="str">
        <f>IF(Tabla112[[#This Row],[Descripción]]="","",_xlfn.XLOOKUP(Tabla112[[#This Row],[Descripción]],[1]!Tabla10[Descripción],[1]!Tabla10[CODIGO PRESUPUESTARIO],0))</f>
        <v/>
      </c>
      <c r="R1452" s="696"/>
      <c r="S1452" s="696"/>
    </row>
    <row r="1453" spans="2:19" x14ac:dyDescent="0.3">
      <c r="B1453" s="692" t="str">
        <f>IF('Formulario PPGR3 '!$G1453="","",CONCATENATE('Formulario PPGR3 '!$C1453,".",'Formulario PPGR3 '!$D1453,".",'Formulario PPGR3 '!$E1453,".",'Formulario PPGR3 '!$F1453))</f>
        <v/>
      </c>
      <c r="C1453" s="692" t="str">
        <f>IF('Formulario PPGR3 '!$G1453="","",'[1]Formulario PPGR1'!#REF!)</f>
        <v/>
      </c>
      <c r="D1453" s="692" t="str">
        <f>IF('Formulario PPGR3 '!$G1453="","",'[1]Formulario PPGR1'!#REF!)</f>
        <v/>
      </c>
      <c r="E1453" s="692" t="str">
        <f>IF('Formulario PPGR3 '!$G1453="","",'[1]Formulario PPGR1'!#REF!)</f>
        <v/>
      </c>
      <c r="F1453" s="692" t="str">
        <f>IF('Formulario PPGR3 '!$G1453="","",'[1]Formulario PPGR1'!#REF!)</f>
        <v/>
      </c>
      <c r="G1453" s="693"/>
      <c r="H1453" s="694" t="str">
        <f>IF(Tabla112[[#This Row],[Código_Actividad]]="","",_xlfn.XLOOKUP(Tabla112[[#This Row],[Código_Actividad]],[1]!Tabla2[Código],[1]!Tabla2[Actividades Programables Presupuestables],"",0))</f>
        <v/>
      </c>
      <c r="I1453" s="695" t="str">
        <f>IFERROR(VLOOKUP('Formulario PPGR3 '!$G1453,'[1]Formulario PPGR2'!$H$9:$V$272,15,FALSE),"")</f>
        <v/>
      </c>
      <c r="J1453" s="702"/>
      <c r="K1453" s="696" t="str">
        <f>IF(Tabla112[[#This Row],[Insumos]]="","",_xlfn.XLOOKUP(Tabla112[[#This Row],[Insumos]],[1]!Tabla10[Insumo],[1]!Tabla10[InsumoAbrev],"",0))</f>
        <v/>
      </c>
      <c r="L1453" s="697"/>
      <c r="M1453" s="698" t="str">
        <f>IF(Tabla112[[#This Row],[Descripción]]="","",_xlfn.XLOOKUP(Tabla112[[#This Row],[Descripción]],[1]!Tabla10[Descripción],[1]!Tabla10[Unidad de Medida],"",0))</f>
        <v/>
      </c>
      <c r="N1453" s="699"/>
      <c r="O1453" s="700" t="str">
        <f>IF(Tabla112[[#This Row],[Descripción]]="","",_xlfn.XLOOKUP(Tabla112[[#This Row],[Descripción]],[1]!Tabla10[Descripción],[1]!Tabla10[Precio Unitario],0))</f>
        <v/>
      </c>
      <c r="P1453" s="700" t="str">
        <f>IF(Tabla112[[#This Row],[Cantidad de Insumos]]="","",Tabla112[[#This Row],[Precio Unitario]]*Tabla112[[#This Row],[Cantidad de Insumos]])</f>
        <v/>
      </c>
      <c r="Q1453" s="700" t="str">
        <f>IF(Tabla112[[#This Row],[Descripción]]="","",_xlfn.XLOOKUP(Tabla112[[#This Row],[Descripción]],[1]!Tabla10[Descripción],[1]!Tabla10[CODIGO PRESUPUESTARIO],0))</f>
        <v/>
      </c>
      <c r="R1453" s="696"/>
      <c r="S1453" s="696"/>
    </row>
    <row r="1454" spans="2:19" x14ac:dyDescent="0.3">
      <c r="B1454" s="692" t="str">
        <f>IF('Formulario PPGR3 '!$G1454="","",CONCATENATE('Formulario PPGR3 '!$C1454,".",'Formulario PPGR3 '!$D1454,".",'Formulario PPGR3 '!$E1454,".",'Formulario PPGR3 '!$F1454))</f>
        <v/>
      </c>
      <c r="C1454" s="692" t="str">
        <f>IF('Formulario PPGR3 '!$G1454="","",'[1]Formulario PPGR1'!#REF!)</f>
        <v/>
      </c>
      <c r="D1454" s="692" t="str">
        <f>IF('Formulario PPGR3 '!$G1454="","",'[1]Formulario PPGR1'!#REF!)</f>
        <v/>
      </c>
      <c r="E1454" s="692" t="str">
        <f>IF('Formulario PPGR3 '!$G1454="","",'[1]Formulario PPGR1'!#REF!)</f>
        <v/>
      </c>
      <c r="F1454" s="692" t="str">
        <f>IF('Formulario PPGR3 '!$G1454="","",'[1]Formulario PPGR1'!#REF!)</f>
        <v/>
      </c>
      <c r="G1454" s="693"/>
      <c r="H1454" s="694" t="str">
        <f>IF(Tabla112[[#This Row],[Código_Actividad]]="","",_xlfn.XLOOKUP(Tabla112[[#This Row],[Código_Actividad]],[1]!Tabla2[Código],[1]!Tabla2[Actividades Programables Presupuestables],"",0))</f>
        <v/>
      </c>
      <c r="I1454" s="695" t="str">
        <f>IFERROR(VLOOKUP('Formulario PPGR3 '!$G1454,'[1]Formulario PPGR2'!$H$9:$V$272,15,FALSE),"")</f>
        <v/>
      </c>
      <c r="J1454" s="702"/>
      <c r="K1454" s="696" t="str">
        <f>IF(Tabla112[[#This Row],[Insumos]]="","",_xlfn.XLOOKUP(Tabla112[[#This Row],[Insumos]],[1]!Tabla10[Insumo],[1]!Tabla10[InsumoAbrev],"",0))</f>
        <v/>
      </c>
      <c r="L1454" s="697"/>
      <c r="M1454" s="698" t="str">
        <f>IF(Tabla112[[#This Row],[Descripción]]="","",_xlfn.XLOOKUP(Tabla112[[#This Row],[Descripción]],[1]!Tabla10[Descripción],[1]!Tabla10[Unidad de Medida],"",0))</f>
        <v/>
      </c>
      <c r="N1454" s="699"/>
      <c r="O1454" s="700" t="str">
        <f>IF(Tabla112[[#This Row],[Descripción]]="","",_xlfn.XLOOKUP(Tabla112[[#This Row],[Descripción]],[1]!Tabla10[Descripción],[1]!Tabla10[Precio Unitario],0))</f>
        <v/>
      </c>
      <c r="P1454" s="700" t="str">
        <f>IF(Tabla112[[#This Row],[Cantidad de Insumos]]="","",Tabla112[[#This Row],[Precio Unitario]]*Tabla112[[#This Row],[Cantidad de Insumos]])</f>
        <v/>
      </c>
      <c r="Q1454" s="700" t="str">
        <f>IF(Tabla112[[#This Row],[Descripción]]="","",_xlfn.XLOOKUP(Tabla112[[#This Row],[Descripción]],[1]!Tabla10[Descripción],[1]!Tabla10[CODIGO PRESUPUESTARIO],0))</f>
        <v/>
      </c>
      <c r="R1454" s="696"/>
      <c r="S1454" s="696"/>
    </row>
    <row r="1455" spans="2:19" x14ac:dyDescent="0.3">
      <c r="B1455" s="692" t="str">
        <f>IF('Formulario PPGR3 '!$G1455="","",CONCATENATE('Formulario PPGR3 '!$C1455,".",'Formulario PPGR3 '!$D1455,".",'Formulario PPGR3 '!$E1455,".",'Formulario PPGR3 '!$F1455))</f>
        <v/>
      </c>
      <c r="C1455" s="692" t="str">
        <f>IF('Formulario PPGR3 '!$G1455="","",'[1]Formulario PPGR1'!#REF!)</f>
        <v/>
      </c>
      <c r="D1455" s="692" t="str">
        <f>IF('Formulario PPGR3 '!$G1455="","",'[1]Formulario PPGR1'!#REF!)</f>
        <v/>
      </c>
      <c r="E1455" s="692" t="str">
        <f>IF('Formulario PPGR3 '!$G1455="","",'[1]Formulario PPGR1'!#REF!)</f>
        <v/>
      </c>
      <c r="F1455" s="692" t="str">
        <f>IF('Formulario PPGR3 '!$G1455="","",'[1]Formulario PPGR1'!#REF!)</f>
        <v/>
      </c>
      <c r="G1455" s="693"/>
      <c r="H1455" s="694" t="str">
        <f>IF(Tabla112[[#This Row],[Código_Actividad]]="","",_xlfn.XLOOKUP(Tabla112[[#This Row],[Código_Actividad]],[1]!Tabla2[Código],[1]!Tabla2[Actividades Programables Presupuestables],"",0))</f>
        <v/>
      </c>
      <c r="I1455" s="695" t="str">
        <f>IFERROR(VLOOKUP('Formulario PPGR3 '!$G1455,'[1]Formulario PPGR2'!$H$9:$V$272,15,FALSE),"")</f>
        <v/>
      </c>
      <c r="J1455" s="702"/>
      <c r="K1455" s="696" t="str">
        <f>IF(Tabla112[[#This Row],[Insumos]]="","",_xlfn.XLOOKUP(Tabla112[[#This Row],[Insumos]],[1]!Tabla10[Insumo],[1]!Tabla10[InsumoAbrev],"",0))</f>
        <v/>
      </c>
      <c r="L1455" s="697"/>
      <c r="M1455" s="698" t="str">
        <f>IF(Tabla112[[#This Row],[Descripción]]="","",_xlfn.XLOOKUP(Tabla112[[#This Row],[Descripción]],[1]!Tabla10[Descripción],[1]!Tabla10[Unidad de Medida],"",0))</f>
        <v/>
      </c>
      <c r="N1455" s="699"/>
      <c r="O1455" s="700" t="str">
        <f>IF(Tabla112[[#This Row],[Descripción]]="","",_xlfn.XLOOKUP(Tabla112[[#This Row],[Descripción]],[1]!Tabla10[Descripción],[1]!Tabla10[Precio Unitario],0))</f>
        <v/>
      </c>
      <c r="P1455" s="700" t="str">
        <f>IF(Tabla112[[#This Row],[Cantidad de Insumos]]="","",Tabla112[[#This Row],[Precio Unitario]]*Tabla112[[#This Row],[Cantidad de Insumos]])</f>
        <v/>
      </c>
      <c r="Q1455" s="700" t="str">
        <f>IF(Tabla112[[#This Row],[Descripción]]="","",_xlfn.XLOOKUP(Tabla112[[#This Row],[Descripción]],[1]!Tabla10[Descripción],[1]!Tabla10[CODIGO PRESUPUESTARIO],0))</f>
        <v/>
      </c>
      <c r="R1455" s="696"/>
      <c r="S1455" s="696"/>
    </row>
    <row r="1456" spans="2:19" x14ac:dyDescent="0.3">
      <c r="B1456" s="692" t="str">
        <f>IF('Formulario PPGR3 '!$G1456="","",CONCATENATE('Formulario PPGR3 '!$C1456,".",'Formulario PPGR3 '!$D1456,".",'Formulario PPGR3 '!$E1456,".",'Formulario PPGR3 '!$F1456))</f>
        <v/>
      </c>
      <c r="C1456" s="692" t="str">
        <f>IF('Formulario PPGR3 '!$G1456="","",'[1]Formulario PPGR1'!#REF!)</f>
        <v/>
      </c>
      <c r="D1456" s="692" t="str">
        <f>IF('Formulario PPGR3 '!$G1456="","",'[1]Formulario PPGR1'!#REF!)</f>
        <v/>
      </c>
      <c r="E1456" s="692" t="str">
        <f>IF('Formulario PPGR3 '!$G1456="","",'[1]Formulario PPGR1'!#REF!)</f>
        <v/>
      </c>
      <c r="F1456" s="692" t="str">
        <f>IF('Formulario PPGR3 '!$G1456="","",'[1]Formulario PPGR1'!#REF!)</f>
        <v/>
      </c>
      <c r="G1456" s="693"/>
      <c r="H1456" s="694" t="str">
        <f>IF(Tabla112[[#This Row],[Código_Actividad]]="","",_xlfn.XLOOKUP(Tabla112[[#This Row],[Código_Actividad]],[1]!Tabla2[Código],[1]!Tabla2[Actividades Programables Presupuestables],"",0))</f>
        <v/>
      </c>
      <c r="I1456" s="695" t="str">
        <f>IFERROR(VLOOKUP('Formulario PPGR3 '!$G1456,'[1]Formulario PPGR2'!$H$9:$V$272,15,FALSE),"")</f>
        <v/>
      </c>
      <c r="J1456" s="702"/>
      <c r="K1456" s="696" t="str">
        <f>IF(Tabla112[[#This Row],[Insumos]]="","",_xlfn.XLOOKUP(Tabla112[[#This Row],[Insumos]],[1]!Tabla10[Insumo],[1]!Tabla10[InsumoAbrev],"",0))</f>
        <v/>
      </c>
      <c r="L1456" s="697"/>
      <c r="M1456" s="698" t="str">
        <f>IF(Tabla112[[#This Row],[Descripción]]="","",_xlfn.XLOOKUP(Tabla112[[#This Row],[Descripción]],[1]!Tabla10[Descripción],[1]!Tabla10[Unidad de Medida],"",0))</f>
        <v/>
      </c>
      <c r="N1456" s="699"/>
      <c r="O1456" s="700" t="str">
        <f>IF(Tabla112[[#This Row],[Descripción]]="","",_xlfn.XLOOKUP(Tabla112[[#This Row],[Descripción]],[1]!Tabla10[Descripción],[1]!Tabla10[Precio Unitario],0))</f>
        <v/>
      </c>
      <c r="P1456" s="700" t="str">
        <f>IF(Tabla112[[#This Row],[Cantidad de Insumos]]="","",Tabla112[[#This Row],[Precio Unitario]]*Tabla112[[#This Row],[Cantidad de Insumos]])</f>
        <v/>
      </c>
      <c r="Q1456" s="700" t="str">
        <f>IF(Tabla112[[#This Row],[Descripción]]="","",_xlfn.XLOOKUP(Tabla112[[#This Row],[Descripción]],[1]!Tabla10[Descripción],[1]!Tabla10[CODIGO PRESUPUESTARIO],0))</f>
        <v/>
      </c>
      <c r="R1456" s="696"/>
      <c r="S1456" s="696"/>
    </row>
    <row r="1457" spans="2:19" x14ac:dyDescent="0.3">
      <c r="B1457" s="692" t="str">
        <f>IF('Formulario PPGR3 '!$G1457="","",CONCATENATE('Formulario PPGR3 '!$C1457,".",'Formulario PPGR3 '!$D1457,".",'Formulario PPGR3 '!$E1457,".",'Formulario PPGR3 '!$F1457))</f>
        <v/>
      </c>
      <c r="C1457" s="692" t="str">
        <f>IF('Formulario PPGR3 '!$G1457="","",'[1]Formulario PPGR1'!#REF!)</f>
        <v/>
      </c>
      <c r="D1457" s="692" t="str">
        <f>IF('Formulario PPGR3 '!$G1457="","",'[1]Formulario PPGR1'!#REF!)</f>
        <v/>
      </c>
      <c r="E1457" s="692" t="str">
        <f>IF('Formulario PPGR3 '!$G1457="","",'[1]Formulario PPGR1'!#REF!)</f>
        <v/>
      </c>
      <c r="F1457" s="692" t="str">
        <f>IF('Formulario PPGR3 '!$G1457="","",'[1]Formulario PPGR1'!#REF!)</f>
        <v/>
      </c>
      <c r="G1457" s="693"/>
      <c r="H1457" s="694" t="str">
        <f>IF(Tabla112[[#This Row],[Código_Actividad]]="","",_xlfn.XLOOKUP(Tabla112[[#This Row],[Código_Actividad]],[1]!Tabla2[Código],[1]!Tabla2[Actividades Programables Presupuestables],"",0))</f>
        <v/>
      </c>
      <c r="I1457" s="695" t="str">
        <f>IFERROR(VLOOKUP('Formulario PPGR3 '!$G1457,'[1]Formulario PPGR2'!$H$9:$V$272,15,FALSE),"")</f>
        <v/>
      </c>
      <c r="J1457" s="702"/>
      <c r="K1457" s="696" t="str">
        <f>IF(Tabla112[[#This Row],[Insumos]]="","",_xlfn.XLOOKUP(Tabla112[[#This Row],[Insumos]],[1]!Tabla10[Insumo],[1]!Tabla10[InsumoAbrev],"",0))</f>
        <v/>
      </c>
      <c r="L1457" s="697"/>
      <c r="M1457" s="698" t="str">
        <f>IF(Tabla112[[#This Row],[Descripción]]="","",_xlfn.XLOOKUP(Tabla112[[#This Row],[Descripción]],[1]!Tabla10[Descripción],[1]!Tabla10[Unidad de Medida],"",0))</f>
        <v/>
      </c>
      <c r="N1457" s="699"/>
      <c r="O1457" s="700" t="str">
        <f>IF(Tabla112[[#This Row],[Descripción]]="","",_xlfn.XLOOKUP(Tabla112[[#This Row],[Descripción]],[1]!Tabla10[Descripción],[1]!Tabla10[Precio Unitario],0))</f>
        <v/>
      </c>
      <c r="P1457" s="700" t="str">
        <f>IF(Tabla112[[#This Row],[Cantidad de Insumos]]="","",Tabla112[[#This Row],[Precio Unitario]]*Tabla112[[#This Row],[Cantidad de Insumos]])</f>
        <v/>
      </c>
      <c r="Q1457" s="700" t="str">
        <f>IF(Tabla112[[#This Row],[Descripción]]="","",_xlfn.XLOOKUP(Tabla112[[#This Row],[Descripción]],[1]!Tabla10[Descripción],[1]!Tabla10[CODIGO PRESUPUESTARIO],0))</f>
        <v/>
      </c>
      <c r="R1457" s="696"/>
      <c r="S1457" s="696"/>
    </row>
    <row r="1458" spans="2:19" x14ac:dyDescent="0.3">
      <c r="B1458" s="692" t="str">
        <f>IF('Formulario PPGR3 '!$G1458="","",CONCATENATE('Formulario PPGR3 '!$C1458,".",'Formulario PPGR3 '!$D1458,".",'Formulario PPGR3 '!$E1458,".",'Formulario PPGR3 '!$F1458))</f>
        <v/>
      </c>
      <c r="C1458" s="692" t="str">
        <f>IF('Formulario PPGR3 '!$G1458="","",'[1]Formulario PPGR1'!#REF!)</f>
        <v/>
      </c>
      <c r="D1458" s="692" t="str">
        <f>IF('Formulario PPGR3 '!$G1458="","",'[1]Formulario PPGR1'!#REF!)</f>
        <v/>
      </c>
      <c r="E1458" s="692" t="str">
        <f>IF('Formulario PPGR3 '!$G1458="","",'[1]Formulario PPGR1'!#REF!)</f>
        <v/>
      </c>
      <c r="F1458" s="692" t="str">
        <f>IF('Formulario PPGR3 '!$G1458="","",'[1]Formulario PPGR1'!#REF!)</f>
        <v/>
      </c>
      <c r="G1458" s="693"/>
      <c r="H1458" s="694" t="str">
        <f>IF(Tabla112[[#This Row],[Código_Actividad]]="","",_xlfn.XLOOKUP(Tabla112[[#This Row],[Código_Actividad]],[1]!Tabla2[Código],[1]!Tabla2[Actividades Programables Presupuestables],"",0))</f>
        <v/>
      </c>
      <c r="I1458" s="695" t="str">
        <f>IFERROR(VLOOKUP('Formulario PPGR3 '!$G1458,'[1]Formulario PPGR2'!$H$9:$V$272,15,FALSE),"")</f>
        <v/>
      </c>
      <c r="J1458" s="702"/>
      <c r="K1458" s="696" t="str">
        <f>IF(Tabla112[[#This Row],[Insumos]]="","",_xlfn.XLOOKUP(Tabla112[[#This Row],[Insumos]],[1]!Tabla10[Insumo],[1]!Tabla10[InsumoAbrev],"",0))</f>
        <v/>
      </c>
      <c r="L1458" s="697"/>
      <c r="M1458" s="698" t="str">
        <f>IF(Tabla112[[#This Row],[Descripción]]="","",_xlfn.XLOOKUP(Tabla112[[#This Row],[Descripción]],[1]!Tabla10[Descripción],[1]!Tabla10[Unidad de Medida],"",0))</f>
        <v/>
      </c>
      <c r="N1458" s="699"/>
      <c r="O1458" s="700" t="str">
        <f>IF(Tabla112[[#This Row],[Descripción]]="","",_xlfn.XLOOKUP(Tabla112[[#This Row],[Descripción]],[1]!Tabla10[Descripción],[1]!Tabla10[Precio Unitario],0))</f>
        <v/>
      </c>
      <c r="P1458" s="700" t="str">
        <f>IF(Tabla112[[#This Row],[Cantidad de Insumos]]="","",Tabla112[[#This Row],[Precio Unitario]]*Tabla112[[#This Row],[Cantidad de Insumos]])</f>
        <v/>
      </c>
      <c r="Q1458" s="700" t="str">
        <f>IF(Tabla112[[#This Row],[Descripción]]="","",_xlfn.XLOOKUP(Tabla112[[#This Row],[Descripción]],[1]!Tabla10[Descripción],[1]!Tabla10[CODIGO PRESUPUESTARIO],0))</f>
        <v/>
      </c>
      <c r="R1458" s="696"/>
      <c r="S1458" s="696"/>
    </row>
    <row r="1459" spans="2:19" x14ac:dyDescent="0.3">
      <c r="B1459" s="692" t="str">
        <f>IF('Formulario PPGR3 '!$G1459="","",CONCATENATE('Formulario PPGR3 '!$C1459,".",'Formulario PPGR3 '!$D1459,".",'Formulario PPGR3 '!$E1459,".",'Formulario PPGR3 '!$F1459))</f>
        <v/>
      </c>
      <c r="C1459" s="692" t="str">
        <f>IF('Formulario PPGR3 '!$G1459="","",'[1]Formulario PPGR1'!#REF!)</f>
        <v/>
      </c>
      <c r="D1459" s="692" t="str">
        <f>IF('Formulario PPGR3 '!$G1459="","",'[1]Formulario PPGR1'!#REF!)</f>
        <v/>
      </c>
      <c r="E1459" s="692" t="str">
        <f>IF('Formulario PPGR3 '!$G1459="","",'[1]Formulario PPGR1'!#REF!)</f>
        <v/>
      </c>
      <c r="F1459" s="692" t="str">
        <f>IF('Formulario PPGR3 '!$G1459="","",'[1]Formulario PPGR1'!#REF!)</f>
        <v/>
      </c>
      <c r="G1459" s="693"/>
      <c r="H1459" s="694" t="str">
        <f>IF(Tabla112[[#This Row],[Código_Actividad]]="","",_xlfn.XLOOKUP(Tabla112[[#This Row],[Código_Actividad]],[1]!Tabla2[Código],[1]!Tabla2[Actividades Programables Presupuestables],"",0))</f>
        <v/>
      </c>
      <c r="I1459" s="695" t="str">
        <f>IFERROR(VLOOKUP('Formulario PPGR3 '!$G1459,'[1]Formulario PPGR2'!$H$9:$V$272,15,FALSE),"")</f>
        <v/>
      </c>
      <c r="J1459" s="702"/>
      <c r="K1459" s="696" t="str">
        <f>IF(Tabla112[[#This Row],[Insumos]]="","",_xlfn.XLOOKUP(Tabla112[[#This Row],[Insumos]],[1]!Tabla10[Insumo],[1]!Tabla10[InsumoAbrev],"",0))</f>
        <v/>
      </c>
      <c r="L1459" s="697"/>
      <c r="M1459" s="698" t="str">
        <f>IF(Tabla112[[#This Row],[Descripción]]="","",_xlfn.XLOOKUP(Tabla112[[#This Row],[Descripción]],[1]!Tabla10[Descripción],[1]!Tabla10[Unidad de Medida],"",0))</f>
        <v/>
      </c>
      <c r="N1459" s="699"/>
      <c r="O1459" s="700" t="str">
        <f>IF(Tabla112[[#This Row],[Descripción]]="","",_xlfn.XLOOKUP(Tabla112[[#This Row],[Descripción]],[1]!Tabla10[Descripción],[1]!Tabla10[Precio Unitario],0))</f>
        <v/>
      </c>
      <c r="P1459" s="700" t="str">
        <f>IF(Tabla112[[#This Row],[Cantidad de Insumos]]="","",Tabla112[[#This Row],[Precio Unitario]]*Tabla112[[#This Row],[Cantidad de Insumos]])</f>
        <v/>
      </c>
      <c r="Q1459" s="700" t="str">
        <f>IF(Tabla112[[#This Row],[Descripción]]="","",_xlfn.XLOOKUP(Tabla112[[#This Row],[Descripción]],[1]!Tabla10[Descripción],[1]!Tabla10[CODIGO PRESUPUESTARIO],0))</f>
        <v/>
      </c>
      <c r="R1459" s="696"/>
      <c r="S1459" s="696"/>
    </row>
    <row r="1460" spans="2:19" x14ac:dyDescent="0.3">
      <c r="B1460" s="692" t="str">
        <f>IF('Formulario PPGR3 '!$G1460="","",CONCATENATE('Formulario PPGR3 '!$C1460,".",'Formulario PPGR3 '!$D1460,".",'Formulario PPGR3 '!$E1460,".",'Formulario PPGR3 '!$F1460))</f>
        <v/>
      </c>
      <c r="C1460" s="692" t="str">
        <f>IF('Formulario PPGR3 '!$G1460="","",'[1]Formulario PPGR1'!#REF!)</f>
        <v/>
      </c>
      <c r="D1460" s="692" t="str">
        <f>IF('Formulario PPGR3 '!$G1460="","",'[1]Formulario PPGR1'!#REF!)</f>
        <v/>
      </c>
      <c r="E1460" s="692" t="str">
        <f>IF('Formulario PPGR3 '!$G1460="","",'[1]Formulario PPGR1'!#REF!)</f>
        <v/>
      </c>
      <c r="F1460" s="692" t="str">
        <f>IF('Formulario PPGR3 '!$G1460="","",'[1]Formulario PPGR1'!#REF!)</f>
        <v/>
      </c>
      <c r="G1460" s="693"/>
      <c r="H1460" s="694" t="str">
        <f>IF(Tabla112[[#This Row],[Código_Actividad]]="","",_xlfn.XLOOKUP(Tabla112[[#This Row],[Código_Actividad]],[1]!Tabla2[Código],[1]!Tabla2[Actividades Programables Presupuestables],"",0))</f>
        <v/>
      </c>
      <c r="I1460" s="695" t="str">
        <f>IFERROR(VLOOKUP('Formulario PPGR3 '!$G1460,'[1]Formulario PPGR2'!$H$9:$V$272,15,FALSE),"")</f>
        <v/>
      </c>
      <c r="J1460" s="702"/>
      <c r="K1460" s="696" t="str">
        <f>IF(Tabla112[[#This Row],[Insumos]]="","",_xlfn.XLOOKUP(Tabla112[[#This Row],[Insumos]],[1]!Tabla10[Insumo],[1]!Tabla10[InsumoAbrev],"",0))</f>
        <v/>
      </c>
      <c r="L1460" s="697"/>
      <c r="M1460" s="698" t="str">
        <f>IF(Tabla112[[#This Row],[Descripción]]="","",_xlfn.XLOOKUP(Tabla112[[#This Row],[Descripción]],[1]!Tabla10[Descripción],[1]!Tabla10[Unidad de Medida],"",0))</f>
        <v/>
      </c>
      <c r="N1460" s="699"/>
      <c r="O1460" s="700" t="str">
        <f>IF(Tabla112[[#This Row],[Descripción]]="","",_xlfn.XLOOKUP(Tabla112[[#This Row],[Descripción]],[1]!Tabla10[Descripción],[1]!Tabla10[Precio Unitario],0))</f>
        <v/>
      </c>
      <c r="P1460" s="700" t="str">
        <f>IF(Tabla112[[#This Row],[Cantidad de Insumos]]="","",Tabla112[[#This Row],[Precio Unitario]]*Tabla112[[#This Row],[Cantidad de Insumos]])</f>
        <v/>
      </c>
      <c r="Q1460" s="700" t="str">
        <f>IF(Tabla112[[#This Row],[Descripción]]="","",_xlfn.XLOOKUP(Tabla112[[#This Row],[Descripción]],[1]!Tabla10[Descripción],[1]!Tabla10[CODIGO PRESUPUESTARIO],0))</f>
        <v/>
      </c>
      <c r="R1460" s="696"/>
      <c r="S1460" s="696"/>
    </row>
    <row r="1461" spans="2:19" x14ac:dyDescent="0.3">
      <c r="B1461" s="692" t="str">
        <f>IF('Formulario PPGR3 '!$G1461="","",CONCATENATE('Formulario PPGR3 '!$C1461,".",'Formulario PPGR3 '!$D1461,".",'Formulario PPGR3 '!$E1461,".",'Formulario PPGR3 '!$F1461))</f>
        <v/>
      </c>
      <c r="C1461" s="692" t="str">
        <f>IF('Formulario PPGR3 '!$G1461="","",'[1]Formulario PPGR1'!#REF!)</f>
        <v/>
      </c>
      <c r="D1461" s="692" t="str">
        <f>IF('Formulario PPGR3 '!$G1461="","",'[1]Formulario PPGR1'!#REF!)</f>
        <v/>
      </c>
      <c r="E1461" s="692" t="str">
        <f>IF('Formulario PPGR3 '!$G1461="","",'[1]Formulario PPGR1'!#REF!)</f>
        <v/>
      </c>
      <c r="F1461" s="692" t="str">
        <f>IF('Formulario PPGR3 '!$G1461="","",'[1]Formulario PPGR1'!#REF!)</f>
        <v/>
      </c>
      <c r="G1461" s="693"/>
      <c r="H1461" s="694" t="str">
        <f>IF(Tabla112[[#This Row],[Código_Actividad]]="","",_xlfn.XLOOKUP(Tabla112[[#This Row],[Código_Actividad]],[1]!Tabla2[Código],[1]!Tabla2[Actividades Programables Presupuestables],"",0))</f>
        <v/>
      </c>
      <c r="I1461" s="695" t="str">
        <f>IFERROR(VLOOKUP('Formulario PPGR3 '!$G1461,'[1]Formulario PPGR2'!$H$9:$V$272,15,FALSE),"")</f>
        <v/>
      </c>
      <c r="J1461" s="702"/>
      <c r="K1461" s="696" t="str">
        <f>IF(Tabla112[[#This Row],[Insumos]]="","",_xlfn.XLOOKUP(Tabla112[[#This Row],[Insumos]],[1]!Tabla10[Insumo],[1]!Tabla10[InsumoAbrev],"",0))</f>
        <v/>
      </c>
      <c r="L1461" s="697"/>
      <c r="M1461" s="698" t="str">
        <f>IF(Tabla112[[#This Row],[Descripción]]="","",_xlfn.XLOOKUP(Tabla112[[#This Row],[Descripción]],[1]!Tabla10[Descripción],[1]!Tabla10[Unidad de Medida],"",0))</f>
        <v/>
      </c>
      <c r="N1461" s="699"/>
      <c r="O1461" s="700" t="str">
        <f>IF(Tabla112[[#This Row],[Descripción]]="","",_xlfn.XLOOKUP(Tabla112[[#This Row],[Descripción]],[1]!Tabla10[Descripción],[1]!Tabla10[Precio Unitario],0))</f>
        <v/>
      </c>
      <c r="P1461" s="700" t="str">
        <f>IF(Tabla112[[#This Row],[Cantidad de Insumos]]="","",Tabla112[[#This Row],[Precio Unitario]]*Tabla112[[#This Row],[Cantidad de Insumos]])</f>
        <v/>
      </c>
      <c r="Q1461" s="700" t="str">
        <f>IF(Tabla112[[#This Row],[Descripción]]="","",_xlfn.XLOOKUP(Tabla112[[#This Row],[Descripción]],[1]!Tabla10[Descripción],[1]!Tabla10[CODIGO PRESUPUESTARIO],0))</f>
        <v/>
      </c>
      <c r="R1461" s="696"/>
      <c r="S1461" s="696"/>
    </row>
    <row r="1462" spans="2:19" x14ac:dyDescent="0.3">
      <c r="B1462" s="692" t="str">
        <f>IF('Formulario PPGR3 '!$G1462="","",CONCATENATE('Formulario PPGR3 '!$C1462,".",'Formulario PPGR3 '!$D1462,".",'Formulario PPGR3 '!$E1462,".",'Formulario PPGR3 '!$F1462))</f>
        <v/>
      </c>
      <c r="C1462" s="692" t="str">
        <f>IF('Formulario PPGR3 '!$G1462="","",'[1]Formulario PPGR1'!#REF!)</f>
        <v/>
      </c>
      <c r="D1462" s="692" t="str">
        <f>IF('Formulario PPGR3 '!$G1462="","",'[1]Formulario PPGR1'!#REF!)</f>
        <v/>
      </c>
      <c r="E1462" s="692" t="str">
        <f>IF('Formulario PPGR3 '!$G1462="","",'[1]Formulario PPGR1'!#REF!)</f>
        <v/>
      </c>
      <c r="F1462" s="692" t="str">
        <f>IF('Formulario PPGR3 '!$G1462="","",'[1]Formulario PPGR1'!#REF!)</f>
        <v/>
      </c>
      <c r="G1462" s="693"/>
      <c r="H1462" s="694" t="str">
        <f>IF(Tabla112[[#This Row],[Código_Actividad]]="","",_xlfn.XLOOKUP(Tabla112[[#This Row],[Código_Actividad]],[1]!Tabla2[Código],[1]!Tabla2[Actividades Programables Presupuestables],"",0))</f>
        <v/>
      </c>
      <c r="I1462" s="695" t="str">
        <f>IFERROR(VLOOKUP('Formulario PPGR3 '!$G1462,'[1]Formulario PPGR2'!$H$9:$V$272,15,FALSE),"")</f>
        <v/>
      </c>
      <c r="J1462" s="702"/>
      <c r="K1462" s="696" t="str">
        <f>IF(Tabla112[[#This Row],[Insumos]]="","",_xlfn.XLOOKUP(Tabla112[[#This Row],[Insumos]],[1]!Tabla10[Insumo],[1]!Tabla10[InsumoAbrev],"",0))</f>
        <v/>
      </c>
      <c r="L1462" s="697"/>
      <c r="M1462" s="698" t="str">
        <f>IF(Tabla112[[#This Row],[Descripción]]="","",_xlfn.XLOOKUP(Tabla112[[#This Row],[Descripción]],[1]!Tabla10[Descripción],[1]!Tabla10[Unidad de Medida],"",0))</f>
        <v/>
      </c>
      <c r="N1462" s="699"/>
      <c r="O1462" s="700" t="str">
        <f>IF(Tabla112[[#This Row],[Descripción]]="","",_xlfn.XLOOKUP(Tabla112[[#This Row],[Descripción]],[1]!Tabla10[Descripción],[1]!Tabla10[Precio Unitario],0))</f>
        <v/>
      </c>
      <c r="P1462" s="700" t="str">
        <f>IF(Tabla112[[#This Row],[Cantidad de Insumos]]="","",Tabla112[[#This Row],[Precio Unitario]]*Tabla112[[#This Row],[Cantidad de Insumos]])</f>
        <v/>
      </c>
      <c r="Q1462" s="700" t="str">
        <f>IF(Tabla112[[#This Row],[Descripción]]="","",_xlfn.XLOOKUP(Tabla112[[#This Row],[Descripción]],[1]!Tabla10[Descripción],[1]!Tabla10[CODIGO PRESUPUESTARIO],0))</f>
        <v/>
      </c>
      <c r="R1462" s="696"/>
      <c r="S1462" s="696"/>
    </row>
    <row r="1463" spans="2:19" x14ac:dyDescent="0.3">
      <c r="B1463" s="692" t="str">
        <f>IF('Formulario PPGR3 '!$G1463="","",CONCATENATE('Formulario PPGR3 '!$C1463,".",'Formulario PPGR3 '!$D1463,".",'Formulario PPGR3 '!$E1463,".",'Formulario PPGR3 '!$F1463))</f>
        <v/>
      </c>
      <c r="C1463" s="692" t="str">
        <f>IF('Formulario PPGR3 '!$G1463="","",'[1]Formulario PPGR1'!#REF!)</f>
        <v/>
      </c>
      <c r="D1463" s="692" t="str">
        <f>IF('Formulario PPGR3 '!$G1463="","",'[1]Formulario PPGR1'!#REF!)</f>
        <v/>
      </c>
      <c r="E1463" s="692" t="str">
        <f>IF('Formulario PPGR3 '!$G1463="","",'[1]Formulario PPGR1'!#REF!)</f>
        <v/>
      </c>
      <c r="F1463" s="692" t="str">
        <f>IF('Formulario PPGR3 '!$G1463="","",'[1]Formulario PPGR1'!#REF!)</f>
        <v/>
      </c>
      <c r="G1463" s="693"/>
      <c r="H1463" s="694" t="str">
        <f>IF(Tabla112[[#This Row],[Código_Actividad]]="","",_xlfn.XLOOKUP(Tabla112[[#This Row],[Código_Actividad]],[1]!Tabla2[Código],[1]!Tabla2[Actividades Programables Presupuestables],"",0))</f>
        <v/>
      </c>
      <c r="I1463" s="695" t="str">
        <f>IFERROR(VLOOKUP('Formulario PPGR3 '!$G1463,'[1]Formulario PPGR2'!$H$9:$V$272,15,FALSE),"")</f>
        <v/>
      </c>
      <c r="J1463" s="702"/>
      <c r="K1463" s="696" t="str">
        <f>IF(Tabla112[[#This Row],[Insumos]]="","",_xlfn.XLOOKUP(Tabla112[[#This Row],[Insumos]],[1]!Tabla10[Insumo],[1]!Tabla10[InsumoAbrev],"",0))</f>
        <v/>
      </c>
      <c r="L1463" s="697"/>
      <c r="M1463" s="698" t="str">
        <f>IF(Tabla112[[#This Row],[Descripción]]="","",_xlfn.XLOOKUP(Tabla112[[#This Row],[Descripción]],[1]!Tabla10[Descripción],[1]!Tabla10[Unidad de Medida],"",0))</f>
        <v/>
      </c>
      <c r="N1463" s="699"/>
      <c r="O1463" s="700" t="str">
        <f>IF(Tabla112[[#This Row],[Descripción]]="","",_xlfn.XLOOKUP(Tabla112[[#This Row],[Descripción]],[1]!Tabla10[Descripción],[1]!Tabla10[Precio Unitario],0))</f>
        <v/>
      </c>
      <c r="P1463" s="700" t="str">
        <f>IF(Tabla112[[#This Row],[Cantidad de Insumos]]="","",Tabla112[[#This Row],[Precio Unitario]]*Tabla112[[#This Row],[Cantidad de Insumos]])</f>
        <v/>
      </c>
      <c r="Q1463" s="700" t="str">
        <f>IF(Tabla112[[#This Row],[Descripción]]="","",_xlfn.XLOOKUP(Tabla112[[#This Row],[Descripción]],[1]!Tabla10[Descripción],[1]!Tabla10[CODIGO PRESUPUESTARIO],0))</f>
        <v/>
      </c>
      <c r="R1463" s="696"/>
      <c r="S1463" s="696"/>
    </row>
    <row r="1464" spans="2:19" x14ac:dyDescent="0.3">
      <c r="B1464" s="692" t="str">
        <f>IF('Formulario PPGR3 '!$G1464="","",CONCATENATE('Formulario PPGR3 '!$C1464,".",'Formulario PPGR3 '!$D1464,".",'Formulario PPGR3 '!$E1464,".",'Formulario PPGR3 '!$F1464))</f>
        <v/>
      </c>
      <c r="C1464" s="692" t="str">
        <f>IF('Formulario PPGR3 '!$G1464="","",'[1]Formulario PPGR1'!#REF!)</f>
        <v/>
      </c>
      <c r="D1464" s="692" t="str">
        <f>IF('Formulario PPGR3 '!$G1464="","",'[1]Formulario PPGR1'!#REF!)</f>
        <v/>
      </c>
      <c r="E1464" s="692" t="str">
        <f>IF('Formulario PPGR3 '!$G1464="","",'[1]Formulario PPGR1'!#REF!)</f>
        <v/>
      </c>
      <c r="F1464" s="692" t="str">
        <f>IF('Formulario PPGR3 '!$G1464="","",'[1]Formulario PPGR1'!#REF!)</f>
        <v/>
      </c>
      <c r="G1464" s="693"/>
      <c r="H1464" s="694" t="str">
        <f>IF(Tabla112[[#This Row],[Código_Actividad]]="","",_xlfn.XLOOKUP(Tabla112[[#This Row],[Código_Actividad]],[1]!Tabla2[Código],[1]!Tabla2[Actividades Programables Presupuestables],"",0))</f>
        <v/>
      </c>
      <c r="I1464" s="695" t="str">
        <f>IFERROR(VLOOKUP('Formulario PPGR3 '!$G1464,'[1]Formulario PPGR2'!$H$9:$V$272,15,FALSE),"")</f>
        <v/>
      </c>
      <c r="J1464" s="702"/>
      <c r="K1464" s="696" t="str">
        <f>IF(Tabla112[[#This Row],[Insumos]]="","",_xlfn.XLOOKUP(Tabla112[[#This Row],[Insumos]],[1]!Tabla10[Insumo],[1]!Tabla10[InsumoAbrev],"",0))</f>
        <v/>
      </c>
      <c r="L1464" s="697"/>
      <c r="M1464" s="698" t="str">
        <f>IF(Tabla112[[#This Row],[Descripción]]="","",_xlfn.XLOOKUP(Tabla112[[#This Row],[Descripción]],[1]!Tabla10[Descripción],[1]!Tabla10[Unidad de Medida],"",0))</f>
        <v/>
      </c>
      <c r="N1464" s="699"/>
      <c r="O1464" s="700" t="str">
        <f>IF(Tabla112[[#This Row],[Descripción]]="","",_xlfn.XLOOKUP(Tabla112[[#This Row],[Descripción]],[1]!Tabla10[Descripción],[1]!Tabla10[Precio Unitario],0))</f>
        <v/>
      </c>
      <c r="P1464" s="700" t="str">
        <f>IF(Tabla112[[#This Row],[Cantidad de Insumos]]="","",Tabla112[[#This Row],[Precio Unitario]]*Tabla112[[#This Row],[Cantidad de Insumos]])</f>
        <v/>
      </c>
      <c r="Q1464" s="700" t="str">
        <f>IF(Tabla112[[#This Row],[Descripción]]="","",_xlfn.XLOOKUP(Tabla112[[#This Row],[Descripción]],[1]!Tabla10[Descripción],[1]!Tabla10[CODIGO PRESUPUESTARIO],0))</f>
        <v/>
      </c>
      <c r="R1464" s="696"/>
      <c r="S1464" s="696"/>
    </row>
    <row r="1465" spans="2:19" x14ac:dyDescent="0.3">
      <c r="B1465" s="692" t="str">
        <f>IF('Formulario PPGR3 '!$G1465="","",CONCATENATE('Formulario PPGR3 '!$C1465,".",'Formulario PPGR3 '!$D1465,".",'Formulario PPGR3 '!$E1465,".",'Formulario PPGR3 '!$F1465))</f>
        <v/>
      </c>
      <c r="C1465" s="692" t="str">
        <f>IF('Formulario PPGR3 '!$G1465="","",'[1]Formulario PPGR1'!#REF!)</f>
        <v/>
      </c>
      <c r="D1465" s="692" t="str">
        <f>IF('Formulario PPGR3 '!$G1465="","",'[1]Formulario PPGR1'!#REF!)</f>
        <v/>
      </c>
      <c r="E1465" s="692" t="str">
        <f>IF('Formulario PPGR3 '!$G1465="","",'[1]Formulario PPGR1'!#REF!)</f>
        <v/>
      </c>
      <c r="F1465" s="692" t="str">
        <f>IF('Formulario PPGR3 '!$G1465="","",'[1]Formulario PPGR1'!#REF!)</f>
        <v/>
      </c>
      <c r="G1465" s="693"/>
      <c r="H1465" s="694" t="str">
        <f>IF(Tabla112[[#This Row],[Código_Actividad]]="","",_xlfn.XLOOKUP(Tabla112[[#This Row],[Código_Actividad]],[1]!Tabla2[Código],[1]!Tabla2[Actividades Programables Presupuestables],"",0))</f>
        <v/>
      </c>
      <c r="I1465" s="695" t="str">
        <f>IFERROR(VLOOKUP('Formulario PPGR3 '!$G1465,'[1]Formulario PPGR2'!$H$9:$V$272,15,FALSE),"")</f>
        <v/>
      </c>
      <c r="J1465" s="702"/>
      <c r="K1465" s="696" t="str">
        <f>IF(Tabla112[[#This Row],[Insumos]]="","",_xlfn.XLOOKUP(Tabla112[[#This Row],[Insumos]],[1]!Tabla10[Insumo],[1]!Tabla10[InsumoAbrev],"",0))</f>
        <v/>
      </c>
      <c r="L1465" s="697"/>
      <c r="M1465" s="698" t="str">
        <f>IF(Tabla112[[#This Row],[Descripción]]="","",_xlfn.XLOOKUP(Tabla112[[#This Row],[Descripción]],[1]!Tabla10[Descripción],[1]!Tabla10[Unidad de Medida],"",0))</f>
        <v/>
      </c>
      <c r="N1465" s="699"/>
      <c r="O1465" s="700" t="str">
        <f>IF(Tabla112[[#This Row],[Descripción]]="","",_xlfn.XLOOKUP(Tabla112[[#This Row],[Descripción]],[1]!Tabla10[Descripción],[1]!Tabla10[Precio Unitario],0))</f>
        <v/>
      </c>
      <c r="P1465" s="700" t="str">
        <f>IF(Tabla112[[#This Row],[Cantidad de Insumos]]="","",Tabla112[[#This Row],[Precio Unitario]]*Tabla112[[#This Row],[Cantidad de Insumos]])</f>
        <v/>
      </c>
      <c r="Q1465" s="700" t="str">
        <f>IF(Tabla112[[#This Row],[Descripción]]="","",_xlfn.XLOOKUP(Tabla112[[#This Row],[Descripción]],[1]!Tabla10[Descripción],[1]!Tabla10[CODIGO PRESUPUESTARIO],0))</f>
        <v/>
      </c>
      <c r="R1465" s="696"/>
      <c r="S1465" s="696"/>
    </row>
    <row r="1466" spans="2:19" x14ac:dyDescent="0.3">
      <c r="B1466" s="692" t="str">
        <f>IF('Formulario PPGR3 '!$G1466="","",CONCATENATE('Formulario PPGR3 '!$C1466,".",'Formulario PPGR3 '!$D1466,".",'Formulario PPGR3 '!$E1466,".",'Formulario PPGR3 '!$F1466))</f>
        <v/>
      </c>
      <c r="C1466" s="692" t="str">
        <f>IF('Formulario PPGR3 '!$G1466="","",'[1]Formulario PPGR1'!#REF!)</f>
        <v/>
      </c>
      <c r="D1466" s="692" t="str">
        <f>IF('Formulario PPGR3 '!$G1466="","",'[1]Formulario PPGR1'!#REF!)</f>
        <v/>
      </c>
      <c r="E1466" s="692" t="str">
        <f>IF('Formulario PPGR3 '!$G1466="","",'[1]Formulario PPGR1'!#REF!)</f>
        <v/>
      </c>
      <c r="F1466" s="692" t="str">
        <f>IF('Formulario PPGR3 '!$G1466="","",'[1]Formulario PPGR1'!#REF!)</f>
        <v/>
      </c>
      <c r="G1466" s="693"/>
      <c r="H1466" s="694" t="str">
        <f>IF(Tabla112[[#This Row],[Código_Actividad]]="","",_xlfn.XLOOKUP(Tabla112[[#This Row],[Código_Actividad]],[1]!Tabla2[Código],[1]!Tabla2[Actividades Programables Presupuestables],"",0))</f>
        <v/>
      </c>
      <c r="I1466" s="695" t="str">
        <f>IFERROR(VLOOKUP('Formulario PPGR3 '!$G1466,'[1]Formulario PPGR2'!$H$9:$V$272,15,FALSE),"")</f>
        <v/>
      </c>
      <c r="J1466" s="702"/>
      <c r="K1466" s="696" t="str">
        <f>IF(Tabla112[[#This Row],[Insumos]]="","",_xlfn.XLOOKUP(Tabla112[[#This Row],[Insumos]],[1]!Tabla10[Insumo],[1]!Tabla10[InsumoAbrev],"",0))</f>
        <v/>
      </c>
      <c r="L1466" s="697"/>
      <c r="M1466" s="698" t="str">
        <f>IF(Tabla112[[#This Row],[Descripción]]="","",_xlfn.XLOOKUP(Tabla112[[#This Row],[Descripción]],[1]!Tabla10[Descripción],[1]!Tabla10[Unidad de Medida],"",0))</f>
        <v/>
      </c>
      <c r="N1466" s="699"/>
      <c r="O1466" s="700" t="str">
        <f>IF(Tabla112[[#This Row],[Descripción]]="","",_xlfn.XLOOKUP(Tabla112[[#This Row],[Descripción]],[1]!Tabla10[Descripción],[1]!Tabla10[Precio Unitario],0))</f>
        <v/>
      </c>
      <c r="P1466" s="700" t="str">
        <f>IF(Tabla112[[#This Row],[Cantidad de Insumos]]="","",Tabla112[[#This Row],[Precio Unitario]]*Tabla112[[#This Row],[Cantidad de Insumos]])</f>
        <v/>
      </c>
      <c r="Q1466" s="700" t="str">
        <f>IF(Tabla112[[#This Row],[Descripción]]="","",_xlfn.XLOOKUP(Tabla112[[#This Row],[Descripción]],[1]!Tabla10[Descripción],[1]!Tabla10[CODIGO PRESUPUESTARIO],0))</f>
        <v/>
      </c>
      <c r="R1466" s="696"/>
      <c r="S1466" s="696"/>
    </row>
    <row r="1467" spans="2:19" x14ac:dyDescent="0.3">
      <c r="B1467" s="692" t="str">
        <f>IF('Formulario PPGR3 '!$G1467="","",CONCATENATE('Formulario PPGR3 '!$C1467,".",'Formulario PPGR3 '!$D1467,".",'Formulario PPGR3 '!$E1467,".",'Formulario PPGR3 '!$F1467))</f>
        <v/>
      </c>
      <c r="C1467" s="692" t="str">
        <f>IF('Formulario PPGR3 '!$G1467="","",'[1]Formulario PPGR1'!#REF!)</f>
        <v/>
      </c>
      <c r="D1467" s="692" t="str">
        <f>IF('Formulario PPGR3 '!$G1467="","",'[1]Formulario PPGR1'!#REF!)</f>
        <v/>
      </c>
      <c r="E1467" s="692" t="str">
        <f>IF('Formulario PPGR3 '!$G1467="","",'[1]Formulario PPGR1'!#REF!)</f>
        <v/>
      </c>
      <c r="F1467" s="692" t="str">
        <f>IF('Formulario PPGR3 '!$G1467="","",'[1]Formulario PPGR1'!#REF!)</f>
        <v/>
      </c>
      <c r="G1467" s="693"/>
      <c r="H1467" s="694" t="str">
        <f>IF(Tabla112[[#This Row],[Código_Actividad]]="","",_xlfn.XLOOKUP(Tabla112[[#This Row],[Código_Actividad]],[1]!Tabla2[Código],[1]!Tabla2[Actividades Programables Presupuestables],"",0))</f>
        <v/>
      </c>
      <c r="I1467" s="695" t="str">
        <f>IFERROR(VLOOKUP('Formulario PPGR3 '!$G1467,'[1]Formulario PPGR2'!$H$9:$V$272,15,FALSE),"")</f>
        <v/>
      </c>
      <c r="J1467" s="702"/>
      <c r="K1467" s="696" t="str">
        <f>IF(Tabla112[[#This Row],[Insumos]]="","",_xlfn.XLOOKUP(Tabla112[[#This Row],[Insumos]],[1]!Tabla10[Insumo],[1]!Tabla10[InsumoAbrev],"",0))</f>
        <v/>
      </c>
      <c r="L1467" s="697"/>
      <c r="M1467" s="698" t="str">
        <f>IF(Tabla112[[#This Row],[Descripción]]="","",_xlfn.XLOOKUP(Tabla112[[#This Row],[Descripción]],[1]!Tabla10[Descripción],[1]!Tabla10[Unidad de Medida],"",0))</f>
        <v/>
      </c>
      <c r="N1467" s="699"/>
      <c r="O1467" s="700" t="str">
        <f>IF(Tabla112[[#This Row],[Descripción]]="","",_xlfn.XLOOKUP(Tabla112[[#This Row],[Descripción]],[1]!Tabla10[Descripción],[1]!Tabla10[Precio Unitario],0))</f>
        <v/>
      </c>
      <c r="P1467" s="700" t="str">
        <f>IF(Tabla112[[#This Row],[Cantidad de Insumos]]="","",Tabla112[[#This Row],[Precio Unitario]]*Tabla112[[#This Row],[Cantidad de Insumos]])</f>
        <v/>
      </c>
      <c r="Q1467" s="700" t="str">
        <f>IF(Tabla112[[#This Row],[Descripción]]="","",_xlfn.XLOOKUP(Tabla112[[#This Row],[Descripción]],[1]!Tabla10[Descripción],[1]!Tabla10[CODIGO PRESUPUESTARIO],0))</f>
        <v/>
      </c>
      <c r="R1467" s="696"/>
      <c r="S1467" s="696"/>
    </row>
    <row r="1468" spans="2:19" x14ac:dyDescent="0.3">
      <c r="B1468" s="692" t="str">
        <f>IF('Formulario PPGR3 '!$G1468="","",CONCATENATE('Formulario PPGR3 '!$C1468,".",'Formulario PPGR3 '!$D1468,".",'Formulario PPGR3 '!$E1468,".",'Formulario PPGR3 '!$F1468))</f>
        <v/>
      </c>
      <c r="C1468" s="692" t="str">
        <f>IF('Formulario PPGR3 '!$G1468="","",'[1]Formulario PPGR1'!#REF!)</f>
        <v/>
      </c>
      <c r="D1468" s="692" t="str">
        <f>IF('Formulario PPGR3 '!$G1468="","",'[1]Formulario PPGR1'!#REF!)</f>
        <v/>
      </c>
      <c r="E1468" s="692" t="str">
        <f>IF('Formulario PPGR3 '!$G1468="","",'[1]Formulario PPGR1'!#REF!)</f>
        <v/>
      </c>
      <c r="F1468" s="692" t="str">
        <f>IF('Formulario PPGR3 '!$G1468="","",'[1]Formulario PPGR1'!#REF!)</f>
        <v/>
      </c>
      <c r="G1468" s="693"/>
      <c r="H1468" s="694" t="str">
        <f>IF(Tabla112[[#This Row],[Código_Actividad]]="","",_xlfn.XLOOKUP(Tabla112[[#This Row],[Código_Actividad]],[1]!Tabla2[Código],[1]!Tabla2[Actividades Programables Presupuestables],"",0))</f>
        <v/>
      </c>
      <c r="I1468" s="695" t="str">
        <f>IFERROR(VLOOKUP('Formulario PPGR3 '!$G1468,'[1]Formulario PPGR2'!$H$9:$V$272,15,FALSE),"")</f>
        <v/>
      </c>
      <c r="J1468" s="702"/>
      <c r="K1468" s="696" t="str">
        <f>IF(Tabla112[[#This Row],[Insumos]]="","",_xlfn.XLOOKUP(Tabla112[[#This Row],[Insumos]],[1]!Tabla10[Insumo],[1]!Tabla10[InsumoAbrev],"",0))</f>
        <v/>
      </c>
      <c r="L1468" s="697"/>
      <c r="M1468" s="698" t="str">
        <f>IF(Tabla112[[#This Row],[Descripción]]="","",_xlfn.XLOOKUP(Tabla112[[#This Row],[Descripción]],[1]!Tabla10[Descripción],[1]!Tabla10[Unidad de Medida],"",0))</f>
        <v/>
      </c>
      <c r="N1468" s="699"/>
      <c r="O1468" s="700" t="str">
        <f>IF(Tabla112[[#This Row],[Descripción]]="","",_xlfn.XLOOKUP(Tabla112[[#This Row],[Descripción]],[1]!Tabla10[Descripción],[1]!Tabla10[Precio Unitario],0))</f>
        <v/>
      </c>
      <c r="P1468" s="700" t="str">
        <f>IF(Tabla112[[#This Row],[Cantidad de Insumos]]="","",Tabla112[[#This Row],[Precio Unitario]]*Tabla112[[#This Row],[Cantidad de Insumos]])</f>
        <v/>
      </c>
      <c r="Q1468" s="700" t="str">
        <f>IF(Tabla112[[#This Row],[Descripción]]="","",_xlfn.XLOOKUP(Tabla112[[#This Row],[Descripción]],[1]!Tabla10[Descripción],[1]!Tabla10[CODIGO PRESUPUESTARIO],0))</f>
        <v/>
      </c>
      <c r="R1468" s="696"/>
      <c r="S1468" s="696"/>
    </row>
    <row r="1469" spans="2:19" x14ac:dyDescent="0.3">
      <c r="B1469" s="692" t="str">
        <f>IF('Formulario PPGR3 '!$G1469="","",CONCATENATE('Formulario PPGR3 '!$C1469,".",'Formulario PPGR3 '!$D1469,".",'Formulario PPGR3 '!$E1469,".",'Formulario PPGR3 '!$F1469))</f>
        <v/>
      </c>
      <c r="C1469" s="692" t="str">
        <f>IF('Formulario PPGR3 '!$G1469="","",'[1]Formulario PPGR1'!#REF!)</f>
        <v/>
      </c>
      <c r="D1469" s="692" t="str">
        <f>IF('Formulario PPGR3 '!$G1469="","",'[1]Formulario PPGR1'!#REF!)</f>
        <v/>
      </c>
      <c r="E1469" s="692" t="str">
        <f>IF('Formulario PPGR3 '!$G1469="","",'[1]Formulario PPGR1'!#REF!)</f>
        <v/>
      </c>
      <c r="F1469" s="692" t="str">
        <f>IF('Formulario PPGR3 '!$G1469="","",'[1]Formulario PPGR1'!#REF!)</f>
        <v/>
      </c>
      <c r="G1469" s="693"/>
      <c r="H1469" s="694" t="str">
        <f>IF(Tabla112[[#This Row],[Código_Actividad]]="","",_xlfn.XLOOKUP(Tabla112[[#This Row],[Código_Actividad]],[1]!Tabla2[Código],[1]!Tabla2[Actividades Programables Presupuestables],"",0))</f>
        <v/>
      </c>
      <c r="I1469" s="695" t="str">
        <f>IFERROR(VLOOKUP('Formulario PPGR3 '!$G1469,'[1]Formulario PPGR2'!$H$9:$V$272,15,FALSE),"")</f>
        <v/>
      </c>
      <c r="J1469" s="702"/>
      <c r="K1469" s="696" t="str">
        <f>IF(Tabla112[[#This Row],[Insumos]]="","",_xlfn.XLOOKUP(Tabla112[[#This Row],[Insumos]],[1]!Tabla10[Insumo],[1]!Tabla10[InsumoAbrev],"",0))</f>
        <v/>
      </c>
      <c r="L1469" s="697"/>
      <c r="M1469" s="698" t="str">
        <f>IF(Tabla112[[#This Row],[Descripción]]="","",_xlfn.XLOOKUP(Tabla112[[#This Row],[Descripción]],[1]!Tabla10[Descripción],[1]!Tabla10[Unidad de Medida],"",0))</f>
        <v/>
      </c>
      <c r="N1469" s="699"/>
      <c r="O1469" s="700" t="str">
        <f>IF(Tabla112[[#This Row],[Descripción]]="","",_xlfn.XLOOKUP(Tabla112[[#This Row],[Descripción]],[1]!Tabla10[Descripción],[1]!Tabla10[Precio Unitario],0))</f>
        <v/>
      </c>
      <c r="P1469" s="700" t="str">
        <f>IF(Tabla112[[#This Row],[Cantidad de Insumos]]="","",Tabla112[[#This Row],[Precio Unitario]]*Tabla112[[#This Row],[Cantidad de Insumos]])</f>
        <v/>
      </c>
      <c r="Q1469" s="700" t="str">
        <f>IF(Tabla112[[#This Row],[Descripción]]="","",_xlfn.XLOOKUP(Tabla112[[#This Row],[Descripción]],[1]!Tabla10[Descripción],[1]!Tabla10[CODIGO PRESUPUESTARIO],0))</f>
        <v/>
      </c>
      <c r="R1469" s="696"/>
      <c r="S1469" s="696"/>
    </row>
    <row r="1470" spans="2:19" x14ac:dyDescent="0.3">
      <c r="B1470" s="692" t="str">
        <f>IF('Formulario PPGR3 '!$G1470="","",CONCATENATE('Formulario PPGR3 '!$C1470,".",'Formulario PPGR3 '!$D1470,".",'Formulario PPGR3 '!$E1470,".",'Formulario PPGR3 '!$F1470))</f>
        <v/>
      </c>
      <c r="C1470" s="692" t="str">
        <f>IF('Formulario PPGR3 '!$G1470="","",'[1]Formulario PPGR1'!#REF!)</f>
        <v/>
      </c>
      <c r="D1470" s="692" t="str">
        <f>IF('Formulario PPGR3 '!$G1470="","",'[1]Formulario PPGR1'!#REF!)</f>
        <v/>
      </c>
      <c r="E1470" s="692" t="str">
        <f>IF('Formulario PPGR3 '!$G1470="","",'[1]Formulario PPGR1'!#REF!)</f>
        <v/>
      </c>
      <c r="F1470" s="692" t="str">
        <f>IF('Formulario PPGR3 '!$G1470="","",'[1]Formulario PPGR1'!#REF!)</f>
        <v/>
      </c>
      <c r="G1470" s="693"/>
      <c r="H1470" s="694" t="str">
        <f>IF(Tabla112[[#This Row],[Código_Actividad]]="","",_xlfn.XLOOKUP(Tabla112[[#This Row],[Código_Actividad]],[1]!Tabla2[Código],[1]!Tabla2[Actividades Programables Presupuestables],"",0))</f>
        <v/>
      </c>
      <c r="I1470" s="695" t="str">
        <f>IFERROR(VLOOKUP('Formulario PPGR3 '!$G1470,'[1]Formulario PPGR2'!$H$9:$V$272,15,FALSE),"")</f>
        <v/>
      </c>
      <c r="J1470" s="702"/>
      <c r="K1470" s="696" t="str">
        <f>IF(Tabla112[[#This Row],[Insumos]]="","",_xlfn.XLOOKUP(Tabla112[[#This Row],[Insumos]],[1]!Tabla10[Insumo],[1]!Tabla10[InsumoAbrev],"",0))</f>
        <v/>
      </c>
      <c r="L1470" s="697"/>
      <c r="M1470" s="698" t="str">
        <f>IF(Tabla112[[#This Row],[Descripción]]="","",_xlfn.XLOOKUP(Tabla112[[#This Row],[Descripción]],[1]!Tabla10[Descripción],[1]!Tabla10[Unidad de Medida],"",0))</f>
        <v/>
      </c>
      <c r="N1470" s="699"/>
      <c r="O1470" s="700" t="str">
        <f>IF(Tabla112[[#This Row],[Descripción]]="","",_xlfn.XLOOKUP(Tabla112[[#This Row],[Descripción]],[1]!Tabla10[Descripción],[1]!Tabla10[Precio Unitario],0))</f>
        <v/>
      </c>
      <c r="P1470" s="700" t="str">
        <f>IF(Tabla112[[#This Row],[Cantidad de Insumos]]="","",Tabla112[[#This Row],[Precio Unitario]]*Tabla112[[#This Row],[Cantidad de Insumos]])</f>
        <v/>
      </c>
      <c r="Q1470" s="700" t="str">
        <f>IF(Tabla112[[#This Row],[Descripción]]="","",_xlfn.XLOOKUP(Tabla112[[#This Row],[Descripción]],[1]!Tabla10[Descripción],[1]!Tabla10[CODIGO PRESUPUESTARIO],0))</f>
        <v/>
      </c>
      <c r="R1470" s="696"/>
      <c r="S1470" s="696"/>
    </row>
    <row r="1471" spans="2:19" x14ac:dyDescent="0.3">
      <c r="B1471" s="692" t="str">
        <f>IF('Formulario PPGR3 '!$G1471="","",CONCATENATE('Formulario PPGR3 '!$C1471,".",'Formulario PPGR3 '!$D1471,".",'Formulario PPGR3 '!$E1471,".",'Formulario PPGR3 '!$F1471))</f>
        <v/>
      </c>
      <c r="C1471" s="692" t="str">
        <f>IF('Formulario PPGR3 '!$G1471="","",'[1]Formulario PPGR1'!#REF!)</f>
        <v/>
      </c>
      <c r="D1471" s="692" t="str">
        <f>IF('Formulario PPGR3 '!$G1471="","",'[1]Formulario PPGR1'!#REF!)</f>
        <v/>
      </c>
      <c r="E1471" s="692" t="str">
        <f>IF('Formulario PPGR3 '!$G1471="","",'[1]Formulario PPGR1'!#REF!)</f>
        <v/>
      </c>
      <c r="F1471" s="692" t="str">
        <f>IF('Formulario PPGR3 '!$G1471="","",'[1]Formulario PPGR1'!#REF!)</f>
        <v/>
      </c>
      <c r="G1471" s="693"/>
      <c r="H1471" s="694" t="str">
        <f>IF(Tabla112[[#This Row],[Código_Actividad]]="","",_xlfn.XLOOKUP(Tabla112[[#This Row],[Código_Actividad]],[1]!Tabla2[Código],[1]!Tabla2[Actividades Programables Presupuestables],"",0))</f>
        <v/>
      </c>
      <c r="I1471" s="695" t="str">
        <f>IFERROR(VLOOKUP('Formulario PPGR3 '!$G1471,'[1]Formulario PPGR2'!$H$9:$V$272,15,FALSE),"")</f>
        <v/>
      </c>
      <c r="J1471" s="702"/>
      <c r="K1471" s="696" t="str">
        <f>IF(Tabla112[[#This Row],[Insumos]]="","",_xlfn.XLOOKUP(Tabla112[[#This Row],[Insumos]],[1]!Tabla10[Insumo],[1]!Tabla10[InsumoAbrev],"",0))</f>
        <v/>
      </c>
      <c r="L1471" s="697"/>
      <c r="M1471" s="698" t="str">
        <f>IF(Tabla112[[#This Row],[Descripción]]="","",_xlfn.XLOOKUP(Tabla112[[#This Row],[Descripción]],[1]!Tabla10[Descripción],[1]!Tabla10[Unidad de Medida],"",0))</f>
        <v/>
      </c>
      <c r="N1471" s="699"/>
      <c r="O1471" s="700" t="str">
        <f>IF(Tabla112[[#This Row],[Descripción]]="","",_xlfn.XLOOKUP(Tabla112[[#This Row],[Descripción]],[1]!Tabla10[Descripción],[1]!Tabla10[Precio Unitario],0))</f>
        <v/>
      </c>
      <c r="P1471" s="700" t="str">
        <f>IF(Tabla112[[#This Row],[Cantidad de Insumos]]="","",Tabla112[[#This Row],[Precio Unitario]]*Tabla112[[#This Row],[Cantidad de Insumos]])</f>
        <v/>
      </c>
      <c r="Q1471" s="700" t="str">
        <f>IF(Tabla112[[#This Row],[Descripción]]="","",_xlfn.XLOOKUP(Tabla112[[#This Row],[Descripción]],[1]!Tabla10[Descripción],[1]!Tabla10[CODIGO PRESUPUESTARIO],0))</f>
        <v/>
      </c>
      <c r="R1471" s="696"/>
      <c r="S1471" s="696"/>
    </row>
    <row r="1472" spans="2:19" x14ac:dyDescent="0.3">
      <c r="B1472" s="692" t="str">
        <f>IF('Formulario PPGR3 '!$G1472="","",CONCATENATE('Formulario PPGR3 '!$C1472,".",'Formulario PPGR3 '!$D1472,".",'Formulario PPGR3 '!$E1472,".",'Formulario PPGR3 '!$F1472))</f>
        <v/>
      </c>
      <c r="C1472" s="692" t="str">
        <f>IF('Formulario PPGR3 '!$G1472="","",'[1]Formulario PPGR1'!#REF!)</f>
        <v/>
      </c>
      <c r="D1472" s="692" t="str">
        <f>IF('Formulario PPGR3 '!$G1472="","",'[1]Formulario PPGR1'!#REF!)</f>
        <v/>
      </c>
      <c r="E1472" s="692" t="str">
        <f>IF('Formulario PPGR3 '!$G1472="","",'[1]Formulario PPGR1'!#REF!)</f>
        <v/>
      </c>
      <c r="F1472" s="692" t="str">
        <f>IF('Formulario PPGR3 '!$G1472="","",'[1]Formulario PPGR1'!#REF!)</f>
        <v/>
      </c>
      <c r="G1472" s="693"/>
      <c r="H1472" s="694" t="str">
        <f>IF(Tabla112[[#This Row],[Código_Actividad]]="","",_xlfn.XLOOKUP(Tabla112[[#This Row],[Código_Actividad]],[1]!Tabla2[Código],[1]!Tabla2[Actividades Programables Presupuestables],"",0))</f>
        <v/>
      </c>
      <c r="I1472" s="695" t="str">
        <f>IFERROR(VLOOKUP('Formulario PPGR3 '!$G1472,'[1]Formulario PPGR2'!$H$9:$V$272,15,FALSE),"")</f>
        <v/>
      </c>
      <c r="J1472" s="702"/>
      <c r="K1472" s="696" t="str">
        <f>IF(Tabla112[[#This Row],[Insumos]]="","",_xlfn.XLOOKUP(Tabla112[[#This Row],[Insumos]],[1]!Tabla10[Insumo],[1]!Tabla10[InsumoAbrev],"",0))</f>
        <v/>
      </c>
      <c r="L1472" s="697"/>
      <c r="M1472" s="698" t="str">
        <f>IF(Tabla112[[#This Row],[Descripción]]="","",_xlfn.XLOOKUP(Tabla112[[#This Row],[Descripción]],[1]!Tabla10[Descripción],[1]!Tabla10[Unidad de Medida],"",0))</f>
        <v/>
      </c>
      <c r="N1472" s="699"/>
      <c r="O1472" s="700" t="str">
        <f>IF(Tabla112[[#This Row],[Descripción]]="","",_xlfn.XLOOKUP(Tabla112[[#This Row],[Descripción]],[1]!Tabla10[Descripción],[1]!Tabla10[Precio Unitario],0))</f>
        <v/>
      </c>
      <c r="P1472" s="700" t="str">
        <f>IF(Tabla112[[#This Row],[Cantidad de Insumos]]="","",Tabla112[[#This Row],[Precio Unitario]]*Tabla112[[#This Row],[Cantidad de Insumos]])</f>
        <v/>
      </c>
      <c r="Q1472" s="700" t="str">
        <f>IF(Tabla112[[#This Row],[Descripción]]="","",_xlfn.XLOOKUP(Tabla112[[#This Row],[Descripción]],[1]!Tabla10[Descripción],[1]!Tabla10[CODIGO PRESUPUESTARIO],0))</f>
        <v/>
      </c>
      <c r="R1472" s="696"/>
      <c r="S1472" s="696"/>
    </row>
    <row r="1473" spans="2:19" x14ac:dyDescent="0.3">
      <c r="B1473" s="692" t="str">
        <f>IF('Formulario PPGR3 '!$G1473="","",CONCATENATE('Formulario PPGR3 '!$C1473,".",'Formulario PPGR3 '!$D1473,".",'Formulario PPGR3 '!$E1473,".",'Formulario PPGR3 '!$F1473))</f>
        <v/>
      </c>
      <c r="C1473" s="692" t="str">
        <f>IF('Formulario PPGR3 '!$G1473="","",'[1]Formulario PPGR1'!#REF!)</f>
        <v/>
      </c>
      <c r="D1473" s="692" t="str">
        <f>IF('Formulario PPGR3 '!$G1473="","",'[1]Formulario PPGR1'!#REF!)</f>
        <v/>
      </c>
      <c r="E1473" s="692" t="str">
        <f>IF('Formulario PPGR3 '!$G1473="","",'[1]Formulario PPGR1'!#REF!)</f>
        <v/>
      </c>
      <c r="F1473" s="692" t="str">
        <f>IF('Formulario PPGR3 '!$G1473="","",'[1]Formulario PPGR1'!#REF!)</f>
        <v/>
      </c>
      <c r="G1473" s="693"/>
      <c r="H1473" s="694" t="str">
        <f>IF(Tabla112[[#This Row],[Código_Actividad]]="","",_xlfn.XLOOKUP(Tabla112[[#This Row],[Código_Actividad]],[1]!Tabla2[Código],[1]!Tabla2[Actividades Programables Presupuestables],"",0))</f>
        <v/>
      </c>
      <c r="I1473" s="695" t="str">
        <f>IFERROR(VLOOKUP('Formulario PPGR3 '!$G1473,'[1]Formulario PPGR2'!$H$9:$V$272,15,FALSE),"")</f>
        <v/>
      </c>
      <c r="J1473" s="702"/>
      <c r="K1473" s="696" t="str">
        <f>IF(Tabla112[[#This Row],[Insumos]]="","",_xlfn.XLOOKUP(Tabla112[[#This Row],[Insumos]],[1]!Tabla10[Insumo],[1]!Tabla10[InsumoAbrev],"",0))</f>
        <v/>
      </c>
      <c r="L1473" s="697"/>
      <c r="M1473" s="698" t="str">
        <f>IF(Tabla112[[#This Row],[Descripción]]="","",_xlfn.XLOOKUP(Tabla112[[#This Row],[Descripción]],[1]!Tabla10[Descripción],[1]!Tabla10[Unidad de Medida],"",0))</f>
        <v/>
      </c>
      <c r="N1473" s="699"/>
      <c r="O1473" s="700" t="str">
        <f>IF(Tabla112[[#This Row],[Descripción]]="","",_xlfn.XLOOKUP(Tabla112[[#This Row],[Descripción]],[1]!Tabla10[Descripción],[1]!Tabla10[Precio Unitario],0))</f>
        <v/>
      </c>
      <c r="P1473" s="700" t="str">
        <f>IF(Tabla112[[#This Row],[Cantidad de Insumos]]="","",Tabla112[[#This Row],[Precio Unitario]]*Tabla112[[#This Row],[Cantidad de Insumos]])</f>
        <v/>
      </c>
      <c r="Q1473" s="700" t="str">
        <f>IF(Tabla112[[#This Row],[Descripción]]="","",_xlfn.XLOOKUP(Tabla112[[#This Row],[Descripción]],[1]!Tabla10[Descripción],[1]!Tabla10[CODIGO PRESUPUESTARIO],0))</f>
        <v/>
      </c>
      <c r="R1473" s="696"/>
      <c r="S1473" s="696"/>
    </row>
    <row r="1474" spans="2:19" x14ac:dyDescent="0.3">
      <c r="B1474" s="692" t="str">
        <f>IF('Formulario PPGR3 '!$G1474="","",CONCATENATE('Formulario PPGR3 '!$C1474,".",'Formulario PPGR3 '!$D1474,".",'Formulario PPGR3 '!$E1474,".",'Formulario PPGR3 '!$F1474))</f>
        <v/>
      </c>
      <c r="C1474" s="692" t="str">
        <f>IF('Formulario PPGR3 '!$G1474="","",'[1]Formulario PPGR1'!#REF!)</f>
        <v/>
      </c>
      <c r="D1474" s="692" t="str">
        <f>IF('Formulario PPGR3 '!$G1474="","",'[1]Formulario PPGR1'!#REF!)</f>
        <v/>
      </c>
      <c r="E1474" s="692" t="str">
        <f>IF('Formulario PPGR3 '!$G1474="","",'[1]Formulario PPGR1'!#REF!)</f>
        <v/>
      </c>
      <c r="F1474" s="692" t="str">
        <f>IF('Formulario PPGR3 '!$G1474="","",'[1]Formulario PPGR1'!#REF!)</f>
        <v/>
      </c>
      <c r="G1474" s="693"/>
      <c r="H1474" s="694" t="str">
        <f>IF(Tabla112[[#This Row],[Código_Actividad]]="","",_xlfn.XLOOKUP(Tabla112[[#This Row],[Código_Actividad]],[1]!Tabla2[Código],[1]!Tabla2[Actividades Programables Presupuestables],"",0))</f>
        <v/>
      </c>
      <c r="I1474" s="695" t="str">
        <f>IFERROR(VLOOKUP('Formulario PPGR3 '!$G1474,'[1]Formulario PPGR2'!$H$9:$V$272,15,FALSE),"")</f>
        <v/>
      </c>
      <c r="J1474" s="702"/>
      <c r="K1474" s="696" t="str">
        <f>IF(Tabla112[[#This Row],[Insumos]]="","",_xlfn.XLOOKUP(Tabla112[[#This Row],[Insumos]],[1]!Tabla10[Insumo],[1]!Tabla10[InsumoAbrev],"",0))</f>
        <v/>
      </c>
      <c r="L1474" s="697"/>
      <c r="M1474" s="698" t="str">
        <f>IF(Tabla112[[#This Row],[Descripción]]="","",_xlfn.XLOOKUP(Tabla112[[#This Row],[Descripción]],[1]!Tabla10[Descripción],[1]!Tabla10[Unidad de Medida],"",0))</f>
        <v/>
      </c>
      <c r="N1474" s="699"/>
      <c r="O1474" s="700" t="str">
        <f>IF(Tabla112[[#This Row],[Descripción]]="","",_xlfn.XLOOKUP(Tabla112[[#This Row],[Descripción]],[1]!Tabla10[Descripción],[1]!Tabla10[Precio Unitario],0))</f>
        <v/>
      </c>
      <c r="P1474" s="700" t="str">
        <f>IF(Tabla112[[#This Row],[Cantidad de Insumos]]="","",Tabla112[[#This Row],[Precio Unitario]]*Tabla112[[#This Row],[Cantidad de Insumos]])</f>
        <v/>
      </c>
      <c r="Q1474" s="700" t="str">
        <f>IF(Tabla112[[#This Row],[Descripción]]="","",_xlfn.XLOOKUP(Tabla112[[#This Row],[Descripción]],[1]!Tabla10[Descripción],[1]!Tabla10[CODIGO PRESUPUESTARIO],0))</f>
        <v/>
      </c>
      <c r="R1474" s="696"/>
      <c r="S1474" s="696"/>
    </row>
    <row r="1475" spans="2:19" x14ac:dyDescent="0.3">
      <c r="B1475" s="692" t="str">
        <f>IF('Formulario PPGR3 '!$G1475="","",CONCATENATE('Formulario PPGR3 '!$C1475,".",'Formulario PPGR3 '!$D1475,".",'Formulario PPGR3 '!$E1475,".",'Formulario PPGR3 '!$F1475))</f>
        <v/>
      </c>
      <c r="C1475" s="692" t="str">
        <f>IF('Formulario PPGR3 '!$G1475="","",'[1]Formulario PPGR1'!#REF!)</f>
        <v/>
      </c>
      <c r="D1475" s="692" t="str">
        <f>IF('Formulario PPGR3 '!$G1475="","",'[1]Formulario PPGR1'!#REF!)</f>
        <v/>
      </c>
      <c r="E1475" s="692" t="str">
        <f>IF('Formulario PPGR3 '!$G1475="","",'[1]Formulario PPGR1'!#REF!)</f>
        <v/>
      </c>
      <c r="F1475" s="692" t="str">
        <f>IF('Formulario PPGR3 '!$G1475="","",'[1]Formulario PPGR1'!#REF!)</f>
        <v/>
      </c>
      <c r="G1475" s="693"/>
      <c r="H1475" s="694" t="str">
        <f>IF(Tabla112[[#This Row],[Código_Actividad]]="","",_xlfn.XLOOKUP(Tabla112[[#This Row],[Código_Actividad]],[1]!Tabla2[Código],[1]!Tabla2[Actividades Programables Presupuestables],"",0))</f>
        <v/>
      </c>
      <c r="I1475" s="695" t="str">
        <f>IFERROR(VLOOKUP('Formulario PPGR3 '!$G1475,'[1]Formulario PPGR2'!$H$9:$V$272,15,FALSE),"")</f>
        <v/>
      </c>
      <c r="J1475" s="702"/>
      <c r="K1475" s="696" t="str">
        <f>IF(Tabla112[[#This Row],[Insumos]]="","",_xlfn.XLOOKUP(Tabla112[[#This Row],[Insumos]],[1]!Tabla10[Insumo],[1]!Tabla10[InsumoAbrev],"",0))</f>
        <v/>
      </c>
      <c r="L1475" s="697"/>
      <c r="M1475" s="698" t="str">
        <f>IF(Tabla112[[#This Row],[Descripción]]="","",_xlfn.XLOOKUP(Tabla112[[#This Row],[Descripción]],[1]!Tabla10[Descripción],[1]!Tabla10[Unidad de Medida],"",0))</f>
        <v/>
      </c>
      <c r="N1475" s="699"/>
      <c r="O1475" s="700" t="str">
        <f>IF(Tabla112[[#This Row],[Descripción]]="","",_xlfn.XLOOKUP(Tabla112[[#This Row],[Descripción]],[1]!Tabla10[Descripción],[1]!Tabla10[Precio Unitario],0))</f>
        <v/>
      </c>
      <c r="P1475" s="700" t="str">
        <f>IF(Tabla112[[#This Row],[Cantidad de Insumos]]="","",Tabla112[[#This Row],[Precio Unitario]]*Tabla112[[#This Row],[Cantidad de Insumos]])</f>
        <v/>
      </c>
      <c r="Q1475" s="700" t="str">
        <f>IF(Tabla112[[#This Row],[Descripción]]="","",_xlfn.XLOOKUP(Tabla112[[#This Row],[Descripción]],[1]!Tabla10[Descripción],[1]!Tabla10[CODIGO PRESUPUESTARIO],0))</f>
        <v/>
      </c>
      <c r="R1475" s="696"/>
      <c r="S1475" s="696"/>
    </row>
    <row r="1476" spans="2:19" x14ac:dyDescent="0.3">
      <c r="B1476" s="692" t="str">
        <f>IF('Formulario PPGR3 '!$G1476="","",CONCATENATE('Formulario PPGR3 '!$C1476,".",'Formulario PPGR3 '!$D1476,".",'Formulario PPGR3 '!$E1476,".",'Formulario PPGR3 '!$F1476))</f>
        <v/>
      </c>
      <c r="C1476" s="692" t="str">
        <f>IF('Formulario PPGR3 '!$G1476="","",'[1]Formulario PPGR1'!#REF!)</f>
        <v/>
      </c>
      <c r="D1476" s="692" t="str">
        <f>IF('Formulario PPGR3 '!$G1476="","",'[1]Formulario PPGR1'!#REF!)</f>
        <v/>
      </c>
      <c r="E1476" s="692" t="str">
        <f>IF('Formulario PPGR3 '!$G1476="","",'[1]Formulario PPGR1'!#REF!)</f>
        <v/>
      </c>
      <c r="F1476" s="692" t="str">
        <f>IF('Formulario PPGR3 '!$G1476="","",'[1]Formulario PPGR1'!#REF!)</f>
        <v/>
      </c>
      <c r="G1476" s="693"/>
      <c r="H1476" s="694" t="str">
        <f>IF(Tabla112[[#This Row],[Código_Actividad]]="","",_xlfn.XLOOKUP(Tabla112[[#This Row],[Código_Actividad]],[1]!Tabla2[Código],[1]!Tabla2[Actividades Programables Presupuestables],"",0))</f>
        <v/>
      </c>
      <c r="I1476" s="695" t="str">
        <f>IFERROR(VLOOKUP('Formulario PPGR3 '!$G1476,'[1]Formulario PPGR2'!$H$9:$V$272,15,FALSE),"")</f>
        <v/>
      </c>
      <c r="J1476" s="702"/>
      <c r="K1476" s="696" t="str">
        <f>IF(Tabla112[[#This Row],[Insumos]]="","",_xlfn.XLOOKUP(Tabla112[[#This Row],[Insumos]],[1]!Tabla10[Insumo],[1]!Tabla10[InsumoAbrev],"",0))</f>
        <v/>
      </c>
      <c r="L1476" s="697"/>
      <c r="M1476" s="698" t="str">
        <f>IF(Tabla112[[#This Row],[Descripción]]="","",_xlfn.XLOOKUP(Tabla112[[#This Row],[Descripción]],[1]!Tabla10[Descripción],[1]!Tabla10[Unidad de Medida],"",0))</f>
        <v/>
      </c>
      <c r="N1476" s="699"/>
      <c r="O1476" s="700" t="str">
        <f>IF(Tabla112[[#This Row],[Descripción]]="","",_xlfn.XLOOKUP(Tabla112[[#This Row],[Descripción]],[1]!Tabla10[Descripción],[1]!Tabla10[Precio Unitario],0))</f>
        <v/>
      </c>
      <c r="P1476" s="700" t="str">
        <f>IF(Tabla112[[#This Row],[Cantidad de Insumos]]="","",Tabla112[[#This Row],[Precio Unitario]]*Tabla112[[#This Row],[Cantidad de Insumos]])</f>
        <v/>
      </c>
      <c r="Q1476" s="700" t="str">
        <f>IF(Tabla112[[#This Row],[Descripción]]="","",_xlfn.XLOOKUP(Tabla112[[#This Row],[Descripción]],[1]!Tabla10[Descripción],[1]!Tabla10[CODIGO PRESUPUESTARIO],0))</f>
        <v/>
      </c>
      <c r="R1476" s="696"/>
      <c r="S1476" s="696"/>
    </row>
    <row r="1477" spans="2:19" x14ac:dyDescent="0.3">
      <c r="B1477" s="692" t="str">
        <f>IF('Formulario PPGR3 '!$G1477="","",CONCATENATE('Formulario PPGR3 '!$C1477,".",'Formulario PPGR3 '!$D1477,".",'Formulario PPGR3 '!$E1477,".",'Formulario PPGR3 '!$F1477))</f>
        <v/>
      </c>
      <c r="C1477" s="692" t="str">
        <f>IF('Formulario PPGR3 '!$G1477="","",'[1]Formulario PPGR1'!#REF!)</f>
        <v/>
      </c>
      <c r="D1477" s="692" t="str">
        <f>IF('Formulario PPGR3 '!$G1477="","",'[1]Formulario PPGR1'!#REF!)</f>
        <v/>
      </c>
      <c r="E1477" s="692" t="str">
        <f>IF('Formulario PPGR3 '!$G1477="","",'[1]Formulario PPGR1'!#REF!)</f>
        <v/>
      </c>
      <c r="F1477" s="692" t="str">
        <f>IF('Formulario PPGR3 '!$G1477="","",'[1]Formulario PPGR1'!#REF!)</f>
        <v/>
      </c>
      <c r="G1477" s="693"/>
      <c r="H1477" s="694" t="str">
        <f>IF(Tabla112[[#This Row],[Código_Actividad]]="","",_xlfn.XLOOKUP(Tabla112[[#This Row],[Código_Actividad]],[1]!Tabla2[Código],[1]!Tabla2[Actividades Programables Presupuestables],"",0))</f>
        <v/>
      </c>
      <c r="I1477" s="695" t="str">
        <f>IFERROR(VLOOKUP('Formulario PPGR3 '!$G1477,'[1]Formulario PPGR2'!$H$9:$V$272,15,FALSE),"")</f>
        <v/>
      </c>
      <c r="J1477" s="702"/>
      <c r="K1477" s="696" t="str">
        <f>IF(Tabla112[[#This Row],[Insumos]]="","",_xlfn.XLOOKUP(Tabla112[[#This Row],[Insumos]],[1]!Tabla10[Insumo],[1]!Tabla10[InsumoAbrev],"",0))</f>
        <v/>
      </c>
      <c r="L1477" s="697"/>
      <c r="M1477" s="698" t="str">
        <f>IF(Tabla112[[#This Row],[Descripción]]="","",_xlfn.XLOOKUP(Tabla112[[#This Row],[Descripción]],[1]!Tabla10[Descripción],[1]!Tabla10[Unidad de Medida],"",0))</f>
        <v/>
      </c>
      <c r="N1477" s="699"/>
      <c r="O1477" s="700" t="str">
        <f>IF(Tabla112[[#This Row],[Descripción]]="","",_xlfn.XLOOKUP(Tabla112[[#This Row],[Descripción]],[1]!Tabla10[Descripción],[1]!Tabla10[Precio Unitario],0))</f>
        <v/>
      </c>
      <c r="P1477" s="700" t="str">
        <f>IF(Tabla112[[#This Row],[Cantidad de Insumos]]="","",Tabla112[[#This Row],[Precio Unitario]]*Tabla112[[#This Row],[Cantidad de Insumos]])</f>
        <v/>
      </c>
      <c r="Q1477" s="700" t="str">
        <f>IF(Tabla112[[#This Row],[Descripción]]="","",_xlfn.XLOOKUP(Tabla112[[#This Row],[Descripción]],[1]!Tabla10[Descripción],[1]!Tabla10[CODIGO PRESUPUESTARIO],0))</f>
        <v/>
      </c>
      <c r="R1477" s="696"/>
      <c r="S1477" s="696"/>
    </row>
    <row r="1478" spans="2:19" x14ac:dyDescent="0.3">
      <c r="B1478" s="692" t="str">
        <f>IF('Formulario PPGR3 '!$G1478="","",CONCATENATE('Formulario PPGR3 '!$C1478,".",'Formulario PPGR3 '!$D1478,".",'Formulario PPGR3 '!$E1478,".",'Formulario PPGR3 '!$F1478))</f>
        <v/>
      </c>
      <c r="C1478" s="692" t="str">
        <f>IF('Formulario PPGR3 '!$G1478="","",'[1]Formulario PPGR1'!#REF!)</f>
        <v/>
      </c>
      <c r="D1478" s="692" t="str">
        <f>IF('Formulario PPGR3 '!$G1478="","",'[1]Formulario PPGR1'!#REF!)</f>
        <v/>
      </c>
      <c r="E1478" s="692" t="str">
        <f>IF('Formulario PPGR3 '!$G1478="","",'[1]Formulario PPGR1'!#REF!)</f>
        <v/>
      </c>
      <c r="F1478" s="692" t="str">
        <f>IF('Formulario PPGR3 '!$G1478="","",'[1]Formulario PPGR1'!#REF!)</f>
        <v/>
      </c>
      <c r="G1478" s="693"/>
      <c r="H1478" s="694" t="str">
        <f>IF(Tabla112[[#This Row],[Código_Actividad]]="","",_xlfn.XLOOKUP(Tabla112[[#This Row],[Código_Actividad]],[1]!Tabla2[Código],[1]!Tabla2[Actividades Programables Presupuestables],"",0))</f>
        <v/>
      </c>
      <c r="I1478" s="695" t="str">
        <f>IFERROR(VLOOKUP('Formulario PPGR3 '!$G1478,'[1]Formulario PPGR2'!$H$9:$V$272,15,FALSE),"")</f>
        <v/>
      </c>
      <c r="J1478" s="702"/>
      <c r="K1478" s="696" t="str">
        <f>IF(Tabla112[[#This Row],[Insumos]]="","",_xlfn.XLOOKUP(Tabla112[[#This Row],[Insumos]],[1]!Tabla10[Insumo],[1]!Tabla10[InsumoAbrev],"",0))</f>
        <v/>
      </c>
      <c r="L1478" s="697"/>
      <c r="M1478" s="698" t="str">
        <f>IF(Tabla112[[#This Row],[Descripción]]="","",_xlfn.XLOOKUP(Tabla112[[#This Row],[Descripción]],[1]!Tabla10[Descripción],[1]!Tabla10[Unidad de Medida],"",0))</f>
        <v/>
      </c>
      <c r="N1478" s="699"/>
      <c r="O1478" s="700" t="str">
        <f>IF(Tabla112[[#This Row],[Descripción]]="","",_xlfn.XLOOKUP(Tabla112[[#This Row],[Descripción]],[1]!Tabla10[Descripción],[1]!Tabla10[Precio Unitario],0))</f>
        <v/>
      </c>
      <c r="P1478" s="700" t="str">
        <f>IF(Tabla112[[#This Row],[Cantidad de Insumos]]="","",Tabla112[[#This Row],[Precio Unitario]]*Tabla112[[#This Row],[Cantidad de Insumos]])</f>
        <v/>
      </c>
      <c r="Q1478" s="700" t="str">
        <f>IF(Tabla112[[#This Row],[Descripción]]="","",_xlfn.XLOOKUP(Tabla112[[#This Row],[Descripción]],[1]!Tabla10[Descripción],[1]!Tabla10[CODIGO PRESUPUESTARIO],0))</f>
        <v/>
      </c>
      <c r="R1478" s="696"/>
      <c r="S1478" s="696"/>
    </row>
    <row r="1479" spans="2:19" x14ac:dyDescent="0.3">
      <c r="B1479" s="692" t="str">
        <f>IF('Formulario PPGR3 '!$G1479="","",CONCATENATE('Formulario PPGR3 '!$C1479,".",'Formulario PPGR3 '!$D1479,".",'Formulario PPGR3 '!$E1479,".",'Formulario PPGR3 '!$F1479))</f>
        <v/>
      </c>
      <c r="C1479" s="692" t="str">
        <f>IF('Formulario PPGR3 '!$G1479="","",'[1]Formulario PPGR1'!#REF!)</f>
        <v/>
      </c>
      <c r="D1479" s="692" t="str">
        <f>IF('Formulario PPGR3 '!$G1479="","",'[1]Formulario PPGR1'!#REF!)</f>
        <v/>
      </c>
      <c r="E1479" s="692" t="str">
        <f>IF('Formulario PPGR3 '!$G1479="","",'[1]Formulario PPGR1'!#REF!)</f>
        <v/>
      </c>
      <c r="F1479" s="692" t="str">
        <f>IF('Formulario PPGR3 '!$G1479="","",'[1]Formulario PPGR1'!#REF!)</f>
        <v/>
      </c>
      <c r="G1479" s="693"/>
      <c r="H1479" s="694" t="str">
        <f>IF(Tabla112[[#This Row],[Código_Actividad]]="","",_xlfn.XLOOKUP(Tabla112[[#This Row],[Código_Actividad]],[1]!Tabla2[Código],[1]!Tabla2[Actividades Programables Presupuestables],"",0))</f>
        <v/>
      </c>
      <c r="I1479" s="695" t="str">
        <f>IFERROR(VLOOKUP('Formulario PPGR3 '!$G1479,'[1]Formulario PPGR2'!$H$9:$V$272,15,FALSE),"")</f>
        <v/>
      </c>
      <c r="J1479" s="702"/>
      <c r="K1479" s="696" t="str">
        <f>IF(Tabla112[[#This Row],[Insumos]]="","",_xlfn.XLOOKUP(Tabla112[[#This Row],[Insumos]],[1]!Tabla10[Insumo],[1]!Tabla10[InsumoAbrev],"",0))</f>
        <v/>
      </c>
      <c r="L1479" s="697"/>
      <c r="M1479" s="698" t="str">
        <f>IF(Tabla112[[#This Row],[Descripción]]="","",_xlfn.XLOOKUP(Tabla112[[#This Row],[Descripción]],[1]!Tabla10[Descripción],[1]!Tabla10[Unidad de Medida],"",0))</f>
        <v/>
      </c>
      <c r="N1479" s="699"/>
      <c r="O1479" s="700" t="str">
        <f>IF(Tabla112[[#This Row],[Descripción]]="","",_xlfn.XLOOKUP(Tabla112[[#This Row],[Descripción]],[1]!Tabla10[Descripción],[1]!Tabla10[Precio Unitario],0))</f>
        <v/>
      </c>
      <c r="P1479" s="700" t="str">
        <f>IF(Tabla112[[#This Row],[Cantidad de Insumos]]="","",Tabla112[[#This Row],[Precio Unitario]]*Tabla112[[#This Row],[Cantidad de Insumos]])</f>
        <v/>
      </c>
      <c r="Q1479" s="700" t="str">
        <f>IF(Tabla112[[#This Row],[Descripción]]="","",_xlfn.XLOOKUP(Tabla112[[#This Row],[Descripción]],[1]!Tabla10[Descripción],[1]!Tabla10[CODIGO PRESUPUESTARIO],0))</f>
        <v/>
      </c>
      <c r="R1479" s="696"/>
      <c r="S1479" s="696"/>
    </row>
    <row r="1480" spans="2:19" x14ac:dyDescent="0.3">
      <c r="B1480" s="692" t="str">
        <f>IF('Formulario PPGR3 '!$G1480="","",CONCATENATE('Formulario PPGR3 '!$C1480,".",'Formulario PPGR3 '!$D1480,".",'Formulario PPGR3 '!$E1480,".",'Formulario PPGR3 '!$F1480))</f>
        <v/>
      </c>
      <c r="C1480" s="692" t="str">
        <f>IF('Formulario PPGR3 '!$G1480="","",'[1]Formulario PPGR1'!#REF!)</f>
        <v/>
      </c>
      <c r="D1480" s="692" t="str">
        <f>IF('Formulario PPGR3 '!$G1480="","",'[1]Formulario PPGR1'!#REF!)</f>
        <v/>
      </c>
      <c r="E1480" s="692" t="str">
        <f>IF('Formulario PPGR3 '!$G1480="","",'[1]Formulario PPGR1'!#REF!)</f>
        <v/>
      </c>
      <c r="F1480" s="692" t="str">
        <f>IF('Formulario PPGR3 '!$G1480="","",'[1]Formulario PPGR1'!#REF!)</f>
        <v/>
      </c>
      <c r="G1480" s="693"/>
      <c r="H1480" s="694" t="str">
        <f>IF(Tabla112[[#This Row],[Código_Actividad]]="","",_xlfn.XLOOKUP(Tabla112[[#This Row],[Código_Actividad]],[1]!Tabla2[Código],[1]!Tabla2[Actividades Programables Presupuestables],"",0))</f>
        <v/>
      </c>
      <c r="I1480" s="695" t="str">
        <f>IFERROR(VLOOKUP('Formulario PPGR3 '!$G1480,'[1]Formulario PPGR2'!$H$9:$V$272,15,FALSE),"")</f>
        <v/>
      </c>
      <c r="J1480" s="702"/>
      <c r="K1480" s="696" t="str">
        <f>IF(Tabla112[[#This Row],[Insumos]]="","",_xlfn.XLOOKUP(Tabla112[[#This Row],[Insumos]],[1]!Tabla10[Insumo],[1]!Tabla10[InsumoAbrev],"",0))</f>
        <v/>
      </c>
      <c r="L1480" s="697"/>
      <c r="M1480" s="698" t="str">
        <f>IF(Tabla112[[#This Row],[Descripción]]="","",_xlfn.XLOOKUP(Tabla112[[#This Row],[Descripción]],[1]!Tabla10[Descripción],[1]!Tabla10[Unidad de Medida],"",0))</f>
        <v/>
      </c>
      <c r="N1480" s="699"/>
      <c r="O1480" s="700" t="str">
        <f>IF(Tabla112[[#This Row],[Descripción]]="","",_xlfn.XLOOKUP(Tabla112[[#This Row],[Descripción]],[1]!Tabla10[Descripción],[1]!Tabla10[Precio Unitario],0))</f>
        <v/>
      </c>
      <c r="P1480" s="700" t="str">
        <f>IF(Tabla112[[#This Row],[Cantidad de Insumos]]="","",Tabla112[[#This Row],[Precio Unitario]]*Tabla112[[#This Row],[Cantidad de Insumos]])</f>
        <v/>
      </c>
      <c r="Q1480" s="700" t="str">
        <f>IF(Tabla112[[#This Row],[Descripción]]="","",_xlfn.XLOOKUP(Tabla112[[#This Row],[Descripción]],[1]!Tabla10[Descripción],[1]!Tabla10[CODIGO PRESUPUESTARIO],0))</f>
        <v/>
      </c>
      <c r="R1480" s="696"/>
      <c r="S1480" s="696"/>
    </row>
    <row r="1481" spans="2:19" x14ac:dyDescent="0.3">
      <c r="B1481" s="692" t="str">
        <f>IF('Formulario PPGR3 '!$G1481="","",CONCATENATE('Formulario PPGR3 '!$C1481,".",'Formulario PPGR3 '!$D1481,".",'Formulario PPGR3 '!$E1481,".",'Formulario PPGR3 '!$F1481))</f>
        <v/>
      </c>
      <c r="C1481" s="692" t="str">
        <f>IF('Formulario PPGR3 '!$G1481="","",'[1]Formulario PPGR1'!#REF!)</f>
        <v/>
      </c>
      <c r="D1481" s="692" t="str">
        <f>IF('Formulario PPGR3 '!$G1481="","",'[1]Formulario PPGR1'!#REF!)</f>
        <v/>
      </c>
      <c r="E1481" s="692" t="str">
        <f>IF('Formulario PPGR3 '!$G1481="","",'[1]Formulario PPGR1'!#REF!)</f>
        <v/>
      </c>
      <c r="F1481" s="692" t="str">
        <f>IF('Formulario PPGR3 '!$G1481="","",'[1]Formulario PPGR1'!#REF!)</f>
        <v/>
      </c>
      <c r="G1481" s="693"/>
      <c r="H1481" s="694" t="str">
        <f>IF(Tabla112[[#This Row],[Código_Actividad]]="","",_xlfn.XLOOKUP(Tabla112[[#This Row],[Código_Actividad]],[1]!Tabla2[Código],[1]!Tabla2[Actividades Programables Presupuestables],"",0))</f>
        <v/>
      </c>
      <c r="I1481" s="695" t="str">
        <f>IFERROR(VLOOKUP('Formulario PPGR3 '!$G1481,'[1]Formulario PPGR2'!$H$9:$V$272,15,FALSE),"")</f>
        <v/>
      </c>
      <c r="J1481" s="702"/>
      <c r="K1481" s="696" t="str">
        <f>IF(Tabla112[[#This Row],[Insumos]]="","",_xlfn.XLOOKUP(Tabla112[[#This Row],[Insumos]],[1]!Tabla10[Insumo],[1]!Tabla10[InsumoAbrev],"",0))</f>
        <v/>
      </c>
      <c r="L1481" s="697"/>
      <c r="M1481" s="698" t="str">
        <f>IF(Tabla112[[#This Row],[Descripción]]="","",_xlfn.XLOOKUP(Tabla112[[#This Row],[Descripción]],[1]!Tabla10[Descripción],[1]!Tabla10[Unidad de Medida],"",0))</f>
        <v/>
      </c>
      <c r="N1481" s="699"/>
      <c r="O1481" s="700" t="str">
        <f>IF(Tabla112[[#This Row],[Descripción]]="","",_xlfn.XLOOKUP(Tabla112[[#This Row],[Descripción]],[1]!Tabla10[Descripción],[1]!Tabla10[Precio Unitario],0))</f>
        <v/>
      </c>
      <c r="P1481" s="700" t="str">
        <f>IF(Tabla112[[#This Row],[Cantidad de Insumos]]="","",Tabla112[[#This Row],[Precio Unitario]]*Tabla112[[#This Row],[Cantidad de Insumos]])</f>
        <v/>
      </c>
      <c r="Q1481" s="700" t="str">
        <f>IF(Tabla112[[#This Row],[Descripción]]="","",_xlfn.XLOOKUP(Tabla112[[#This Row],[Descripción]],[1]!Tabla10[Descripción],[1]!Tabla10[CODIGO PRESUPUESTARIO],0))</f>
        <v/>
      </c>
      <c r="R1481" s="696"/>
      <c r="S1481" s="696"/>
    </row>
    <row r="1482" spans="2:19" x14ac:dyDescent="0.3">
      <c r="B1482" s="692" t="str">
        <f>IF('Formulario PPGR3 '!$G1482="","",CONCATENATE('Formulario PPGR3 '!$C1482,".",'Formulario PPGR3 '!$D1482,".",'Formulario PPGR3 '!$E1482,".",'Formulario PPGR3 '!$F1482))</f>
        <v/>
      </c>
      <c r="C1482" s="692" t="str">
        <f>IF('Formulario PPGR3 '!$G1482="","",'[1]Formulario PPGR1'!#REF!)</f>
        <v/>
      </c>
      <c r="D1482" s="692" t="str">
        <f>IF('Formulario PPGR3 '!$G1482="","",'[1]Formulario PPGR1'!#REF!)</f>
        <v/>
      </c>
      <c r="E1482" s="692" t="str">
        <f>IF('Formulario PPGR3 '!$G1482="","",'[1]Formulario PPGR1'!#REF!)</f>
        <v/>
      </c>
      <c r="F1482" s="692" t="str">
        <f>IF('Formulario PPGR3 '!$G1482="","",'[1]Formulario PPGR1'!#REF!)</f>
        <v/>
      </c>
      <c r="G1482" s="693"/>
      <c r="H1482" s="694" t="str">
        <f>IF(Tabla112[[#This Row],[Código_Actividad]]="","",_xlfn.XLOOKUP(Tabla112[[#This Row],[Código_Actividad]],[1]!Tabla2[Código],[1]!Tabla2[Actividades Programables Presupuestables],"",0))</f>
        <v/>
      </c>
      <c r="I1482" s="695" t="str">
        <f>IFERROR(VLOOKUP('Formulario PPGR3 '!$G1482,'[1]Formulario PPGR2'!$H$9:$V$272,15,FALSE),"")</f>
        <v/>
      </c>
      <c r="J1482" s="702"/>
      <c r="K1482" s="696" t="str">
        <f>IF(Tabla112[[#This Row],[Insumos]]="","",_xlfn.XLOOKUP(Tabla112[[#This Row],[Insumos]],[1]!Tabla10[Insumo],[1]!Tabla10[InsumoAbrev],"",0))</f>
        <v/>
      </c>
      <c r="L1482" s="697"/>
      <c r="M1482" s="698" t="str">
        <f>IF(Tabla112[[#This Row],[Descripción]]="","",_xlfn.XLOOKUP(Tabla112[[#This Row],[Descripción]],[1]!Tabla10[Descripción],[1]!Tabla10[Unidad de Medida],"",0))</f>
        <v/>
      </c>
      <c r="N1482" s="699"/>
      <c r="O1482" s="700" t="str">
        <f>IF(Tabla112[[#This Row],[Descripción]]="","",_xlfn.XLOOKUP(Tabla112[[#This Row],[Descripción]],[1]!Tabla10[Descripción],[1]!Tabla10[Precio Unitario],0))</f>
        <v/>
      </c>
      <c r="P1482" s="700" t="str">
        <f>IF(Tabla112[[#This Row],[Cantidad de Insumos]]="","",Tabla112[[#This Row],[Precio Unitario]]*Tabla112[[#This Row],[Cantidad de Insumos]])</f>
        <v/>
      </c>
      <c r="Q1482" s="700" t="str">
        <f>IF(Tabla112[[#This Row],[Descripción]]="","",_xlfn.XLOOKUP(Tabla112[[#This Row],[Descripción]],[1]!Tabla10[Descripción],[1]!Tabla10[CODIGO PRESUPUESTARIO],0))</f>
        <v/>
      </c>
      <c r="R1482" s="696"/>
      <c r="S1482" s="696"/>
    </row>
    <row r="1483" spans="2:19" x14ac:dyDescent="0.3">
      <c r="B1483" s="692" t="str">
        <f>IF('Formulario PPGR3 '!$G1483="","",CONCATENATE('Formulario PPGR3 '!$C1483,".",'Formulario PPGR3 '!$D1483,".",'Formulario PPGR3 '!$E1483,".",'Formulario PPGR3 '!$F1483))</f>
        <v/>
      </c>
      <c r="C1483" s="692" t="str">
        <f>IF('Formulario PPGR3 '!$G1483="","",'[1]Formulario PPGR1'!#REF!)</f>
        <v/>
      </c>
      <c r="D1483" s="692" t="str">
        <f>IF('Formulario PPGR3 '!$G1483="","",'[1]Formulario PPGR1'!#REF!)</f>
        <v/>
      </c>
      <c r="E1483" s="692" t="str">
        <f>IF('Formulario PPGR3 '!$G1483="","",'[1]Formulario PPGR1'!#REF!)</f>
        <v/>
      </c>
      <c r="F1483" s="692" t="str">
        <f>IF('Formulario PPGR3 '!$G1483="","",'[1]Formulario PPGR1'!#REF!)</f>
        <v/>
      </c>
      <c r="G1483" s="693"/>
      <c r="H1483" s="694" t="str">
        <f>IF(Tabla112[[#This Row],[Código_Actividad]]="","",_xlfn.XLOOKUP(Tabla112[[#This Row],[Código_Actividad]],[1]!Tabla2[Código],[1]!Tabla2[Actividades Programables Presupuestables],"",0))</f>
        <v/>
      </c>
      <c r="I1483" s="695" t="str">
        <f>IFERROR(VLOOKUP('Formulario PPGR3 '!$G1483,'[1]Formulario PPGR2'!$H$9:$V$272,15,FALSE),"")</f>
        <v/>
      </c>
      <c r="J1483" s="702"/>
      <c r="K1483" s="696" t="str">
        <f>IF(Tabla112[[#This Row],[Insumos]]="","",_xlfn.XLOOKUP(Tabla112[[#This Row],[Insumos]],[1]!Tabla10[Insumo],[1]!Tabla10[InsumoAbrev],"",0))</f>
        <v/>
      </c>
      <c r="L1483" s="697"/>
      <c r="M1483" s="698" t="str">
        <f>IF(Tabla112[[#This Row],[Descripción]]="","",_xlfn.XLOOKUP(Tabla112[[#This Row],[Descripción]],[1]!Tabla10[Descripción],[1]!Tabla10[Unidad de Medida],"",0))</f>
        <v/>
      </c>
      <c r="N1483" s="699"/>
      <c r="O1483" s="700" t="str">
        <f>IF(Tabla112[[#This Row],[Descripción]]="","",_xlfn.XLOOKUP(Tabla112[[#This Row],[Descripción]],[1]!Tabla10[Descripción],[1]!Tabla10[Precio Unitario],0))</f>
        <v/>
      </c>
      <c r="P1483" s="700" t="str">
        <f>IF(Tabla112[[#This Row],[Cantidad de Insumos]]="","",Tabla112[[#This Row],[Precio Unitario]]*Tabla112[[#This Row],[Cantidad de Insumos]])</f>
        <v/>
      </c>
      <c r="Q1483" s="700" t="str">
        <f>IF(Tabla112[[#This Row],[Descripción]]="","",_xlfn.XLOOKUP(Tabla112[[#This Row],[Descripción]],[1]!Tabla10[Descripción],[1]!Tabla10[CODIGO PRESUPUESTARIO],0))</f>
        <v/>
      </c>
      <c r="R1483" s="696"/>
      <c r="S1483" s="696"/>
    </row>
    <row r="1484" spans="2:19" x14ac:dyDescent="0.3">
      <c r="B1484" s="692" t="str">
        <f>IF('Formulario PPGR3 '!$G1484="","",CONCATENATE('Formulario PPGR3 '!$C1484,".",'Formulario PPGR3 '!$D1484,".",'Formulario PPGR3 '!$E1484,".",'Formulario PPGR3 '!$F1484))</f>
        <v/>
      </c>
      <c r="C1484" s="692" t="str">
        <f>IF('Formulario PPGR3 '!$G1484="","",'[1]Formulario PPGR1'!#REF!)</f>
        <v/>
      </c>
      <c r="D1484" s="692" t="str">
        <f>IF('Formulario PPGR3 '!$G1484="","",'[1]Formulario PPGR1'!#REF!)</f>
        <v/>
      </c>
      <c r="E1484" s="692" t="str">
        <f>IF('Formulario PPGR3 '!$G1484="","",'[1]Formulario PPGR1'!#REF!)</f>
        <v/>
      </c>
      <c r="F1484" s="692" t="str">
        <f>IF('Formulario PPGR3 '!$G1484="","",'[1]Formulario PPGR1'!#REF!)</f>
        <v/>
      </c>
      <c r="G1484" s="693"/>
      <c r="H1484" s="694" t="str">
        <f>IF(Tabla112[[#This Row],[Código_Actividad]]="","",_xlfn.XLOOKUP(Tabla112[[#This Row],[Código_Actividad]],[1]!Tabla2[Código],[1]!Tabla2[Actividades Programables Presupuestables],"",0))</f>
        <v/>
      </c>
      <c r="I1484" s="695" t="str">
        <f>IFERROR(VLOOKUP('Formulario PPGR3 '!$G1484,'[1]Formulario PPGR2'!$H$9:$V$272,15,FALSE),"")</f>
        <v/>
      </c>
      <c r="J1484" s="702"/>
      <c r="K1484" s="696" t="str">
        <f>IF(Tabla112[[#This Row],[Insumos]]="","",_xlfn.XLOOKUP(Tabla112[[#This Row],[Insumos]],[1]!Tabla10[Insumo],[1]!Tabla10[InsumoAbrev],"",0))</f>
        <v/>
      </c>
      <c r="L1484" s="697"/>
      <c r="M1484" s="698" t="str">
        <f>IF(Tabla112[[#This Row],[Descripción]]="","",_xlfn.XLOOKUP(Tabla112[[#This Row],[Descripción]],[1]!Tabla10[Descripción],[1]!Tabla10[Unidad de Medida],"",0))</f>
        <v/>
      </c>
      <c r="N1484" s="699"/>
      <c r="O1484" s="700" t="str">
        <f>IF(Tabla112[[#This Row],[Descripción]]="","",_xlfn.XLOOKUP(Tabla112[[#This Row],[Descripción]],[1]!Tabla10[Descripción],[1]!Tabla10[Precio Unitario],0))</f>
        <v/>
      </c>
      <c r="P1484" s="700" t="str">
        <f>IF(Tabla112[[#This Row],[Cantidad de Insumos]]="","",Tabla112[[#This Row],[Precio Unitario]]*Tabla112[[#This Row],[Cantidad de Insumos]])</f>
        <v/>
      </c>
      <c r="Q1484" s="700" t="str">
        <f>IF(Tabla112[[#This Row],[Descripción]]="","",_xlfn.XLOOKUP(Tabla112[[#This Row],[Descripción]],[1]!Tabla10[Descripción],[1]!Tabla10[CODIGO PRESUPUESTARIO],0))</f>
        <v/>
      </c>
      <c r="R1484" s="696"/>
      <c r="S1484" s="696"/>
    </row>
    <row r="1485" spans="2:19" x14ac:dyDescent="0.3">
      <c r="B1485" s="692" t="str">
        <f>IF('Formulario PPGR3 '!$G1485="","",CONCATENATE('Formulario PPGR3 '!$C1485,".",'Formulario PPGR3 '!$D1485,".",'Formulario PPGR3 '!$E1485,".",'Formulario PPGR3 '!$F1485))</f>
        <v/>
      </c>
      <c r="C1485" s="692" t="str">
        <f>IF('Formulario PPGR3 '!$G1485="","",'[1]Formulario PPGR1'!#REF!)</f>
        <v/>
      </c>
      <c r="D1485" s="692" t="str">
        <f>IF('Formulario PPGR3 '!$G1485="","",'[1]Formulario PPGR1'!#REF!)</f>
        <v/>
      </c>
      <c r="E1485" s="692" t="str">
        <f>IF('Formulario PPGR3 '!$G1485="","",'[1]Formulario PPGR1'!#REF!)</f>
        <v/>
      </c>
      <c r="F1485" s="692" t="str">
        <f>IF('Formulario PPGR3 '!$G1485="","",'[1]Formulario PPGR1'!#REF!)</f>
        <v/>
      </c>
      <c r="G1485" s="693"/>
      <c r="H1485" s="694" t="str">
        <f>IF(Tabla112[[#This Row],[Código_Actividad]]="","",_xlfn.XLOOKUP(Tabla112[[#This Row],[Código_Actividad]],[1]!Tabla2[Código],[1]!Tabla2[Actividades Programables Presupuestables],"",0))</f>
        <v/>
      </c>
      <c r="I1485" s="695" t="str">
        <f>IFERROR(VLOOKUP('Formulario PPGR3 '!$G1485,'[1]Formulario PPGR2'!$H$9:$V$272,15,FALSE),"")</f>
        <v/>
      </c>
      <c r="J1485" s="702"/>
      <c r="K1485" s="696" t="str">
        <f>IF(Tabla112[[#This Row],[Insumos]]="","",_xlfn.XLOOKUP(Tabla112[[#This Row],[Insumos]],[1]!Tabla10[Insumo],[1]!Tabla10[InsumoAbrev],"",0))</f>
        <v/>
      </c>
      <c r="L1485" s="697"/>
      <c r="M1485" s="698" t="str">
        <f>IF(Tabla112[[#This Row],[Descripción]]="","",_xlfn.XLOOKUP(Tabla112[[#This Row],[Descripción]],[1]!Tabla10[Descripción],[1]!Tabla10[Unidad de Medida],"",0))</f>
        <v/>
      </c>
      <c r="N1485" s="699"/>
      <c r="O1485" s="700" t="str">
        <f>IF(Tabla112[[#This Row],[Descripción]]="","",_xlfn.XLOOKUP(Tabla112[[#This Row],[Descripción]],[1]!Tabla10[Descripción],[1]!Tabla10[Precio Unitario],0))</f>
        <v/>
      </c>
      <c r="P1485" s="700" t="str">
        <f>IF(Tabla112[[#This Row],[Cantidad de Insumos]]="","",Tabla112[[#This Row],[Precio Unitario]]*Tabla112[[#This Row],[Cantidad de Insumos]])</f>
        <v/>
      </c>
      <c r="Q1485" s="700" t="str">
        <f>IF(Tabla112[[#This Row],[Descripción]]="","",_xlfn.XLOOKUP(Tabla112[[#This Row],[Descripción]],[1]!Tabla10[Descripción],[1]!Tabla10[CODIGO PRESUPUESTARIO],0))</f>
        <v/>
      </c>
      <c r="R1485" s="696"/>
      <c r="S1485" s="696"/>
    </row>
    <row r="1486" spans="2:19" x14ac:dyDescent="0.3">
      <c r="B1486" s="692" t="str">
        <f>IF('Formulario PPGR3 '!$G1486="","",CONCATENATE('Formulario PPGR3 '!$C1486,".",'Formulario PPGR3 '!$D1486,".",'Formulario PPGR3 '!$E1486,".",'Formulario PPGR3 '!$F1486))</f>
        <v/>
      </c>
      <c r="C1486" s="692" t="str">
        <f>IF('Formulario PPGR3 '!$G1486="","",'[1]Formulario PPGR1'!#REF!)</f>
        <v/>
      </c>
      <c r="D1486" s="692" t="str">
        <f>IF('Formulario PPGR3 '!$G1486="","",'[1]Formulario PPGR1'!#REF!)</f>
        <v/>
      </c>
      <c r="E1486" s="692" t="str">
        <f>IF('Formulario PPGR3 '!$G1486="","",'[1]Formulario PPGR1'!#REF!)</f>
        <v/>
      </c>
      <c r="F1486" s="692" t="str">
        <f>IF('Formulario PPGR3 '!$G1486="","",'[1]Formulario PPGR1'!#REF!)</f>
        <v/>
      </c>
      <c r="G1486" s="693"/>
      <c r="H1486" s="694" t="str">
        <f>IF(Tabla112[[#This Row],[Código_Actividad]]="","",_xlfn.XLOOKUP(Tabla112[[#This Row],[Código_Actividad]],[1]!Tabla2[Código],[1]!Tabla2[Actividades Programables Presupuestables],"",0))</f>
        <v/>
      </c>
      <c r="I1486" s="695" t="str">
        <f>IFERROR(VLOOKUP('Formulario PPGR3 '!$G1486,'[1]Formulario PPGR2'!$H$9:$V$272,15,FALSE),"")</f>
        <v/>
      </c>
      <c r="J1486" s="702"/>
      <c r="K1486" s="696" t="str">
        <f>IF(Tabla112[[#This Row],[Insumos]]="","",_xlfn.XLOOKUP(Tabla112[[#This Row],[Insumos]],[1]!Tabla10[Insumo],[1]!Tabla10[InsumoAbrev],"",0))</f>
        <v/>
      </c>
      <c r="L1486" s="697"/>
      <c r="M1486" s="698" t="str">
        <f>IF(Tabla112[[#This Row],[Descripción]]="","",_xlfn.XLOOKUP(Tabla112[[#This Row],[Descripción]],[1]!Tabla10[Descripción],[1]!Tabla10[Unidad de Medida],"",0))</f>
        <v/>
      </c>
      <c r="N1486" s="699"/>
      <c r="O1486" s="700" t="str">
        <f>IF(Tabla112[[#This Row],[Descripción]]="","",_xlfn.XLOOKUP(Tabla112[[#This Row],[Descripción]],[1]!Tabla10[Descripción],[1]!Tabla10[Precio Unitario],0))</f>
        <v/>
      </c>
      <c r="P1486" s="700" t="str">
        <f>IF(Tabla112[[#This Row],[Cantidad de Insumos]]="","",Tabla112[[#This Row],[Precio Unitario]]*Tabla112[[#This Row],[Cantidad de Insumos]])</f>
        <v/>
      </c>
      <c r="Q1486" s="700" t="str">
        <f>IF(Tabla112[[#This Row],[Descripción]]="","",_xlfn.XLOOKUP(Tabla112[[#This Row],[Descripción]],[1]!Tabla10[Descripción],[1]!Tabla10[CODIGO PRESUPUESTARIO],0))</f>
        <v/>
      </c>
      <c r="R1486" s="696"/>
      <c r="S1486" s="696"/>
    </row>
    <row r="1487" spans="2:19" x14ac:dyDescent="0.3">
      <c r="B1487" s="692" t="str">
        <f>IF('Formulario PPGR3 '!$G1487="","",CONCATENATE('Formulario PPGR3 '!$C1487,".",'Formulario PPGR3 '!$D1487,".",'Formulario PPGR3 '!$E1487,".",'Formulario PPGR3 '!$F1487))</f>
        <v/>
      </c>
      <c r="C1487" s="692" t="str">
        <f>IF('Formulario PPGR3 '!$G1487="","",'[1]Formulario PPGR1'!#REF!)</f>
        <v/>
      </c>
      <c r="D1487" s="692" t="str">
        <f>IF('Formulario PPGR3 '!$G1487="","",'[1]Formulario PPGR1'!#REF!)</f>
        <v/>
      </c>
      <c r="E1487" s="692" t="str">
        <f>IF('Formulario PPGR3 '!$G1487="","",'[1]Formulario PPGR1'!#REF!)</f>
        <v/>
      </c>
      <c r="F1487" s="692" t="str">
        <f>IF('Formulario PPGR3 '!$G1487="","",'[1]Formulario PPGR1'!#REF!)</f>
        <v/>
      </c>
      <c r="G1487" s="693"/>
      <c r="H1487" s="694" t="str">
        <f>IF(Tabla112[[#This Row],[Código_Actividad]]="","",_xlfn.XLOOKUP(Tabla112[[#This Row],[Código_Actividad]],[1]!Tabla2[Código],[1]!Tabla2[Actividades Programables Presupuestables],"",0))</f>
        <v/>
      </c>
      <c r="I1487" s="695" t="str">
        <f>IFERROR(VLOOKUP('Formulario PPGR3 '!$G1487,'[1]Formulario PPGR2'!$H$9:$V$272,15,FALSE),"")</f>
        <v/>
      </c>
      <c r="J1487" s="702"/>
      <c r="K1487" s="696" t="str">
        <f>IF(Tabla112[[#This Row],[Insumos]]="","",_xlfn.XLOOKUP(Tabla112[[#This Row],[Insumos]],[1]!Tabla10[Insumo],[1]!Tabla10[InsumoAbrev],"",0))</f>
        <v/>
      </c>
      <c r="L1487" s="697"/>
      <c r="M1487" s="698" t="str">
        <f>IF(Tabla112[[#This Row],[Descripción]]="","",_xlfn.XLOOKUP(Tabla112[[#This Row],[Descripción]],[1]!Tabla10[Descripción],[1]!Tabla10[Unidad de Medida],"",0))</f>
        <v/>
      </c>
      <c r="N1487" s="699"/>
      <c r="O1487" s="700" t="str">
        <f>IF(Tabla112[[#This Row],[Descripción]]="","",_xlfn.XLOOKUP(Tabla112[[#This Row],[Descripción]],[1]!Tabla10[Descripción],[1]!Tabla10[Precio Unitario],0))</f>
        <v/>
      </c>
      <c r="P1487" s="700" t="str">
        <f>IF(Tabla112[[#This Row],[Cantidad de Insumos]]="","",Tabla112[[#This Row],[Precio Unitario]]*Tabla112[[#This Row],[Cantidad de Insumos]])</f>
        <v/>
      </c>
      <c r="Q1487" s="700" t="str">
        <f>IF(Tabla112[[#This Row],[Descripción]]="","",_xlfn.XLOOKUP(Tabla112[[#This Row],[Descripción]],[1]!Tabla10[Descripción],[1]!Tabla10[CODIGO PRESUPUESTARIO],0))</f>
        <v/>
      </c>
      <c r="R1487" s="696"/>
      <c r="S1487" s="696"/>
    </row>
    <row r="1488" spans="2:19" x14ac:dyDescent="0.3">
      <c r="B1488" s="692" t="str">
        <f>IF('Formulario PPGR3 '!$G1488="","",CONCATENATE('Formulario PPGR3 '!$C1488,".",'Formulario PPGR3 '!$D1488,".",'Formulario PPGR3 '!$E1488,".",'Formulario PPGR3 '!$F1488))</f>
        <v/>
      </c>
      <c r="C1488" s="692" t="str">
        <f>IF('Formulario PPGR3 '!$G1488="","",'[1]Formulario PPGR1'!#REF!)</f>
        <v/>
      </c>
      <c r="D1488" s="692" t="str">
        <f>IF('Formulario PPGR3 '!$G1488="","",'[1]Formulario PPGR1'!#REF!)</f>
        <v/>
      </c>
      <c r="E1488" s="692" t="str">
        <f>IF('Formulario PPGR3 '!$G1488="","",'[1]Formulario PPGR1'!#REF!)</f>
        <v/>
      </c>
      <c r="F1488" s="692" t="str">
        <f>IF('Formulario PPGR3 '!$G1488="","",'[1]Formulario PPGR1'!#REF!)</f>
        <v/>
      </c>
      <c r="G1488" s="693"/>
      <c r="H1488" s="694" t="str">
        <f>IF(Tabla112[[#This Row],[Código_Actividad]]="","",_xlfn.XLOOKUP(Tabla112[[#This Row],[Código_Actividad]],[1]!Tabla2[Código],[1]!Tabla2[Actividades Programables Presupuestables],"",0))</f>
        <v/>
      </c>
      <c r="I1488" s="695" t="str">
        <f>IFERROR(VLOOKUP('Formulario PPGR3 '!$G1488,'[1]Formulario PPGR2'!$H$9:$V$272,15,FALSE),"")</f>
        <v/>
      </c>
      <c r="J1488" s="702"/>
      <c r="K1488" s="696" t="str">
        <f>IF(Tabla112[[#This Row],[Insumos]]="","",_xlfn.XLOOKUP(Tabla112[[#This Row],[Insumos]],[1]!Tabla10[Insumo],[1]!Tabla10[InsumoAbrev],"",0))</f>
        <v/>
      </c>
      <c r="L1488" s="697"/>
      <c r="M1488" s="698" t="str">
        <f>IF(Tabla112[[#This Row],[Descripción]]="","",_xlfn.XLOOKUP(Tabla112[[#This Row],[Descripción]],[1]!Tabla10[Descripción],[1]!Tabla10[Unidad de Medida],"",0))</f>
        <v/>
      </c>
      <c r="N1488" s="699"/>
      <c r="O1488" s="700" t="str">
        <f>IF(Tabla112[[#This Row],[Descripción]]="","",_xlfn.XLOOKUP(Tabla112[[#This Row],[Descripción]],[1]!Tabla10[Descripción],[1]!Tabla10[Precio Unitario],0))</f>
        <v/>
      </c>
      <c r="P1488" s="700" t="str">
        <f>IF(Tabla112[[#This Row],[Cantidad de Insumos]]="","",Tabla112[[#This Row],[Precio Unitario]]*Tabla112[[#This Row],[Cantidad de Insumos]])</f>
        <v/>
      </c>
      <c r="Q1488" s="700" t="str">
        <f>IF(Tabla112[[#This Row],[Descripción]]="","",_xlfn.XLOOKUP(Tabla112[[#This Row],[Descripción]],[1]!Tabla10[Descripción],[1]!Tabla10[CODIGO PRESUPUESTARIO],0))</f>
        <v/>
      </c>
      <c r="R1488" s="696"/>
      <c r="S1488" s="696"/>
    </row>
    <row r="1489" spans="2:19" x14ac:dyDescent="0.3">
      <c r="B1489" s="692" t="str">
        <f>IF('Formulario PPGR3 '!$G1489="","",CONCATENATE('Formulario PPGR3 '!$C1489,".",'Formulario PPGR3 '!$D1489,".",'Formulario PPGR3 '!$E1489,".",'Formulario PPGR3 '!$F1489))</f>
        <v/>
      </c>
      <c r="C1489" s="692" t="str">
        <f>IF('Formulario PPGR3 '!$G1489="","",'[1]Formulario PPGR1'!#REF!)</f>
        <v/>
      </c>
      <c r="D1489" s="692" t="str">
        <f>IF('Formulario PPGR3 '!$G1489="","",'[1]Formulario PPGR1'!#REF!)</f>
        <v/>
      </c>
      <c r="E1489" s="692" t="str">
        <f>IF('Formulario PPGR3 '!$G1489="","",'[1]Formulario PPGR1'!#REF!)</f>
        <v/>
      </c>
      <c r="F1489" s="692" t="str">
        <f>IF('Formulario PPGR3 '!$G1489="","",'[1]Formulario PPGR1'!#REF!)</f>
        <v/>
      </c>
      <c r="G1489" s="693"/>
      <c r="H1489" s="694" t="str">
        <f>IF(Tabla112[[#This Row],[Código_Actividad]]="","",_xlfn.XLOOKUP(Tabla112[[#This Row],[Código_Actividad]],[1]!Tabla2[Código],[1]!Tabla2[Actividades Programables Presupuestables],"",0))</f>
        <v/>
      </c>
      <c r="I1489" s="695" t="str">
        <f>IFERROR(VLOOKUP('Formulario PPGR3 '!$G1489,'[1]Formulario PPGR2'!$H$9:$V$272,15,FALSE),"")</f>
        <v/>
      </c>
      <c r="J1489" s="702"/>
      <c r="K1489" s="696" t="str">
        <f>IF(Tabla112[[#This Row],[Insumos]]="","",_xlfn.XLOOKUP(Tabla112[[#This Row],[Insumos]],[1]!Tabla10[Insumo],[1]!Tabla10[InsumoAbrev],"",0))</f>
        <v/>
      </c>
      <c r="L1489" s="697"/>
      <c r="M1489" s="698" t="str">
        <f>IF(Tabla112[[#This Row],[Descripción]]="","",_xlfn.XLOOKUP(Tabla112[[#This Row],[Descripción]],[1]!Tabla10[Descripción],[1]!Tabla10[Unidad de Medida],"",0))</f>
        <v/>
      </c>
      <c r="N1489" s="699"/>
      <c r="O1489" s="700" t="str">
        <f>IF(Tabla112[[#This Row],[Descripción]]="","",_xlfn.XLOOKUP(Tabla112[[#This Row],[Descripción]],[1]!Tabla10[Descripción],[1]!Tabla10[Precio Unitario],0))</f>
        <v/>
      </c>
      <c r="P1489" s="700" t="str">
        <f>IF(Tabla112[[#This Row],[Cantidad de Insumos]]="","",Tabla112[[#This Row],[Precio Unitario]]*Tabla112[[#This Row],[Cantidad de Insumos]])</f>
        <v/>
      </c>
      <c r="Q1489" s="700" t="str">
        <f>IF(Tabla112[[#This Row],[Descripción]]="","",_xlfn.XLOOKUP(Tabla112[[#This Row],[Descripción]],[1]!Tabla10[Descripción],[1]!Tabla10[CODIGO PRESUPUESTARIO],0))</f>
        <v/>
      </c>
      <c r="R1489" s="696"/>
      <c r="S1489" s="696"/>
    </row>
    <row r="1490" spans="2:19" x14ac:dyDescent="0.3">
      <c r="B1490" s="692" t="str">
        <f>IF('Formulario PPGR3 '!$G1490="","",CONCATENATE('Formulario PPGR3 '!$C1490,".",'Formulario PPGR3 '!$D1490,".",'Formulario PPGR3 '!$E1490,".",'Formulario PPGR3 '!$F1490))</f>
        <v/>
      </c>
      <c r="C1490" s="692" t="str">
        <f>IF('Formulario PPGR3 '!$G1490="","",'[1]Formulario PPGR1'!#REF!)</f>
        <v/>
      </c>
      <c r="D1490" s="692" t="str">
        <f>IF('Formulario PPGR3 '!$G1490="","",'[1]Formulario PPGR1'!#REF!)</f>
        <v/>
      </c>
      <c r="E1490" s="692" t="str">
        <f>IF('Formulario PPGR3 '!$G1490="","",'[1]Formulario PPGR1'!#REF!)</f>
        <v/>
      </c>
      <c r="F1490" s="692" t="str">
        <f>IF('Formulario PPGR3 '!$G1490="","",'[1]Formulario PPGR1'!#REF!)</f>
        <v/>
      </c>
      <c r="G1490" s="693"/>
      <c r="H1490" s="694" t="str">
        <f>IF(Tabla112[[#This Row],[Código_Actividad]]="","",_xlfn.XLOOKUP(Tabla112[[#This Row],[Código_Actividad]],[1]!Tabla2[Código],[1]!Tabla2[Actividades Programables Presupuestables],"",0))</f>
        <v/>
      </c>
      <c r="I1490" s="695" t="str">
        <f>IFERROR(VLOOKUP('Formulario PPGR3 '!$G1490,'[1]Formulario PPGR2'!$H$9:$V$272,15,FALSE),"")</f>
        <v/>
      </c>
      <c r="J1490" s="702"/>
      <c r="K1490" s="696" t="str">
        <f>IF(Tabla112[[#This Row],[Insumos]]="","",_xlfn.XLOOKUP(Tabla112[[#This Row],[Insumos]],[1]!Tabla10[Insumo],[1]!Tabla10[InsumoAbrev],"",0))</f>
        <v/>
      </c>
      <c r="L1490" s="697"/>
      <c r="M1490" s="698" t="str">
        <f>IF(Tabla112[[#This Row],[Descripción]]="","",_xlfn.XLOOKUP(Tabla112[[#This Row],[Descripción]],[1]!Tabla10[Descripción],[1]!Tabla10[Unidad de Medida],"",0))</f>
        <v/>
      </c>
      <c r="N1490" s="699"/>
      <c r="O1490" s="700" t="str">
        <f>IF(Tabla112[[#This Row],[Descripción]]="","",_xlfn.XLOOKUP(Tabla112[[#This Row],[Descripción]],[1]!Tabla10[Descripción],[1]!Tabla10[Precio Unitario],0))</f>
        <v/>
      </c>
      <c r="P1490" s="700" t="str">
        <f>IF(Tabla112[[#This Row],[Cantidad de Insumos]]="","",Tabla112[[#This Row],[Precio Unitario]]*Tabla112[[#This Row],[Cantidad de Insumos]])</f>
        <v/>
      </c>
      <c r="Q1490" s="700" t="str">
        <f>IF(Tabla112[[#This Row],[Descripción]]="","",_xlfn.XLOOKUP(Tabla112[[#This Row],[Descripción]],[1]!Tabla10[Descripción],[1]!Tabla10[CODIGO PRESUPUESTARIO],0))</f>
        <v/>
      </c>
      <c r="R1490" s="696"/>
      <c r="S1490" s="696"/>
    </row>
    <row r="1491" spans="2:19" x14ac:dyDescent="0.3">
      <c r="B1491" s="692" t="str">
        <f>IF('Formulario PPGR3 '!$G1491="","",CONCATENATE('Formulario PPGR3 '!$C1491,".",'Formulario PPGR3 '!$D1491,".",'Formulario PPGR3 '!$E1491,".",'Formulario PPGR3 '!$F1491))</f>
        <v/>
      </c>
      <c r="C1491" s="692" t="str">
        <f>IF('Formulario PPGR3 '!$G1491="","",'[1]Formulario PPGR1'!#REF!)</f>
        <v/>
      </c>
      <c r="D1491" s="692" t="str">
        <f>IF('Formulario PPGR3 '!$G1491="","",'[1]Formulario PPGR1'!#REF!)</f>
        <v/>
      </c>
      <c r="E1491" s="692" t="str">
        <f>IF('Formulario PPGR3 '!$G1491="","",'[1]Formulario PPGR1'!#REF!)</f>
        <v/>
      </c>
      <c r="F1491" s="692" t="str">
        <f>IF('Formulario PPGR3 '!$G1491="","",'[1]Formulario PPGR1'!#REF!)</f>
        <v/>
      </c>
      <c r="G1491" s="693"/>
      <c r="H1491" s="694" t="str">
        <f>IF(Tabla112[[#This Row],[Código_Actividad]]="","",_xlfn.XLOOKUP(Tabla112[[#This Row],[Código_Actividad]],[1]!Tabla2[Código],[1]!Tabla2[Actividades Programables Presupuestables],"",0))</f>
        <v/>
      </c>
      <c r="I1491" s="695" t="str">
        <f>IFERROR(VLOOKUP('Formulario PPGR3 '!$G1491,'[1]Formulario PPGR2'!$H$9:$V$272,15,FALSE),"")</f>
        <v/>
      </c>
      <c r="J1491" s="702"/>
      <c r="K1491" s="696" t="str">
        <f>IF(Tabla112[[#This Row],[Insumos]]="","",_xlfn.XLOOKUP(Tabla112[[#This Row],[Insumos]],[1]!Tabla10[Insumo],[1]!Tabla10[InsumoAbrev],"",0))</f>
        <v/>
      </c>
      <c r="L1491" s="697"/>
      <c r="M1491" s="698" t="str">
        <f>IF(Tabla112[[#This Row],[Descripción]]="","",_xlfn.XLOOKUP(Tabla112[[#This Row],[Descripción]],[1]!Tabla10[Descripción],[1]!Tabla10[Unidad de Medida],"",0))</f>
        <v/>
      </c>
      <c r="N1491" s="699"/>
      <c r="O1491" s="700" t="str">
        <f>IF(Tabla112[[#This Row],[Descripción]]="","",_xlfn.XLOOKUP(Tabla112[[#This Row],[Descripción]],[1]!Tabla10[Descripción],[1]!Tabla10[Precio Unitario],0))</f>
        <v/>
      </c>
      <c r="P1491" s="700" t="str">
        <f>IF(Tabla112[[#This Row],[Cantidad de Insumos]]="","",Tabla112[[#This Row],[Precio Unitario]]*Tabla112[[#This Row],[Cantidad de Insumos]])</f>
        <v/>
      </c>
      <c r="Q1491" s="700" t="str">
        <f>IF(Tabla112[[#This Row],[Descripción]]="","",_xlfn.XLOOKUP(Tabla112[[#This Row],[Descripción]],[1]!Tabla10[Descripción],[1]!Tabla10[CODIGO PRESUPUESTARIO],0))</f>
        <v/>
      </c>
      <c r="R1491" s="696"/>
      <c r="S1491" s="696"/>
    </row>
    <row r="1492" spans="2:19" x14ac:dyDescent="0.3">
      <c r="B1492" s="692" t="str">
        <f>IF('Formulario PPGR3 '!$G1492="","",CONCATENATE('Formulario PPGR3 '!$C1492,".",'Formulario PPGR3 '!$D1492,".",'Formulario PPGR3 '!$E1492,".",'Formulario PPGR3 '!$F1492))</f>
        <v/>
      </c>
      <c r="C1492" s="692" t="str">
        <f>IF('Formulario PPGR3 '!$G1492="","",'[1]Formulario PPGR1'!#REF!)</f>
        <v/>
      </c>
      <c r="D1492" s="692" t="str">
        <f>IF('Formulario PPGR3 '!$G1492="","",'[1]Formulario PPGR1'!#REF!)</f>
        <v/>
      </c>
      <c r="E1492" s="692" t="str">
        <f>IF('Formulario PPGR3 '!$G1492="","",'[1]Formulario PPGR1'!#REF!)</f>
        <v/>
      </c>
      <c r="F1492" s="692" t="str">
        <f>IF('Formulario PPGR3 '!$G1492="","",'[1]Formulario PPGR1'!#REF!)</f>
        <v/>
      </c>
      <c r="G1492" s="693"/>
      <c r="H1492" s="694" t="str">
        <f>IF(Tabla112[[#This Row],[Código_Actividad]]="","",_xlfn.XLOOKUP(Tabla112[[#This Row],[Código_Actividad]],[1]!Tabla2[Código],[1]!Tabla2[Actividades Programables Presupuestables],"",0))</f>
        <v/>
      </c>
      <c r="I1492" s="695" t="str">
        <f>IFERROR(VLOOKUP('Formulario PPGR3 '!$G1492,'[1]Formulario PPGR2'!$H$9:$V$272,15,FALSE),"")</f>
        <v/>
      </c>
      <c r="J1492" s="702"/>
      <c r="K1492" s="696" t="str">
        <f>IF(Tabla112[[#This Row],[Insumos]]="","",_xlfn.XLOOKUP(Tabla112[[#This Row],[Insumos]],[1]!Tabla10[Insumo],[1]!Tabla10[InsumoAbrev],"",0))</f>
        <v/>
      </c>
      <c r="L1492" s="697"/>
      <c r="M1492" s="698" t="str">
        <f>IF(Tabla112[[#This Row],[Descripción]]="","",_xlfn.XLOOKUP(Tabla112[[#This Row],[Descripción]],[1]!Tabla10[Descripción],[1]!Tabla10[Unidad de Medida],"",0))</f>
        <v/>
      </c>
      <c r="N1492" s="699"/>
      <c r="O1492" s="700" t="str">
        <f>IF(Tabla112[[#This Row],[Descripción]]="","",_xlfn.XLOOKUP(Tabla112[[#This Row],[Descripción]],[1]!Tabla10[Descripción],[1]!Tabla10[Precio Unitario],0))</f>
        <v/>
      </c>
      <c r="P1492" s="700" t="str">
        <f>IF(Tabla112[[#This Row],[Cantidad de Insumos]]="","",Tabla112[[#This Row],[Precio Unitario]]*Tabla112[[#This Row],[Cantidad de Insumos]])</f>
        <v/>
      </c>
      <c r="Q1492" s="700" t="str">
        <f>IF(Tabla112[[#This Row],[Descripción]]="","",_xlfn.XLOOKUP(Tabla112[[#This Row],[Descripción]],[1]!Tabla10[Descripción],[1]!Tabla10[CODIGO PRESUPUESTARIO],0))</f>
        <v/>
      </c>
      <c r="R1492" s="696"/>
      <c r="S1492" s="696"/>
    </row>
    <row r="1493" spans="2:19" x14ac:dyDescent="0.3">
      <c r="B1493" s="692" t="str">
        <f>IF('Formulario PPGR3 '!$G1493="","",CONCATENATE('Formulario PPGR3 '!$C1493,".",'Formulario PPGR3 '!$D1493,".",'Formulario PPGR3 '!$E1493,".",'Formulario PPGR3 '!$F1493))</f>
        <v/>
      </c>
      <c r="C1493" s="692" t="str">
        <f>IF('Formulario PPGR3 '!$G1493="","",'[1]Formulario PPGR1'!#REF!)</f>
        <v/>
      </c>
      <c r="D1493" s="692" t="str">
        <f>IF('Formulario PPGR3 '!$G1493="","",'[1]Formulario PPGR1'!#REF!)</f>
        <v/>
      </c>
      <c r="E1493" s="692" t="str">
        <f>IF('Formulario PPGR3 '!$G1493="","",'[1]Formulario PPGR1'!#REF!)</f>
        <v/>
      </c>
      <c r="F1493" s="692" t="str">
        <f>IF('Formulario PPGR3 '!$G1493="","",'[1]Formulario PPGR1'!#REF!)</f>
        <v/>
      </c>
      <c r="G1493" s="693"/>
      <c r="H1493" s="694" t="str">
        <f>IF(Tabla112[[#This Row],[Código_Actividad]]="","",_xlfn.XLOOKUP(Tabla112[[#This Row],[Código_Actividad]],[1]!Tabla2[Código],[1]!Tabla2[Actividades Programables Presupuestables],"",0))</f>
        <v/>
      </c>
      <c r="I1493" s="695" t="str">
        <f>IFERROR(VLOOKUP('Formulario PPGR3 '!$G1493,'[1]Formulario PPGR2'!$H$9:$V$272,15,FALSE),"")</f>
        <v/>
      </c>
      <c r="J1493" s="702"/>
      <c r="K1493" s="696" t="str">
        <f>IF(Tabla112[[#This Row],[Insumos]]="","",_xlfn.XLOOKUP(Tabla112[[#This Row],[Insumos]],[1]!Tabla10[Insumo],[1]!Tabla10[InsumoAbrev],"",0))</f>
        <v/>
      </c>
      <c r="L1493" s="697"/>
      <c r="M1493" s="698" t="str">
        <f>IF(Tabla112[[#This Row],[Descripción]]="","",_xlfn.XLOOKUP(Tabla112[[#This Row],[Descripción]],[1]!Tabla10[Descripción],[1]!Tabla10[Unidad de Medida],"",0))</f>
        <v/>
      </c>
      <c r="N1493" s="699"/>
      <c r="O1493" s="700" t="str">
        <f>IF(Tabla112[[#This Row],[Descripción]]="","",_xlfn.XLOOKUP(Tabla112[[#This Row],[Descripción]],[1]!Tabla10[Descripción],[1]!Tabla10[Precio Unitario],0))</f>
        <v/>
      </c>
      <c r="P1493" s="700" t="str">
        <f>IF(Tabla112[[#This Row],[Cantidad de Insumos]]="","",Tabla112[[#This Row],[Precio Unitario]]*Tabla112[[#This Row],[Cantidad de Insumos]])</f>
        <v/>
      </c>
      <c r="Q1493" s="700" t="str">
        <f>IF(Tabla112[[#This Row],[Descripción]]="","",_xlfn.XLOOKUP(Tabla112[[#This Row],[Descripción]],[1]!Tabla10[Descripción],[1]!Tabla10[CODIGO PRESUPUESTARIO],0))</f>
        <v/>
      </c>
      <c r="R1493" s="696"/>
      <c r="S1493" s="696"/>
    </row>
    <row r="1494" spans="2:19" x14ac:dyDescent="0.3">
      <c r="B1494" s="692" t="str">
        <f>IF('Formulario PPGR3 '!$G1494="","",CONCATENATE('Formulario PPGR3 '!$C1494,".",'Formulario PPGR3 '!$D1494,".",'Formulario PPGR3 '!$E1494,".",'Formulario PPGR3 '!$F1494))</f>
        <v/>
      </c>
      <c r="C1494" s="692" t="str">
        <f>IF('Formulario PPGR3 '!$G1494="","",'[1]Formulario PPGR1'!#REF!)</f>
        <v/>
      </c>
      <c r="D1494" s="692" t="str">
        <f>IF('Formulario PPGR3 '!$G1494="","",'[1]Formulario PPGR1'!#REF!)</f>
        <v/>
      </c>
      <c r="E1494" s="692" t="str">
        <f>IF('Formulario PPGR3 '!$G1494="","",'[1]Formulario PPGR1'!#REF!)</f>
        <v/>
      </c>
      <c r="F1494" s="692" t="str">
        <f>IF('Formulario PPGR3 '!$G1494="","",'[1]Formulario PPGR1'!#REF!)</f>
        <v/>
      </c>
      <c r="G1494" s="693"/>
      <c r="H1494" s="694" t="str">
        <f>IF(Tabla112[[#This Row],[Código_Actividad]]="","",_xlfn.XLOOKUP(Tabla112[[#This Row],[Código_Actividad]],[1]!Tabla2[Código],[1]!Tabla2[Actividades Programables Presupuestables],"",0))</f>
        <v/>
      </c>
      <c r="I1494" s="695" t="str">
        <f>IFERROR(VLOOKUP('Formulario PPGR3 '!$G1494,'[1]Formulario PPGR2'!$H$9:$V$272,15,FALSE),"")</f>
        <v/>
      </c>
      <c r="J1494" s="702"/>
      <c r="K1494" s="696" t="str">
        <f>IF(Tabla112[[#This Row],[Insumos]]="","",_xlfn.XLOOKUP(Tabla112[[#This Row],[Insumos]],[1]!Tabla10[Insumo],[1]!Tabla10[InsumoAbrev],"",0))</f>
        <v/>
      </c>
      <c r="L1494" s="697"/>
      <c r="M1494" s="698" t="str">
        <f>IF(Tabla112[[#This Row],[Descripción]]="","",_xlfn.XLOOKUP(Tabla112[[#This Row],[Descripción]],[1]!Tabla10[Descripción],[1]!Tabla10[Unidad de Medida],"",0))</f>
        <v/>
      </c>
      <c r="N1494" s="699"/>
      <c r="O1494" s="700" t="str">
        <f>IF(Tabla112[[#This Row],[Descripción]]="","",_xlfn.XLOOKUP(Tabla112[[#This Row],[Descripción]],[1]!Tabla10[Descripción],[1]!Tabla10[Precio Unitario],0))</f>
        <v/>
      </c>
      <c r="P1494" s="700" t="str">
        <f>IF(Tabla112[[#This Row],[Cantidad de Insumos]]="","",Tabla112[[#This Row],[Precio Unitario]]*Tabla112[[#This Row],[Cantidad de Insumos]])</f>
        <v/>
      </c>
      <c r="Q1494" s="700" t="str">
        <f>IF(Tabla112[[#This Row],[Descripción]]="","",_xlfn.XLOOKUP(Tabla112[[#This Row],[Descripción]],[1]!Tabla10[Descripción],[1]!Tabla10[CODIGO PRESUPUESTARIO],0))</f>
        <v/>
      </c>
      <c r="R1494" s="696"/>
      <c r="S1494" s="696"/>
    </row>
    <row r="1495" spans="2:19" x14ac:dyDescent="0.3">
      <c r="B1495" s="692" t="str">
        <f>IF('Formulario PPGR3 '!$G1495="","",CONCATENATE('Formulario PPGR3 '!$C1495,".",'Formulario PPGR3 '!$D1495,".",'Formulario PPGR3 '!$E1495,".",'Formulario PPGR3 '!$F1495))</f>
        <v/>
      </c>
      <c r="C1495" s="692" t="str">
        <f>IF('Formulario PPGR3 '!$G1495="","",'[1]Formulario PPGR1'!#REF!)</f>
        <v/>
      </c>
      <c r="D1495" s="692" t="str">
        <f>IF('Formulario PPGR3 '!$G1495="","",'[1]Formulario PPGR1'!#REF!)</f>
        <v/>
      </c>
      <c r="E1495" s="692" t="str">
        <f>IF('Formulario PPGR3 '!$G1495="","",'[1]Formulario PPGR1'!#REF!)</f>
        <v/>
      </c>
      <c r="F1495" s="692" t="str">
        <f>IF('Formulario PPGR3 '!$G1495="","",'[1]Formulario PPGR1'!#REF!)</f>
        <v/>
      </c>
      <c r="G1495" s="693"/>
      <c r="H1495" s="694" t="str">
        <f>IF(Tabla112[[#This Row],[Código_Actividad]]="","",_xlfn.XLOOKUP(Tabla112[[#This Row],[Código_Actividad]],[1]!Tabla2[Código],[1]!Tabla2[Actividades Programables Presupuestables],"",0))</f>
        <v/>
      </c>
      <c r="I1495" s="695" t="str">
        <f>IFERROR(VLOOKUP('Formulario PPGR3 '!$G1495,'[1]Formulario PPGR2'!$H$9:$V$272,15,FALSE),"")</f>
        <v/>
      </c>
      <c r="J1495" s="702"/>
      <c r="K1495" s="696" t="str">
        <f>IF(Tabla112[[#This Row],[Insumos]]="","",_xlfn.XLOOKUP(Tabla112[[#This Row],[Insumos]],[1]!Tabla10[Insumo],[1]!Tabla10[InsumoAbrev],"",0))</f>
        <v/>
      </c>
      <c r="L1495" s="697"/>
      <c r="M1495" s="698" t="str">
        <f>IF(Tabla112[[#This Row],[Descripción]]="","",_xlfn.XLOOKUP(Tabla112[[#This Row],[Descripción]],[1]!Tabla10[Descripción],[1]!Tabla10[Unidad de Medida],"",0))</f>
        <v/>
      </c>
      <c r="N1495" s="699"/>
      <c r="O1495" s="700" t="str">
        <f>IF(Tabla112[[#This Row],[Descripción]]="","",_xlfn.XLOOKUP(Tabla112[[#This Row],[Descripción]],[1]!Tabla10[Descripción],[1]!Tabla10[Precio Unitario],0))</f>
        <v/>
      </c>
      <c r="P1495" s="700" t="str">
        <f>IF(Tabla112[[#This Row],[Cantidad de Insumos]]="","",Tabla112[[#This Row],[Precio Unitario]]*Tabla112[[#This Row],[Cantidad de Insumos]])</f>
        <v/>
      </c>
      <c r="Q1495" s="700" t="str">
        <f>IF(Tabla112[[#This Row],[Descripción]]="","",_xlfn.XLOOKUP(Tabla112[[#This Row],[Descripción]],[1]!Tabla10[Descripción],[1]!Tabla10[CODIGO PRESUPUESTARIO],0))</f>
        <v/>
      </c>
      <c r="R1495" s="696"/>
      <c r="S1495" s="696"/>
    </row>
    <row r="1496" spans="2:19" x14ac:dyDescent="0.3">
      <c r="B1496" s="692" t="str">
        <f>IF('Formulario PPGR3 '!$G1496="","",CONCATENATE('Formulario PPGR3 '!$C1496,".",'Formulario PPGR3 '!$D1496,".",'Formulario PPGR3 '!$E1496,".",'Formulario PPGR3 '!$F1496))</f>
        <v/>
      </c>
      <c r="C1496" s="692" t="str">
        <f>IF('Formulario PPGR3 '!$G1496="","",'[1]Formulario PPGR1'!#REF!)</f>
        <v/>
      </c>
      <c r="D1496" s="692" t="str">
        <f>IF('Formulario PPGR3 '!$G1496="","",'[1]Formulario PPGR1'!#REF!)</f>
        <v/>
      </c>
      <c r="E1496" s="692" t="str">
        <f>IF('Formulario PPGR3 '!$G1496="","",'[1]Formulario PPGR1'!#REF!)</f>
        <v/>
      </c>
      <c r="F1496" s="692" t="str">
        <f>IF('Formulario PPGR3 '!$G1496="","",'[1]Formulario PPGR1'!#REF!)</f>
        <v/>
      </c>
      <c r="G1496" s="693"/>
      <c r="H1496" s="694" t="str">
        <f>IF(Tabla112[[#This Row],[Código_Actividad]]="","",_xlfn.XLOOKUP(Tabla112[[#This Row],[Código_Actividad]],[1]!Tabla2[Código],[1]!Tabla2[Actividades Programables Presupuestables],"",0))</f>
        <v/>
      </c>
      <c r="I1496" s="695" t="str">
        <f>IFERROR(VLOOKUP('Formulario PPGR3 '!$G1496,'[1]Formulario PPGR2'!$H$9:$V$272,15,FALSE),"")</f>
        <v/>
      </c>
      <c r="J1496" s="702"/>
      <c r="K1496" s="696" t="str">
        <f>IF(Tabla112[[#This Row],[Insumos]]="","",_xlfn.XLOOKUP(Tabla112[[#This Row],[Insumos]],[1]!Tabla10[Insumo],[1]!Tabla10[InsumoAbrev],"",0))</f>
        <v/>
      </c>
      <c r="L1496" s="697"/>
      <c r="M1496" s="698" t="str">
        <f>IF(Tabla112[[#This Row],[Descripción]]="","",_xlfn.XLOOKUP(Tabla112[[#This Row],[Descripción]],[1]!Tabla10[Descripción],[1]!Tabla10[Unidad de Medida],"",0))</f>
        <v/>
      </c>
      <c r="N1496" s="699"/>
      <c r="O1496" s="700" t="str">
        <f>IF(Tabla112[[#This Row],[Descripción]]="","",_xlfn.XLOOKUP(Tabla112[[#This Row],[Descripción]],[1]!Tabla10[Descripción],[1]!Tabla10[Precio Unitario],0))</f>
        <v/>
      </c>
      <c r="P1496" s="700" t="str">
        <f>IF(Tabla112[[#This Row],[Cantidad de Insumos]]="","",Tabla112[[#This Row],[Precio Unitario]]*Tabla112[[#This Row],[Cantidad de Insumos]])</f>
        <v/>
      </c>
      <c r="Q1496" s="700" t="str">
        <f>IF(Tabla112[[#This Row],[Descripción]]="","",_xlfn.XLOOKUP(Tabla112[[#This Row],[Descripción]],[1]!Tabla10[Descripción],[1]!Tabla10[CODIGO PRESUPUESTARIO],0))</f>
        <v/>
      </c>
      <c r="R1496" s="696"/>
      <c r="S1496" s="696"/>
    </row>
    <row r="1497" spans="2:19" x14ac:dyDescent="0.3">
      <c r="B1497" s="692" t="str">
        <f>IF('Formulario PPGR3 '!$G1497="","",CONCATENATE('Formulario PPGR3 '!$C1497,".",'Formulario PPGR3 '!$D1497,".",'Formulario PPGR3 '!$E1497,".",'Formulario PPGR3 '!$F1497))</f>
        <v/>
      </c>
      <c r="C1497" s="692" t="str">
        <f>IF('Formulario PPGR3 '!$G1497="","",'[1]Formulario PPGR1'!#REF!)</f>
        <v/>
      </c>
      <c r="D1497" s="692" t="str">
        <f>IF('Formulario PPGR3 '!$G1497="","",'[1]Formulario PPGR1'!#REF!)</f>
        <v/>
      </c>
      <c r="E1497" s="692" t="str">
        <f>IF('Formulario PPGR3 '!$G1497="","",'[1]Formulario PPGR1'!#REF!)</f>
        <v/>
      </c>
      <c r="F1497" s="692" t="str">
        <f>IF('Formulario PPGR3 '!$G1497="","",'[1]Formulario PPGR1'!#REF!)</f>
        <v/>
      </c>
      <c r="G1497" s="693"/>
      <c r="H1497" s="694" t="str">
        <f>IF(Tabla112[[#This Row],[Código_Actividad]]="","",_xlfn.XLOOKUP(Tabla112[[#This Row],[Código_Actividad]],[1]!Tabla2[Código],[1]!Tabla2[Actividades Programables Presupuestables],"",0))</f>
        <v/>
      </c>
      <c r="I1497" s="695" t="str">
        <f>IFERROR(VLOOKUP('Formulario PPGR3 '!$G1497,'[1]Formulario PPGR2'!$H$9:$V$272,15,FALSE),"")</f>
        <v/>
      </c>
      <c r="J1497" s="702"/>
      <c r="K1497" s="696" t="str">
        <f>IF(Tabla112[[#This Row],[Insumos]]="","",_xlfn.XLOOKUP(Tabla112[[#This Row],[Insumos]],[1]!Tabla10[Insumo],[1]!Tabla10[InsumoAbrev],"",0))</f>
        <v/>
      </c>
      <c r="L1497" s="697"/>
      <c r="M1497" s="698" t="str">
        <f>IF(Tabla112[[#This Row],[Descripción]]="","",_xlfn.XLOOKUP(Tabla112[[#This Row],[Descripción]],[1]!Tabla10[Descripción],[1]!Tabla10[Unidad de Medida],"",0))</f>
        <v/>
      </c>
      <c r="N1497" s="699"/>
      <c r="O1497" s="700" t="str">
        <f>IF(Tabla112[[#This Row],[Descripción]]="","",_xlfn.XLOOKUP(Tabla112[[#This Row],[Descripción]],[1]!Tabla10[Descripción],[1]!Tabla10[Precio Unitario],0))</f>
        <v/>
      </c>
      <c r="P1497" s="700" t="str">
        <f>IF(Tabla112[[#This Row],[Cantidad de Insumos]]="","",Tabla112[[#This Row],[Precio Unitario]]*Tabla112[[#This Row],[Cantidad de Insumos]])</f>
        <v/>
      </c>
      <c r="Q1497" s="700" t="str">
        <f>IF(Tabla112[[#This Row],[Descripción]]="","",_xlfn.XLOOKUP(Tabla112[[#This Row],[Descripción]],[1]!Tabla10[Descripción],[1]!Tabla10[CODIGO PRESUPUESTARIO],0))</f>
        <v/>
      </c>
      <c r="R1497" s="696"/>
      <c r="S1497" s="696"/>
    </row>
    <row r="1498" spans="2:19" x14ac:dyDescent="0.3">
      <c r="B1498" s="692" t="str">
        <f>IF('Formulario PPGR3 '!$G1498="","",CONCATENATE('Formulario PPGR3 '!$C1498,".",'Formulario PPGR3 '!$D1498,".",'Formulario PPGR3 '!$E1498,".",'Formulario PPGR3 '!$F1498))</f>
        <v/>
      </c>
      <c r="C1498" s="692" t="str">
        <f>IF('Formulario PPGR3 '!$G1498="","",'[1]Formulario PPGR1'!#REF!)</f>
        <v/>
      </c>
      <c r="D1498" s="692" t="str">
        <f>IF('Formulario PPGR3 '!$G1498="","",'[1]Formulario PPGR1'!#REF!)</f>
        <v/>
      </c>
      <c r="E1498" s="692" t="str">
        <f>IF('Formulario PPGR3 '!$G1498="","",'[1]Formulario PPGR1'!#REF!)</f>
        <v/>
      </c>
      <c r="F1498" s="692" t="str">
        <f>IF('Formulario PPGR3 '!$G1498="","",'[1]Formulario PPGR1'!#REF!)</f>
        <v/>
      </c>
      <c r="G1498" s="693"/>
      <c r="H1498" s="694" t="str">
        <f>IF(Tabla112[[#This Row],[Código_Actividad]]="","",_xlfn.XLOOKUP(Tabla112[[#This Row],[Código_Actividad]],[1]!Tabla2[Código],[1]!Tabla2[Actividades Programables Presupuestables],"",0))</f>
        <v/>
      </c>
      <c r="I1498" s="695" t="str">
        <f>IFERROR(VLOOKUP('Formulario PPGR3 '!$G1498,'[1]Formulario PPGR2'!$H$9:$V$272,15,FALSE),"")</f>
        <v/>
      </c>
      <c r="J1498" s="702"/>
      <c r="K1498" s="696" t="str">
        <f>IF(Tabla112[[#This Row],[Insumos]]="","",_xlfn.XLOOKUP(Tabla112[[#This Row],[Insumos]],[1]!Tabla10[Insumo],[1]!Tabla10[InsumoAbrev],"",0))</f>
        <v/>
      </c>
      <c r="L1498" s="697"/>
      <c r="M1498" s="698" t="str">
        <f>IF(Tabla112[[#This Row],[Descripción]]="","",_xlfn.XLOOKUP(Tabla112[[#This Row],[Descripción]],[1]!Tabla10[Descripción],[1]!Tabla10[Unidad de Medida],"",0))</f>
        <v/>
      </c>
      <c r="N1498" s="699"/>
      <c r="O1498" s="700" t="str">
        <f>IF(Tabla112[[#This Row],[Descripción]]="","",_xlfn.XLOOKUP(Tabla112[[#This Row],[Descripción]],[1]!Tabla10[Descripción],[1]!Tabla10[Precio Unitario],0))</f>
        <v/>
      </c>
      <c r="P1498" s="700" t="str">
        <f>IF(Tabla112[[#This Row],[Cantidad de Insumos]]="","",Tabla112[[#This Row],[Precio Unitario]]*Tabla112[[#This Row],[Cantidad de Insumos]])</f>
        <v/>
      </c>
      <c r="Q1498" s="700" t="str">
        <f>IF(Tabla112[[#This Row],[Descripción]]="","",_xlfn.XLOOKUP(Tabla112[[#This Row],[Descripción]],[1]!Tabla10[Descripción],[1]!Tabla10[CODIGO PRESUPUESTARIO],0))</f>
        <v/>
      </c>
      <c r="R1498" s="696"/>
      <c r="S1498" s="696"/>
    </row>
    <row r="1499" spans="2:19" x14ac:dyDescent="0.3">
      <c r="B1499" s="692" t="str">
        <f>IF('Formulario PPGR3 '!$G1499="","",CONCATENATE('Formulario PPGR3 '!$C1499,".",'Formulario PPGR3 '!$D1499,".",'Formulario PPGR3 '!$E1499,".",'Formulario PPGR3 '!$F1499))</f>
        <v/>
      </c>
      <c r="C1499" s="692" t="str">
        <f>IF('Formulario PPGR3 '!$G1499="","",'[1]Formulario PPGR1'!#REF!)</f>
        <v/>
      </c>
      <c r="D1499" s="692" t="str">
        <f>IF('Formulario PPGR3 '!$G1499="","",'[1]Formulario PPGR1'!#REF!)</f>
        <v/>
      </c>
      <c r="E1499" s="692" t="str">
        <f>IF('Formulario PPGR3 '!$G1499="","",'[1]Formulario PPGR1'!#REF!)</f>
        <v/>
      </c>
      <c r="F1499" s="692" t="str">
        <f>IF('Formulario PPGR3 '!$G1499="","",'[1]Formulario PPGR1'!#REF!)</f>
        <v/>
      </c>
      <c r="G1499" s="693"/>
      <c r="H1499" s="694" t="str">
        <f>IF(Tabla112[[#This Row],[Código_Actividad]]="","",_xlfn.XLOOKUP(Tabla112[[#This Row],[Código_Actividad]],[1]!Tabla2[Código],[1]!Tabla2[Actividades Programables Presupuestables],"",0))</f>
        <v/>
      </c>
      <c r="I1499" s="695" t="str">
        <f>IFERROR(VLOOKUP('Formulario PPGR3 '!$G1499,'[1]Formulario PPGR2'!$H$9:$V$272,15,FALSE),"")</f>
        <v/>
      </c>
      <c r="J1499" s="702"/>
      <c r="K1499" s="696" t="str">
        <f>IF(Tabla112[[#This Row],[Insumos]]="","",_xlfn.XLOOKUP(Tabla112[[#This Row],[Insumos]],[1]!Tabla10[Insumo],[1]!Tabla10[InsumoAbrev],"",0))</f>
        <v/>
      </c>
      <c r="L1499" s="697"/>
      <c r="M1499" s="698" t="str">
        <f>IF(Tabla112[[#This Row],[Descripción]]="","",_xlfn.XLOOKUP(Tabla112[[#This Row],[Descripción]],[1]!Tabla10[Descripción],[1]!Tabla10[Unidad de Medida],"",0))</f>
        <v/>
      </c>
      <c r="N1499" s="699"/>
      <c r="O1499" s="700" t="str">
        <f>IF(Tabla112[[#This Row],[Descripción]]="","",_xlfn.XLOOKUP(Tabla112[[#This Row],[Descripción]],[1]!Tabla10[Descripción],[1]!Tabla10[Precio Unitario],0))</f>
        <v/>
      </c>
      <c r="P1499" s="700" t="str">
        <f>IF(Tabla112[[#This Row],[Cantidad de Insumos]]="","",Tabla112[[#This Row],[Precio Unitario]]*Tabla112[[#This Row],[Cantidad de Insumos]])</f>
        <v/>
      </c>
      <c r="Q1499" s="700" t="str">
        <f>IF(Tabla112[[#This Row],[Descripción]]="","",_xlfn.XLOOKUP(Tabla112[[#This Row],[Descripción]],[1]!Tabla10[Descripción],[1]!Tabla10[CODIGO PRESUPUESTARIO],0))</f>
        <v/>
      </c>
      <c r="R1499" s="696"/>
      <c r="S1499" s="696"/>
    </row>
    <row r="1500" spans="2:19" x14ac:dyDescent="0.3">
      <c r="B1500" s="692" t="str">
        <f>IF('Formulario PPGR3 '!$G1500="","",CONCATENATE('Formulario PPGR3 '!$C1500,".",'Formulario PPGR3 '!$D1500,".",'Formulario PPGR3 '!$E1500,".",'Formulario PPGR3 '!$F1500))</f>
        <v/>
      </c>
      <c r="C1500" s="692" t="str">
        <f>IF('Formulario PPGR3 '!$G1500="","",'[1]Formulario PPGR1'!#REF!)</f>
        <v/>
      </c>
      <c r="D1500" s="692" t="str">
        <f>IF('Formulario PPGR3 '!$G1500="","",'[1]Formulario PPGR1'!#REF!)</f>
        <v/>
      </c>
      <c r="E1500" s="692" t="str">
        <f>IF('Formulario PPGR3 '!$G1500="","",'[1]Formulario PPGR1'!#REF!)</f>
        <v/>
      </c>
      <c r="F1500" s="692" t="str">
        <f>IF('Formulario PPGR3 '!$G1500="","",'[1]Formulario PPGR1'!#REF!)</f>
        <v/>
      </c>
      <c r="G1500" s="693"/>
      <c r="H1500" s="694" t="str">
        <f>IF(Tabla112[[#This Row],[Código_Actividad]]="","",_xlfn.XLOOKUP(Tabla112[[#This Row],[Código_Actividad]],[1]!Tabla2[Código],[1]!Tabla2[Actividades Programables Presupuestables],"",0))</f>
        <v/>
      </c>
      <c r="I1500" s="695" t="str">
        <f>IFERROR(VLOOKUP('Formulario PPGR3 '!$G1500,'[1]Formulario PPGR2'!$H$9:$V$272,15,FALSE),"")</f>
        <v/>
      </c>
      <c r="J1500" s="702"/>
      <c r="K1500" s="696" t="str">
        <f>IF(Tabla112[[#This Row],[Insumos]]="","",_xlfn.XLOOKUP(Tabla112[[#This Row],[Insumos]],[1]!Tabla10[Insumo],[1]!Tabla10[InsumoAbrev],"",0))</f>
        <v/>
      </c>
      <c r="L1500" s="697"/>
      <c r="M1500" s="698" t="str">
        <f>IF(Tabla112[[#This Row],[Descripción]]="","",_xlfn.XLOOKUP(Tabla112[[#This Row],[Descripción]],[1]!Tabla10[Descripción],[1]!Tabla10[Unidad de Medida],"",0))</f>
        <v/>
      </c>
      <c r="N1500" s="699"/>
      <c r="O1500" s="700" t="str">
        <f>IF(Tabla112[[#This Row],[Descripción]]="","",_xlfn.XLOOKUP(Tabla112[[#This Row],[Descripción]],[1]!Tabla10[Descripción],[1]!Tabla10[Precio Unitario],0))</f>
        <v/>
      </c>
      <c r="P1500" s="700" t="str">
        <f>IF(Tabla112[[#This Row],[Cantidad de Insumos]]="","",Tabla112[[#This Row],[Precio Unitario]]*Tabla112[[#This Row],[Cantidad de Insumos]])</f>
        <v/>
      </c>
      <c r="Q1500" s="700" t="str">
        <f>IF(Tabla112[[#This Row],[Descripción]]="","",_xlfn.XLOOKUP(Tabla112[[#This Row],[Descripción]],[1]!Tabla10[Descripción],[1]!Tabla10[CODIGO PRESUPUESTARIO],0))</f>
        <v/>
      </c>
      <c r="R1500" s="696"/>
      <c r="S1500" s="696"/>
    </row>
    <row r="1501" spans="2:19" x14ac:dyDescent="0.3">
      <c r="B1501" s="692" t="str">
        <f>IF('Formulario PPGR3 '!$G1501="","",CONCATENATE('Formulario PPGR3 '!$C1501,".",'Formulario PPGR3 '!$D1501,".",'Formulario PPGR3 '!$E1501,".",'Formulario PPGR3 '!$F1501))</f>
        <v/>
      </c>
      <c r="C1501" s="692" t="str">
        <f>IF('Formulario PPGR3 '!$G1501="","",'[1]Formulario PPGR1'!#REF!)</f>
        <v/>
      </c>
      <c r="D1501" s="692" t="str">
        <f>IF('Formulario PPGR3 '!$G1501="","",'[1]Formulario PPGR1'!#REF!)</f>
        <v/>
      </c>
      <c r="E1501" s="692" t="str">
        <f>IF('Formulario PPGR3 '!$G1501="","",'[1]Formulario PPGR1'!#REF!)</f>
        <v/>
      </c>
      <c r="F1501" s="692" t="str">
        <f>IF('Formulario PPGR3 '!$G1501="","",'[1]Formulario PPGR1'!#REF!)</f>
        <v/>
      </c>
      <c r="G1501" s="693"/>
      <c r="H1501" s="694" t="str">
        <f>IF(Tabla112[[#This Row],[Código_Actividad]]="","",_xlfn.XLOOKUP(Tabla112[[#This Row],[Código_Actividad]],[1]!Tabla2[Código],[1]!Tabla2[Actividades Programables Presupuestables],"",0))</f>
        <v/>
      </c>
      <c r="I1501" s="695" t="str">
        <f>IFERROR(VLOOKUP('Formulario PPGR3 '!$G1501,'[1]Formulario PPGR2'!$H$9:$V$272,15,FALSE),"")</f>
        <v/>
      </c>
      <c r="J1501" s="702"/>
      <c r="K1501" s="696" t="str">
        <f>IF(Tabla112[[#This Row],[Insumos]]="","",_xlfn.XLOOKUP(Tabla112[[#This Row],[Insumos]],[1]!Tabla10[Insumo],[1]!Tabla10[InsumoAbrev],"",0))</f>
        <v/>
      </c>
      <c r="L1501" s="697"/>
      <c r="M1501" s="698" t="str">
        <f>IF(Tabla112[[#This Row],[Descripción]]="","",_xlfn.XLOOKUP(Tabla112[[#This Row],[Descripción]],[1]!Tabla10[Descripción],[1]!Tabla10[Unidad de Medida],"",0))</f>
        <v/>
      </c>
      <c r="N1501" s="699"/>
      <c r="O1501" s="700" t="str">
        <f>IF(Tabla112[[#This Row],[Descripción]]="","",_xlfn.XLOOKUP(Tabla112[[#This Row],[Descripción]],[1]!Tabla10[Descripción],[1]!Tabla10[Precio Unitario],0))</f>
        <v/>
      </c>
      <c r="P1501" s="700" t="str">
        <f>IF(Tabla112[[#This Row],[Cantidad de Insumos]]="","",Tabla112[[#This Row],[Precio Unitario]]*Tabla112[[#This Row],[Cantidad de Insumos]])</f>
        <v/>
      </c>
      <c r="Q1501" s="700" t="str">
        <f>IF(Tabla112[[#This Row],[Descripción]]="","",_xlfn.XLOOKUP(Tabla112[[#This Row],[Descripción]],[1]!Tabla10[Descripción],[1]!Tabla10[CODIGO PRESUPUESTARIO],0))</f>
        <v/>
      </c>
      <c r="R1501" s="696"/>
      <c r="S1501" s="696"/>
    </row>
    <row r="1502" spans="2:19" x14ac:dyDescent="0.3">
      <c r="B1502" s="692" t="str">
        <f>IF('Formulario PPGR3 '!$G1502="","",CONCATENATE('Formulario PPGR3 '!$C1502,".",'Formulario PPGR3 '!$D1502,".",'Formulario PPGR3 '!$E1502,".",'Formulario PPGR3 '!$F1502))</f>
        <v/>
      </c>
      <c r="C1502" s="692" t="str">
        <f>IF('Formulario PPGR3 '!$G1502="","",'[1]Formulario PPGR1'!#REF!)</f>
        <v/>
      </c>
      <c r="D1502" s="692" t="str">
        <f>IF('Formulario PPGR3 '!$G1502="","",'[1]Formulario PPGR1'!#REF!)</f>
        <v/>
      </c>
      <c r="E1502" s="692" t="str">
        <f>IF('Formulario PPGR3 '!$G1502="","",'[1]Formulario PPGR1'!#REF!)</f>
        <v/>
      </c>
      <c r="F1502" s="692" t="str">
        <f>IF('Formulario PPGR3 '!$G1502="","",'[1]Formulario PPGR1'!#REF!)</f>
        <v/>
      </c>
      <c r="G1502" s="693"/>
      <c r="H1502" s="694" t="str">
        <f>IF(Tabla112[[#This Row],[Código_Actividad]]="","",_xlfn.XLOOKUP(Tabla112[[#This Row],[Código_Actividad]],[1]!Tabla2[Código],[1]!Tabla2[Actividades Programables Presupuestables],"",0))</f>
        <v/>
      </c>
      <c r="I1502" s="695" t="str">
        <f>IFERROR(VLOOKUP('Formulario PPGR3 '!$G1502,'[1]Formulario PPGR2'!$H$9:$V$272,15,FALSE),"")</f>
        <v/>
      </c>
      <c r="J1502" s="702"/>
      <c r="K1502" s="696" t="str">
        <f>IF(Tabla112[[#This Row],[Insumos]]="","",_xlfn.XLOOKUP(Tabla112[[#This Row],[Insumos]],[1]!Tabla10[Insumo],[1]!Tabla10[InsumoAbrev],"",0))</f>
        <v/>
      </c>
      <c r="L1502" s="697"/>
      <c r="M1502" s="698" t="str">
        <f>IF(Tabla112[[#This Row],[Descripción]]="","",_xlfn.XLOOKUP(Tabla112[[#This Row],[Descripción]],[1]!Tabla10[Descripción],[1]!Tabla10[Unidad de Medida],"",0))</f>
        <v/>
      </c>
      <c r="N1502" s="699"/>
      <c r="O1502" s="700" t="str">
        <f>IF(Tabla112[[#This Row],[Descripción]]="","",_xlfn.XLOOKUP(Tabla112[[#This Row],[Descripción]],[1]!Tabla10[Descripción],[1]!Tabla10[Precio Unitario],0))</f>
        <v/>
      </c>
      <c r="P1502" s="700" t="str">
        <f>IF(Tabla112[[#This Row],[Cantidad de Insumos]]="","",Tabla112[[#This Row],[Precio Unitario]]*Tabla112[[#This Row],[Cantidad de Insumos]])</f>
        <v/>
      </c>
      <c r="Q1502" s="700" t="str">
        <f>IF(Tabla112[[#This Row],[Descripción]]="","",_xlfn.XLOOKUP(Tabla112[[#This Row],[Descripción]],[1]!Tabla10[Descripción],[1]!Tabla10[CODIGO PRESUPUESTARIO],0))</f>
        <v/>
      </c>
      <c r="R1502" s="696"/>
      <c r="S1502" s="696"/>
    </row>
    <row r="1503" spans="2:19" x14ac:dyDescent="0.3">
      <c r="B1503" s="692" t="str">
        <f>IF('Formulario PPGR3 '!$G1503="","",CONCATENATE('Formulario PPGR3 '!$C1503,".",'Formulario PPGR3 '!$D1503,".",'Formulario PPGR3 '!$E1503,".",'Formulario PPGR3 '!$F1503))</f>
        <v/>
      </c>
      <c r="C1503" s="692" t="str">
        <f>IF('Formulario PPGR3 '!$G1503="","",'[1]Formulario PPGR1'!#REF!)</f>
        <v/>
      </c>
      <c r="D1503" s="692" t="str">
        <f>IF('Formulario PPGR3 '!$G1503="","",'[1]Formulario PPGR1'!#REF!)</f>
        <v/>
      </c>
      <c r="E1503" s="692" t="str">
        <f>IF('Formulario PPGR3 '!$G1503="","",'[1]Formulario PPGR1'!#REF!)</f>
        <v/>
      </c>
      <c r="F1503" s="692" t="str">
        <f>IF('Formulario PPGR3 '!$G1503="","",'[1]Formulario PPGR1'!#REF!)</f>
        <v/>
      </c>
      <c r="G1503" s="693"/>
      <c r="H1503" s="694" t="str">
        <f>IF(Tabla112[[#This Row],[Código_Actividad]]="","",_xlfn.XLOOKUP(Tabla112[[#This Row],[Código_Actividad]],[1]!Tabla2[Código],[1]!Tabla2[Actividades Programables Presupuestables],"",0))</f>
        <v/>
      </c>
      <c r="I1503" s="695" t="str">
        <f>IFERROR(VLOOKUP('Formulario PPGR3 '!$G1503,'[1]Formulario PPGR2'!$H$9:$V$272,15,FALSE),"")</f>
        <v/>
      </c>
      <c r="J1503" s="702"/>
      <c r="K1503" s="696" t="str">
        <f>IF(Tabla112[[#This Row],[Insumos]]="","",_xlfn.XLOOKUP(Tabla112[[#This Row],[Insumos]],[1]!Tabla10[Insumo],[1]!Tabla10[InsumoAbrev],"",0))</f>
        <v/>
      </c>
      <c r="L1503" s="697"/>
      <c r="M1503" s="698" t="str">
        <f>IF(Tabla112[[#This Row],[Descripción]]="","",_xlfn.XLOOKUP(Tabla112[[#This Row],[Descripción]],[1]!Tabla10[Descripción],[1]!Tabla10[Unidad de Medida],"",0))</f>
        <v/>
      </c>
      <c r="N1503" s="699"/>
      <c r="O1503" s="700" t="str">
        <f>IF(Tabla112[[#This Row],[Descripción]]="","",_xlfn.XLOOKUP(Tabla112[[#This Row],[Descripción]],[1]!Tabla10[Descripción],[1]!Tabla10[Precio Unitario],0))</f>
        <v/>
      </c>
      <c r="P1503" s="700" t="str">
        <f>IF(Tabla112[[#This Row],[Cantidad de Insumos]]="","",Tabla112[[#This Row],[Precio Unitario]]*Tabla112[[#This Row],[Cantidad de Insumos]])</f>
        <v/>
      </c>
      <c r="Q1503" s="700" t="str">
        <f>IF(Tabla112[[#This Row],[Descripción]]="","",_xlfn.XLOOKUP(Tabla112[[#This Row],[Descripción]],[1]!Tabla10[Descripción],[1]!Tabla10[CODIGO PRESUPUESTARIO],0))</f>
        <v/>
      </c>
      <c r="R1503" s="696"/>
      <c r="S1503" s="696"/>
    </row>
    <row r="1504" spans="2:19" x14ac:dyDescent="0.3">
      <c r="B1504" s="692" t="str">
        <f>IF('Formulario PPGR3 '!$G1504="","",CONCATENATE('Formulario PPGR3 '!$C1504,".",'Formulario PPGR3 '!$D1504,".",'Formulario PPGR3 '!$E1504,".",'Formulario PPGR3 '!$F1504))</f>
        <v/>
      </c>
      <c r="C1504" s="692" t="str">
        <f>IF('Formulario PPGR3 '!$G1504="","",'[1]Formulario PPGR1'!#REF!)</f>
        <v/>
      </c>
      <c r="D1504" s="692" t="str">
        <f>IF('Formulario PPGR3 '!$G1504="","",'[1]Formulario PPGR1'!#REF!)</f>
        <v/>
      </c>
      <c r="E1504" s="692" t="str">
        <f>IF('Formulario PPGR3 '!$G1504="","",'[1]Formulario PPGR1'!#REF!)</f>
        <v/>
      </c>
      <c r="F1504" s="692" t="str">
        <f>IF('Formulario PPGR3 '!$G1504="","",'[1]Formulario PPGR1'!#REF!)</f>
        <v/>
      </c>
      <c r="G1504" s="693"/>
      <c r="H1504" s="694" t="str">
        <f>IF(Tabla112[[#This Row],[Código_Actividad]]="","",_xlfn.XLOOKUP(Tabla112[[#This Row],[Código_Actividad]],[1]!Tabla2[Código],[1]!Tabla2[Actividades Programables Presupuestables],"",0))</f>
        <v/>
      </c>
      <c r="I1504" s="695" t="str">
        <f>IFERROR(VLOOKUP('Formulario PPGR3 '!$G1504,'[1]Formulario PPGR2'!$H$9:$V$272,15,FALSE),"")</f>
        <v/>
      </c>
      <c r="J1504" s="702"/>
      <c r="K1504" s="696" t="str">
        <f>IF(Tabla112[[#This Row],[Insumos]]="","",_xlfn.XLOOKUP(Tabla112[[#This Row],[Insumos]],[1]!Tabla10[Insumo],[1]!Tabla10[InsumoAbrev],"",0))</f>
        <v/>
      </c>
      <c r="L1504" s="697"/>
      <c r="M1504" s="698" t="str">
        <f>IF(Tabla112[[#This Row],[Descripción]]="","",_xlfn.XLOOKUP(Tabla112[[#This Row],[Descripción]],[1]!Tabla10[Descripción],[1]!Tabla10[Unidad de Medida],"",0))</f>
        <v/>
      </c>
      <c r="N1504" s="699"/>
      <c r="O1504" s="700" t="str">
        <f>IF(Tabla112[[#This Row],[Descripción]]="","",_xlfn.XLOOKUP(Tabla112[[#This Row],[Descripción]],[1]!Tabla10[Descripción],[1]!Tabla10[Precio Unitario],0))</f>
        <v/>
      </c>
      <c r="P1504" s="700" t="str">
        <f>IF(Tabla112[[#This Row],[Cantidad de Insumos]]="","",Tabla112[[#This Row],[Precio Unitario]]*Tabla112[[#This Row],[Cantidad de Insumos]])</f>
        <v/>
      </c>
      <c r="Q1504" s="700" t="str">
        <f>IF(Tabla112[[#This Row],[Descripción]]="","",_xlfn.XLOOKUP(Tabla112[[#This Row],[Descripción]],[1]!Tabla10[Descripción],[1]!Tabla10[CODIGO PRESUPUESTARIO],0))</f>
        <v/>
      </c>
      <c r="R1504" s="696"/>
      <c r="S1504" s="696"/>
    </row>
    <row r="1505" spans="2:19" x14ac:dyDescent="0.3">
      <c r="B1505" s="692" t="str">
        <f>IF('Formulario PPGR3 '!$G1505="","",CONCATENATE('Formulario PPGR3 '!$C1505,".",'Formulario PPGR3 '!$D1505,".",'Formulario PPGR3 '!$E1505,".",'Formulario PPGR3 '!$F1505))</f>
        <v/>
      </c>
      <c r="C1505" s="692" t="str">
        <f>IF('Formulario PPGR3 '!$G1505="","",'[1]Formulario PPGR1'!#REF!)</f>
        <v/>
      </c>
      <c r="D1505" s="692" t="str">
        <f>IF('Formulario PPGR3 '!$G1505="","",'[1]Formulario PPGR1'!#REF!)</f>
        <v/>
      </c>
      <c r="E1505" s="692" t="str">
        <f>IF('Formulario PPGR3 '!$G1505="","",'[1]Formulario PPGR1'!#REF!)</f>
        <v/>
      </c>
      <c r="F1505" s="692" t="str">
        <f>IF('Formulario PPGR3 '!$G1505="","",'[1]Formulario PPGR1'!#REF!)</f>
        <v/>
      </c>
      <c r="G1505" s="693"/>
      <c r="H1505" s="694" t="str">
        <f>IF(Tabla112[[#This Row],[Código_Actividad]]="","",_xlfn.XLOOKUP(Tabla112[[#This Row],[Código_Actividad]],[1]!Tabla2[Código],[1]!Tabla2[Actividades Programables Presupuestables],"",0))</f>
        <v/>
      </c>
      <c r="I1505" s="695" t="str">
        <f>IFERROR(VLOOKUP('Formulario PPGR3 '!$G1505,'[1]Formulario PPGR2'!$H$9:$V$272,15,FALSE),"")</f>
        <v/>
      </c>
      <c r="J1505" s="702"/>
      <c r="K1505" s="696" t="str">
        <f>IF(Tabla112[[#This Row],[Insumos]]="","",_xlfn.XLOOKUP(Tabla112[[#This Row],[Insumos]],[1]!Tabla10[Insumo],[1]!Tabla10[InsumoAbrev],"",0))</f>
        <v/>
      </c>
      <c r="L1505" s="697"/>
      <c r="M1505" s="698" t="str">
        <f>IF(Tabla112[[#This Row],[Descripción]]="","",_xlfn.XLOOKUP(Tabla112[[#This Row],[Descripción]],[1]!Tabla10[Descripción],[1]!Tabla10[Unidad de Medida],"",0))</f>
        <v/>
      </c>
      <c r="N1505" s="699"/>
      <c r="O1505" s="700" t="str">
        <f>IF(Tabla112[[#This Row],[Descripción]]="","",_xlfn.XLOOKUP(Tabla112[[#This Row],[Descripción]],[1]!Tabla10[Descripción],[1]!Tabla10[Precio Unitario],0))</f>
        <v/>
      </c>
      <c r="P1505" s="700" t="str">
        <f>IF(Tabla112[[#This Row],[Cantidad de Insumos]]="","",Tabla112[[#This Row],[Precio Unitario]]*Tabla112[[#This Row],[Cantidad de Insumos]])</f>
        <v/>
      </c>
      <c r="Q1505" s="700" t="str">
        <f>IF(Tabla112[[#This Row],[Descripción]]="","",_xlfn.XLOOKUP(Tabla112[[#This Row],[Descripción]],[1]!Tabla10[Descripción],[1]!Tabla10[CODIGO PRESUPUESTARIO],0))</f>
        <v/>
      </c>
      <c r="R1505" s="696"/>
      <c r="S1505" s="696"/>
    </row>
    <row r="1506" spans="2:19" x14ac:dyDescent="0.3">
      <c r="B1506" s="692" t="str">
        <f>IF('Formulario PPGR3 '!$G1506="","",CONCATENATE('Formulario PPGR3 '!$C1506,".",'Formulario PPGR3 '!$D1506,".",'Formulario PPGR3 '!$E1506,".",'Formulario PPGR3 '!$F1506))</f>
        <v/>
      </c>
      <c r="C1506" s="692" t="str">
        <f>IF('Formulario PPGR3 '!$G1506="","",'[1]Formulario PPGR1'!#REF!)</f>
        <v/>
      </c>
      <c r="D1506" s="692" t="str">
        <f>IF('Formulario PPGR3 '!$G1506="","",'[1]Formulario PPGR1'!#REF!)</f>
        <v/>
      </c>
      <c r="E1506" s="692" t="str">
        <f>IF('Formulario PPGR3 '!$G1506="","",'[1]Formulario PPGR1'!#REF!)</f>
        <v/>
      </c>
      <c r="F1506" s="692" t="str">
        <f>IF('Formulario PPGR3 '!$G1506="","",'[1]Formulario PPGR1'!#REF!)</f>
        <v/>
      </c>
      <c r="G1506" s="693"/>
      <c r="H1506" s="694" t="str">
        <f>IF(Tabla112[[#This Row],[Código_Actividad]]="","",_xlfn.XLOOKUP(Tabla112[[#This Row],[Código_Actividad]],[1]!Tabla2[Código],[1]!Tabla2[Actividades Programables Presupuestables],"",0))</f>
        <v/>
      </c>
      <c r="I1506" s="695" t="str">
        <f>IFERROR(VLOOKUP('Formulario PPGR3 '!$G1506,'[1]Formulario PPGR2'!$H$9:$V$272,15,FALSE),"")</f>
        <v/>
      </c>
      <c r="J1506" s="702"/>
      <c r="K1506" s="696" t="str">
        <f>IF(Tabla112[[#This Row],[Insumos]]="","",_xlfn.XLOOKUP(Tabla112[[#This Row],[Insumos]],[1]!Tabla10[Insumo],[1]!Tabla10[InsumoAbrev],"",0))</f>
        <v/>
      </c>
      <c r="L1506" s="697"/>
      <c r="M1506" s="698" t="str">
        <f>IF(Tabla112[[#This Row],[Descripción]]="","",_xlfn.XLOOKUP(Tabla112[[#This Row],[Descripción]],[1]!Tabla10[Descripción],[1]!Tabla10[Unidad de Medida],"",0))</f>
        <v/>
      </c>
      <c r="N1506" s="699"/>
      <c r="O1506" s="700" t="str">
        <f>IF(Tabla112[[#This Row],[Descripción]]="","",_xlfn.XLOOKUP(Tabla112[[#This Row],[Descripción]],[1]!Tabla10[Descripción],[1]!Tabla10[Precio Unitario],0))</f>
        <v/>
      </c>
      <c r="P1506" s="700" t="str">
        <f>IF(Tabla112[[#This Row],[Cantidad de Insumos]]="","",Tabla112[[#This Row],[Precio Unitario]]*Tabla112[[#This Row],[Cantidad de Insumos]])</f>
        <v/>
      </c>
      <c r="Q1506" s="700" t="str">
        <f>IF(Tabla112[[#This Row],[Descripción]]="","",_xlfn.XLOOKUP(Tabla112[[#This Row],[Descripción]],[1]!Tabla10[Descripción],[1]!Tabla10[CODIGO PRESUPUESTARIO],0))</f>
        <v/>
      </c>
      <c r="R1506" s="696"/>
      <c r="S1506" s="696"/>
    </row>
    <row r="1507" spans="2:19" x14ac:dyDescent="0.3">
      <c r="B1507" s="692" t="str">
        <f>IF('Formulario PPGR3 '!$G1507="","",CONCATENATE('Formulario PPGR3 '!$C1507,".",'Formulario PPGR3 '!$D1507,".",'Formulario PPGR3 '!$E1507,".",'Formulario PPGR3 '!$F1507))</f>
        <v/>
      </c>
      <c r="C1507" s="692" t="str">
        <f>IF('Formulario PPGR3 '!$G1507="","",'[1]Formulario PPGR1'!#REF!)</f>
        <v/>
      </c>
      <c r="D1507" s="692" t="str">
        <f>IF('Formulario PPGR3 '!$G1507="","",'[1]Formulario PPGR1'!#REF!)</f>
        <v/>
      </c>
      <c r="E1507" s="692" t="str">
        <f>IF('Formulario PPGR3 '!$G1507="","",'[1]Formulario PPGR1'!#REF!)</f>
        <v/>
      </c>
      <c r="F1507" s="692" t="str">
        <f>IF('Formulario PPGR3 '!$G1507="","",'[1]Formulario PPGR1'!#REF!)</f>
        <v/>
      </c>
      <c r="G1507" s="693"/>
      <c r="H1507" s="694" t="str">
        <f>IF(Tabla112[[#This Row],[Código_Actividad]]="","",_xlfn.XLOOKUP(Tabla112[[#This Row],[Código_Actividad]],[1]!Tabla2[Código],[1]!Tabla2[Actividades Programables Presupuestables],"",0))</f>
        <v/>
      </c>
      <c r="I1507" s="695" t="str">
        <f>IFERROR(VLOOKUP('Formulario PPGR3 '!$G1507,'[1]Formulario PPGR2'!$H$9:$V$272,15,FALSE),"")</f>
        <v/>
      </c>
      <c r="J1507" s="702"/>
      <c r="K1507" s="696" t="str">
        <f>IF(Tabla112[[#This Row],[Insumos]]="","",_xlfn.XLOOKUP(Tabla112[[#This Row],[Insumos]],[1]!Tabla10[Insumo],[1]!Tabla10[InsumoAbrev],"",0))</f>
        <v/>
      </c>
      <c r="L1507" s="697"/>
      <c r="M1507" s="698" t="str">
        <f>IF(Tabla112[[#This Row],[Descripción]]="","",_xlfn.XLOOKUP(Tabla112[[#This Row],[Descripción]],[1]!Tabla10[Descripción],[1]!Tabla10[Unidad de Medida],"",0))</f>
        <v/>
      </c>
      <c r="N1507" s="699"/>
      <c r="O1507" s="700" t="str">
        <f>IF(Tabla112[[#This Row],[Descripción]]="","",_xlfn.XLOOKUP(Tabla112[[#This Row],[Descripción]],[1]!Tabla10[Descripción],[1]!Tabla10[Precio Unitario],0))</f>
        <v/>
      </c>
      <c r="P1507" s="700" t="str">
        <f>IF(Tabla112[[#This Row],[Cantidad de Insumos]]="","",Tabla112[[#This Row],[Precio Unitario]]*Tabla112[[#This Row],[Cantidad de Insumos]])</f>
        <v/>
      </c>
      <c r="Q1507" s="700" t="str">
        <f>IF(Tabla112[[#This Row],[Descripción]]="","",_xlfn.XLOOKUP(Tabla112[[#This Row],[Descripción]],[1]!Tabla10[Descripción],[1]!Tabla10[CODIGO PRESUPUESTARIO],0))</f>
        <v/>
      </c>
      <c r="R1507" s="696"/>
      <c r="S1507" s="696"/>
    </row>
    <row r="1508" spans="2:19" x14ac:dyDescent="0.3">
      <c r="B1508" s="692" t="str">
        <f>IF('Formulario PPGR3 '!$G1508="","",CONCATENATE('Formulario PPGR3 '!$C1508,".",'Formulario PPGR3 '!$D1508,".",'Formulario PPGR3 '!$E1508,".",'Formulario PPGR3 '!$F1508))</f>
        <v/>
      </c>
      <c r="C1508" s="692" t="str">
        <f>IF('Formulario PPGR3 '!$G1508="","",'[1]Formulario PPGR1'!#REF!)</f>
        <v/>
      </c>
      <c r="D1508" s="692" t="str">
        <f>IF('Formulario PPGR3 '!$G1508="","",'[1]Formulario PPGR1'!#REF!)</f>
        <v/>
      </c>
      <c r="E1508" s="692" t="str">
        <f>IF('Formulario PPGR3 '!$G1508="","",'[1]Formulario PPGR1'!#REF!)</f>
        <v/>
      </c>
      <c r="F1508" s="692" t="str">
        <f>IF('Formulario PPGR3 '!$G1508="","",'[1]Formulario PPGR1'!#REF!)</f>
        <v/>
      </c>
      <c r="G1508" s="693"/>
      <c r="H1508" s="694" t="str">
        <f>IF(Tabla112[[#This Row],[Código_Actividad]]="","",_xlfn.XLOOKUP(Tabla112[[#This Row],[Código_Actividad]],[1]!Tabla2[Código],[1]!Tabla2[Actividades Programables Presupuestables],"",0))</f>
        <v/>
      </c>
      <c r="I1508" s="695" t="str">
        <f>IFERROR(VLOOKUP('Formulario PPGR3 '!$G1508,'[1]Formulario PPGR2'!$H$9:$V$272,15,FALSE),"")</f>
        <v/>
      </c>
      <c r="J1508" s="702"/>
      <c r="K1508" s="696" t="str">
        <f>IF(Tabla112[[#This Row],[Insumos]]="","",_xlfn.XLOOKUP(Tabla112[[#This Row],[Insumos]],[1]!Tabla10[Insumo],[1]!Tabla10[InsumoAbrev],"",0))</f>
        <v/>
      </c>
      <c r="L1508" s="697"/>
      <c r="M1508" s="698" t="str">
        <f>IF(Tabla112[[#This Row],[Descripción]]="","",_xlfn.XLOOKUP(Tabla112[[#This Row],[Descripción]],[1]!Tabla10[Descripción],[1]!Tabla10[Unidad de Medida],"",0))</f>
        <v/>
      </c>
      <c r="N1508" s="699"/>
      <c r="O1508" s="700" t="str">
        <f>IF(Tabla112[[#This Row],[Descripción]]="","",_xlfn.XLOOKUP(Tabla112[[#This Row],[Descripción]],[1]!Tabla10[Descripción],[1]!Tabla10[Precio Unitario],0))</f>
        <v/>
      </c>
      <c r="P1508" s="700" t="str">
        <f>IF(Tabla112[[#This Row],[Cantidad de Insumos]]="","",Tabla112[[#This Row],[Precio Unitario]]*Tabla112[[#This Row],[Cantidad de Insumos]])</f>
        <v/>
      </c>
      <c r="Q1508" s="700" t="str">
        <f>IF(Tabla112[[#This Row],[Descripción]]="","",_xlfn.XLOOKUP(Tabla112[[#This Row],[Descripción]],[1]!Tabla10[Descripción],[1]!Tabla10[CODIGO PRESUPUESTARIO],0))</f>
        <v/>
      </c>
      <c r="R1508" s="696"/>
      <c r="S1508" s="696"/>
    </row>
    <row r="1509" spans="2:19" x14ac:dyDescent="0.3">
      <c r="B1509" s="692" t="str">
        <f>IF('Formulario PPGR3 '!$G1509="","",CONCATENATE('Formulario PPGR3 '!$C1509,".",'Formulario PPGR3 '!$D1509,".",'Formulario PPGR3 '!$E1509,".",'Formulario PPGR3 '!$F1509))</f>
        <v/>
      </c>
      <c r="C1509" s="692" t="str">
        <f>IF('Formulario PPGR3 '!$G1509="","",'[1]Formulario PPGR1'!#REF!)</f>
        <v/>
      </c>
      <c r="D1509" s="692" t="str">
        <f>IF('Formulario PPGR3 '!$G1509="","",'[1]Formulario PPGR1'!#REF!)</f>
        <v/>
      </c>
      <c r="E1509" s="692" t="str">
        <f>IF('Formulario PPGR3 '!$G1509="","",'[1]Formulario PPGR1'!#REF!)</f>
        <v/>
      </c>
      <c r="F1509" s="692" t="str">
        <f>IF('Formulario PPGR3 '!$G1509="","",'[1]Formulario PPGR1'!#REF!)</f>
        <v/>
      </c>
      <c r="G1509" s="693"/>
      <c r="H1509" s="694" t="str">
        <f>IF(Tabla112[[#This Row],[Código_Actividad]]="","",_xlfn.XLOOKUP(Tabla112[[#This Row],[Código_Actividad]],[1]!Tabla2[Código],[1]!Tabla2[Actividades Programables Presupuestables],"",0))</f>
        <v/>
      </c>
      <c r="I1509" s="695" t="str">
        <f>IFERROR(VLOOKUP('Formulario PPGR3 '!$G1509,'[1]Formulario PPGR2'!$H$9:$V$272,15,FALSE),"")</f>
        <v/>
      </c>
      <c r="J1509" s="702"/>
      <c r="K1509" s="696" t="str">
        <f>IF(Tabla112[[#This Row],[Insumos]]="","",_xlfn.XLOOKUP(Tabla112[[#This Row],[Insumos]],[1]!Tabla10[Insumo],[1]!Tabla10[InsumoAbrev],"",0))</f>
        <v/>
      </c>
      <c r="L1509" s="697"/>
      <c r="M1509" s="698" t="str">
        <f>IF(Tabla112[[#This Row],[Descripción]]="","",_xlfn.XLOOKUP(Tabla112[[#This Row],[Descripción]],[1]!Tabla10[Descripción],[1]!Tabla10[Unidad de Medida],"",0))</f>
        <v/>
      </c>
      <c r="N1509" s="699"/>
      <c r="O1509" s="700" t="str">
        <f>IF(Tabla112[[#This Row],[Descripción]]="","",_xlfn.XLOOKUP(Tabla112[[#This Row],[Descripción]],[1]!Tabla10[Descripción],[1]!Tabla10[Precio Unitario],0))</f>
        <v/>
      </c>
      <c r="P1509" s="700" t="str">
        <f>IF(Tabla112[[#This Row],[Cantidad de Insumos]]="","",Tabla112[[#This Row],[Precio Unitario]]*Tabla112[[#This Row],[Cantidad de Insumos]])</f>
        <v/>
      </c>
      <c r="Q1509" s="700" t="str">
        <f>IF(Tabla112[[#This Row],[Descripción]]="","",_xlfn.XLOOKUP(Tabla112[[#This Row],[Descripción]],[1]!Tabla10[Descripción],[1]!Tabla10[CODIGO PRESUPUESTARIO],0))</f>
        <v/>
      </c>
      <c r="R1509" s="696"/>
      <c r="S1509" s="696"/>
    </row>
    <row r="1510" spans="2:19" x14ac:dyDescent="0.3">
      <c r="B1510" s="692" t="str">
        <f>IF('Formulario PPGR3 '!$G1510="","",CONCATENATE('Formulario PPGR3 '!$C1510,".",'Formulario PPGR3 '!$D1510,".",'Formulario PPGR3 '!$E1510,".",'Formulario PPGR3 '!$F1510))</f>
        <v/>
      </c>
      <c r="C1510" s="692" t="str">
        <f>IF('Formulario PPGR3 '!$G1510="","",'[1]Formulario PPGR1'!#REF!)</f>
        <v/>
      </c>
      <c r="D1510" s="692" t="str">
        <f>IF('Formulario PPGR3 '!$G1510="","",'[1]Formulario PPGR1'!#REF!)</f>
        <v/>
      </c>
      <c r="E1510" s="692" t="str">
        <f>IF('Formulario PPGR3 '!$G1510="","",'[1]Formulario PPGR1'!#REF!)</f>
        <v/>
      </c>
      <c r="F1510" s="692" t="str">
        <f>IF('Formulario PPGR3 '!$G1510="","",'[1]Formulario PPGR1'!#REF!)</f>
        <v/>
      </c>
      <c r="G1510" s="693"/>
      <c r="H1510" s="694" t="str">
        <f>IF(Tabla112[[#This Row],[Código_Actividad]]="","",_xlfn.XLOOKUP(Tabla112[[#This Row],[Código_Actividad]],[1]!Tabla2[Código],[1]!Tabla2[Actividades Programables Presupuestables],"",0))</f>
        <v/>
      </c>
      <c r="I1510" s="695" t="str">
        <f>IFERROR(VLOOKUP('Formulario PPGR3 '!$G1510,'[1]Formulario PPGR2'!$H$9:$V$272,15,FALSE),"")</f>
        <v/>
      </c>
      <c r="J1510" s="702"/>
      <c r="K1510" s="696" t="str">
        <f>IF(Tabla112[[#This Row],[Insumos]]="","",_xlfn.XLOOKUP(Tabla112[[#This Row],[Insumos]],[1]!Tabla10[Insumo],[1]!Tabla10[InsumoAbrev],"",0))</f>
        <v/>
      </c>
      <c r="L1510" s="697"/>
      <c r="M1510" s="698" t="str">
        <f>IF(Tabla112[[#This Row],[Descripción]]="","",_xlfn.XLOOKUP(Tabla112[[#This Row],[Descripción]],[1]!Tabla10[Descripción],[1]!Tabla10[Unidad de Medida],"",0))</f>
        <v/>
      </c>
      <c r="N1510" s="699"/>
      <c r="O1510" s="700" t="str">
        <f>IF(Tabla112[[#This Row],[Descripción]]="","",_xlfn.XLOOKUP(Tabla112[[#This Row],[Descripción]],[1]!Tabla10[Descripción],[1]!Tabla10[Precio Unitario],0))</f>
        <v/>
      </c>
      <c r="P1510" s="700" t="str">
        <f>IF(Tabla112[[#This Row],[Cantidad de Insumos]]="","",Tabla112[[#This Row],[Precio Unitario]]*Tabla112[[#This Row],[Cantidad de Insumos]])</f>
        <v/>
      </c>
      <c r="Q1510" s="700" t="str">
        <f>IF(Tabla112[[#This Row],[Descripción]]="","",_xlfn.XLOOKUP(Tabla112[[#This Row],[Descripción]],[1]!Tabla10[Descripción],[1]!Tabla10[CODIGO PRESUPUESTARIO],0))</f>
        <v/>
      </c>
      <c r="R1510" s="696"/>
      <c r="S1510" s="696"/>
    </row>
    <row r="1511" spans="2:19" x14ac:dyDescent="0.3">
      <c r="B1511" s="692" t="str">
        <f>IF('Formulario PPGR3 '!$G1511="","",CONCATENATE('Formulario PPGR3 '!$C1511,".",'Formulario PPGR3 '!$D1511,".",'Formulario PPGR3 '!$E1511,".",'Formulario PPGR3 '!$F1511))</f>
        <v/>
      </c>
      <c r="C1511" s="692" t="str">
        <f>IF('Formulario PPGR3 '!$G1511="","",'[1]Formulario PPGR1'!#REF!)</f>
        <v/>
      </c>
      <c r="D1511" s="692" t="str">
        <f>IF('Formulario PPGR3 '!$G1511="","",'[1]Formulario PPGR1'!#REF!)</f>
        <v/>
      </c>
      <c r="E1511" s="692" t="str">
        <f>IF('Formulario PPGR3 '!$G1511="","",'[1]Formulario PPGR1'!#REF!)</f>
        <v/>
      </c>
      <c r="F1511" s="692" t="str">
        <f>IF('Formulario PPGR3 '!$G1511="","",'[1]Formulario PPGR1'!#REF!)</f>
        <v/>
      </c>
      <c r="G1511" s="693"/>
      <c r="H1511" s="694" t="str">
        <f>IF(Tabla112[[#This Row],[Código_Actividad]]="","",_xlfn.XLOOKUP(Tabla112[[#This Row],[Código_Actividad]],[1]!Tabla2[Código],[1]!Tabla2[Actividades Programables Presupuestables],"",0))</f>
        <v/>
      </c>
      <c r="I1511" s="695" t="str">
        <f>IFERROR(VLOOKUP('Formulario PPGR3 '!$G1511,'[1]Formulario PPGR2'!$H$9:$V$272,15,FALSE),"")</f>
        <v/>
      </c>
      <c r="J1511" s="702"/>
      <c r="K1511" s="696" t="str">
        <f>IF(Tabla112[[#This Row],[Insumos]]="","",_xlfn.XLOOKUP(Tabla112[[#This Row],[Insumos]],[1]!Tabla10[Insumo],[1]!Tabla10[InsumoAbrev],"",0))</f>
        <v/>
      </c>
      <c r="L1511" s="697"/>
      <c r="M1511" s="698" t="str">
        <f>IF(Tabla112[[#This Row],[Descripción]]="","",_xlfn.XLOOKUP(Tabla112[[#This Row],[Descripción]],[1]!Tabla10[Descripción],[1]!Tabla10[Unidad de Medida],"",0))</f>
        <v/>
      </c>
      <c r="N1511" s="699"/>
      <c r="O1511" s="700" t="str">
        <f>IF(Tabla112[[#This Row],[Descripción]]="","",_xlfn.XLOOKUP(Tabla112[[#This Row],[Descripción]],[1]!Tabla10[Descripción],[1]!Tabla10[Precio Unitario],0))</f>
        <v/>
      </c>
      <c r="P1511" s="700" t="str">
        <f>IF(Tabla112[[#This Row],[Cantidad de Insumos]]="","",Tabla112[[#This Row],[Precio Unitario]]*Tabla112[[#This Row],[Cantidad de Insumos]])</f>
        <v/>
      </c>
      <c r="Q1511" s="700" t="str">
        <f>IF(Tabla112[[#This Row],[Descripción]]="","",_xlfn.XLOOKUP(Tabla112[[#This Row],[Descripción]],[1]!Tabla10[Descripción],[1]!Tabla10[CODIGO PRESUPUESTARIO],0))</f>
        <v/>
      </c>
      <c r="R1511" s="696"/>
      <c r="S1511" s="696"/>
    </row>
    <row r="1512" spans="2:19" x14ac:dyDescent="0.3">
      <c r="B1512" s="692" t="str">
        <f>IF('Formulario PPGR3 '!$G1512="","",CONCATENATE('Formulario PPGR3 '!$C1512,".",'Formulario PPGR3 '!$D1512,".",'Formulario PPGR3 '!$E1512,".",'Formulario PPGR3 '!$F1512))</f>
        <v/>
      </c>
      <c r="C1512" s="692" t="str">
        <f>IF('Formulario PPGR3 '!$G1512="","",'[1]Formulario PPGR1'!#REF!)</f>
        <v/>
      </c>
      <c r="D1512" s="692" t="str">
        <f>IF('Formulario PPGR3 '!$G1512="","",'[1]Formulario PPGR1'!#REF!)</f>
        <v/>
      </c>
      <c r="E1512" s="692" t="str">
        <f>IF('Formulario PPGR3 '!$G1512="","",'[1]Formulario PPGR1'!#REF!)</f>
        <v/>
      </c>
      <c r="F1512" s="692" t="str">
        <f>IF('Formulario PPGR3 '!$G1512="","",'[1]Formulario PPGR1'!#REF!)</f>
        <v/>
      </c>
      <c r="G1512" s="693"/>
      <c r="H1512" s="694" t="str">
        <f>IF(Tabla112[[#This Row],[Código_Actividad]]="","",_xlfn.XLOOKUP(Tabla112[[#This Row],[Código_Actividad]],[1]!Tabla2[Código],[1]!Tabla2[Actividades Programables Presupuestables],"",0))</f>
        <v/>
      </c>
      <c r="I1512" s="695" t="str">
        <f>IFERROR(VLOOKUP('Formulario PPGR3 '!$G1512,'[1]Formulario PPGR2'!$H$9:$V$272,15,FALSE),"")</f>
        <v/>
      </c>
      <c r="J1512" s="702"/>
      <c r="K1512" s="696" t="str">
        <f>IF(Tabla112[[#This Row],[Insumos]]="","",_xlfn.XLOOKUP(Tabla112[[#This Row],[Insumos]],[1]!Tabla10[Insumo],[1]!Tabla10[InsumoAbrev],"",0))</f>
        <v/>
      </c>
      <c r="L1512" s="697"/>
      <c r="M1512" s="698" t="str">
        <f>IF(Tabla112[[#This Row],[Descripción]]="","",_xlfn.XLOOKUP(Tabla112[[#This Row],[Descripción]],[1]!Tabla10[Descripción],[1]!Tabla10[Unidad de Medida],"",0))</f>
        <v/>
      </c>
      <c r="N1512" s="699"/>
      <c r="O1512" s="700" t="str">
        <f>IF(Tabla112[[#This Row],[Descripción]]="","",_xlfn.XLOOKUP(Tabla112[[#This Row],[Descripción]],[1]!Tabla10[Descripción],[1]!Tabla10[Precio Unitario],0))</f>
        <v/>
      </c>
      <c r="P1512" s="700" t="str">
        <f>IF(Tabla112[[#This Row],[Cantidad de Insumos]]="","",Tabla112[[#This Row],[Precio Unitario]]*Tabla112[[#This Row],[Cantidad de Insumos]])</f>
        <v/>
      </c>
      <c r="Q1512" s="700" t="str">
        <f>IF(Tabla112[[#This Row],[Descripción]]="","",_xlfn.XLOOKUP(Tabla112[[#This Row],[Descripción]],[1]!Tabla10[Descripción],[1]!Tabla10[CODIGO PRESUPUESTARIO],0))</f>
        <v/>
      </c>
      <c r="R1512" s="696"/>
      <c r="S1512" s="696"/>
    </row>
    <row r="1513" spans="2:19" x14ac:dyDescent="0.3">
      <c r="B1513" s="692" t="str">
        <f>IF('Formulario PPGR3 '!$G1513="","",CONCATENATE('Formulario PPGR3 '!$C1513,".",'Formulario PPGR3 '!$D1513,".",'Formulario PPGR3 '!$E1513,".",'Formulario PPGR3 '!$F1513))</f>
        <v/>
      </c>
      <c r="C1513" s="692" t="str">
        <f>IF('Formulario PPGR3 '!$G1513="","",'[1]Formulario PPGR1'!#REF!)</f>
        <v/>
      </c>
      <c r="D1513" s="692" t="str">
        <f>IF('Formulario PPGR3 '!$G1513="","",'[1]Formulario PPGR1'!#REF!)</f>
        <v/>
      </c>
      <c r="E1513" s="692" t="str">
        <f>IF('Formulario PPGR3 '!$G1513="","",'[1]Formulario PPGR1'!#REF!)</f>
        <v/>
      </c>
      <c r="F1513" s="692" t="str">
        <f>IF('Formulario PPGR3 '!$G1513="","",'[1]Formulario PPGR1'!#REF!)</f>
        <v/>
      </c>
      <c r="G1513" s="693"/>
      <c r="H1513" s="694" t="str">
        <f>IF(Tabla112[[#This Row],[Código_Actividad]]="","",_xlfn.XLOOKUP(Tabla112[[#This Row],[Código_Actividad]],[1]!Tabla2[Código],[1]!Tabla2[Actividades Programables Presupuestables],"",0))</f>
        <v/>
      </c>
      <c r="I1513" s="695" t="str">
        <f>IFERROR(VLOOKUP('Formulario PPGR3 '!$G1513,'[1]Formulario PPGR2'!$H$9:$V$272,15,FALSE),"")</f>
        <v/>
      </c>
      <c r="J1513" s="702"/>
      <c r="K1513" s="696" t="str">
        <f>IF(Tabla112[[#This Row],[Insumos]]="","",_xlfn.XLOOKUP(Tabla112[[#This Row],[Insumos]],[1]!Tabla10[Insumo],[1]!Tabla10[InsumoAbrev],"",0))</f>
        <v/>
      </c>
      <c r="L1513" s="697"/>
      <c r="M1513" s="698" t="str">
        <f>IF(Tabla112[[#This Row],[Descripción]]="","",_xlfn.XLOOKUP(Tabla112[[#This Row],[Descripción]],[1]!Tabla10[Descripción],[1]!Tabla10[Unidad de Medida],"",0))</f>
        <v/>
      </c>
      <c r="N1513" s="699"/>
      <c r="O1513" s="700" t="str">
        <f>IF(Tabla112[[#This Row],[Descripción]]="","",_xlfn.XLOOKUP(Tabla112[[#This Row],[Descripción]],[1]!Tabla10[Descripción],[1]!Tabla10[Precio Unitario],0))</f>
        <v/>
      </c>
      <c r="P1513" s="700" t="str">
        <f>IF(Tabla112[[#This Row],[Cantidad de Insumos]]="","",Tabla112[[#This Row],[Precio Unitario]]*Tabla112[[#This Row],[Cantidad de Insumos]])</f>
        <v/>
      </c>
      <c r="Q1513" s="700" t="str">
        <f>IF(Tabla112[[#This Row],[Descripción]]="","",_xlfn.XLOOKUP(Tabla112[[#This Row],[Descripción]],[1]!Tabla10[Descripción],[1]!Tabla10[CODIGO PRESUPUESTARIO],0))</f>
        <v/>
      </c>
      <c r="R1513" s="696"/>
      <c r="S1513" s="696"/>
    </row>
    <row r="1514" spans="2:19" x14ac:dyDescent="0.3">
      <c r="B1514" s="692" t="str">
        <f>IF('Formulario PPGR3 '!$G1514="","",CONCATENATE('Formulario PPGR3 '!$C1514,".",'Formulario PPGR3 '!$D1514,".",'Formulario PPGR3 '!$E1514,".",'Formulario PPGR3 '!$F1514))</f>
        <v/>
      </c>
      <c r="C1514" s="692" t="str">
        <f>IF('Formulario PPGR3 '!$G1514="","",'[1]Formulario PPGR1'!#REF!)</f>
        <v/>
      </c>
      <c r="D1514" s="692" t="str">
        <f>IF('Formulario PPGR3 '!$G1514="","",'[1]Formulario PPGR1'!#REF!)</f>
        <v/>
      </c>
      <c r="E1514" s="692" t="str">
        <f>IF('Formulario PPGR3 '!$G1514="","",'[1]Formulario PPGR1'!#REF!)</f>
        <v/>
      </c>
      <c r="F1514" s="692" t="str">
        <f>IF('Formulario PPGR3 '!$G1514="","",'[1]Formulario PPGR1'!#REF!)</f>
        <v/>
      </c>
      <c r="G1514" s="693"/>
      <c r="H1514" s="694" t="str">
        <f>IF(Tabla112[[#This Row],[Código_Actividad]]="","",_xlfn.XLOOKUP(Tabla112[[#This Row],[Código_Actividad]],[1]!Tabla2[Código],[1]!Tabla2[Actividades Programables Presupuestables],"",0))</f>
        <v/>
      </c>
      <c r="I1514" s="695" t="str">
        <f>IFERROR(VLOOKUP('Formulario PPGR3 '!$G1514,'[1]Formulario PPGR2'!$H$9:$V$272,15,FALSE),"")</f>
        <v/>
      </c>
      <c r="J1514" s="702"/>
      <c r="K1514" s="696" t="str">
        <f>IF(Tabla112[[#This Row],[Insumos]]="","",_xlfn.XLOOKUP(Tabla112[[#This Row],[Insumos]],[1]!Tabla10[Insumo],[1]!Tabla10[InsumoAbrev],"",0))</f>
        <v/>
      </c>
      <c r="L1514" s="697"/>
      <c r="M1514" s="698" t="str">
        <f>IF(Tabla112[[#This Row],[Descripción]]="","",_xlfn.XLOOKUP(Tabla112[[#This Row],[Descripción]],[1]!Tabla10[Descripción],[1]!Tabla10[Unidad de Medida],"",0))</f>
        <v/>
      </c>
      <c r="N1514" s="699"/>
      <c r="O1514" s="700" t="str">
        <f>IF(Tabla112[[#This Row],[Descripción]]="","",_xlfn.XLOOKUP(Tabla112[[#This Row],[Descripción]],[1]!Tabla10[Descripción],[1]!Tabla10[Precio Unitario],0))</f>
        <v/>
      </c>
      <c r="P1514" s="700" t="str">
        <f>IF(Tabla112[[#This Row],[Cantidad de Insumos]]="","",Tabla112[[#This Row],[Precio Unitario]]*Tabla112[[#This Row],[Cantidad de Insumos]])</f>
        <v/>
      </c>
      <c r="Q1514" s="700" t="str">
        <f>IF(Tabla112[[#This Row],[Descripción]]="","",_xlfn.XLOOKUP(Tabla112[[#This Row],[Descripción]],[1]!Tabla10[Descripción],[1]!Tabla10[CODIGO PRESUPUESTARIO],0))</f>
        <v/>
      </c>
      <c r="R1514" s="696"/>
      <c r="S1514" s="696"/>
    </row>
    <row r="1515" spans="2:19" x14ac:dyDescent="0.3">
      <c r="B1515" s="692" t="str">
        <f>IF('Formulario PPGR3 '!$G1515="","",CONCATENATE('Formulario PPGR3 '!$C1515,".",'Formulario PPGR3 '!$D1515,".",'Formulario PPGR3 '!$E1515,".",'Formulario PPGR3 '!$F1515))</f>
        <v/>
      </c>
      <c r="C1515" s="692" t="str">
        <f>IF('Formulario PPGR3 '!$G1515="","",'[1]Formulario PPGR1'!#REF!)</f>
        <v/>
      </c>
      <c r="D1515" s="692" t="str">
        <f>IF('Formulario PPGR3 '!$G1515="","",'[1]Formulario PPGR1'!#REF!)</f>
        <v/>
      </c>
      <c r="E1515" s="692" t="str">
        <f>IF('Formulario PPGR3 '!$G1515="","",'[1]Formulario PPGR1'!#REF!)</f>
        <v/>
      </c>
      <c r="F1515" s="692" t="str">
        <f>IF('Formulario PPGR3 '!$G1515="","",'[1]Formulario PPGR1'!#REF!)</f>
        <v/>
      </c>
      <c r="G1515" s="693"/>
      <c r="H1515" s="694" t="str">
        <f>IF(Tabla112[[#This Row],[Código_Actividad]]="","",_xlfn.XLOOKUP(Tabla112[[#This Row],[Código_Actividad]],[1]!Tabla2[Código],[1]!Tabla2[Actividades Programables Presupuestables],"",0))</f>
        <v/>
      </c>
      <c r="I1515" s="695" t="str">
        <f>IFERROR(VLOOKUP('Formulario PPGR3 '!$G1515,'[1]Formulario PPGR2'!$H$9:$V$272,15,FALSE),"")</f>
        <v/>
      </c>
      <c r="J1515" s="702"/>
      <c r="K1515" s="696" t="str">
        <f>IF(Tabla112[[#This Row],[Insumos]]="","",_xlfn.XLOOKUP(Tabla112[[#This Row],[Insumos]],[1]!Tabla10[Insumo],[1]!Tabla10[InsumoAbrev],"",0))</f>
        <v/>
      </c>
      <c r="L1515" s="697"/>
      <c r="M1515" s="698" t="str">
        <f>IF(Tabla112[[#This Row],[Descripción]]="","",_xlfn.XLOOKUP(Tabla112[[#This Row],[Descripción]],[1]!Tabla10[Descripción],[1]!Tabla10[Unidad de Medida],"",0))</f>
        <v/>
      </c>
      <c r="N1515" s="699"/>
      <c r="O1515" s="700" t="str">
        <f>IF(Tabla112[[#This Row],[Descripción]]="","",_xlfn.XLOOKUP(Tabla112[[#This Row],[Descripción]],[1]!Tabla10[Descripción],[1]!Tabla10[Precio Unitario],0))</f>
        <v/>
      </c>
      <c r="P1515" s="700" t="str">
        <f>IF(Tabla112[[#This Row],[Cantidad de Insumos]]="","",Tabla112[[#This Row],[Precio Unitario]]*Tabla112[[#This Row],[Cantidad de Insumos]])</f>
        <v/>
      </c>
      <c r="Q1515" s="700" t="str">
        <f>IF(Tabla112[[#This Row],[Descripción]]="","",_xlfn.XLOOKUP(Tabla112[[#This Row],[Descripción]],[1]!Tabla10[Descripción],[1]!Tabla10[CODIGO PRESUPUESTARIO],0))</f>
        <v/>
      </c>
      <c r="R1515" s="696"/>
      <c r="S1515" s="696"/>
    </row>
    <row r="1516" spans="2:19" x14ac:dyDescent="0.3">
      <c r="B1516" s="692" t="str">
        <f>IF('Formulario PPGR3 '!$G1516="","",CONCATENATE('Formulario PPGR3 '!$C1516,".",'Formulario PPGR3 '!$D1516,".",'Formulario PPGR3 '!$E1516,".",'Formulario PPGR3 '!$F1516))</f>
        <v/>
      </c>
      <c r="C1516" s="692" t="str">
        <f>IF('Formulario PPGR3 '!$G1516="","",'[1]Formulario PPGR1'!#REF!)</f>
        <v/>
      </c>
      <c r="D1516" s="692" t="str">
        <f>IF('Formulario PPGR3 '!$G1516="","",'[1]Formulario PPGR1'!#REF!)</f>
        <v/>
      </c>
      <c r="E1516" s="692" t="str">
        <f>IF('Formulario PPGR3 '!$G1516="","",'[1]Formulario PPGR1'!#REF!)</f>
        <v/>
      </c>
      <c r="F1516" s="692" t="str">
        <f>IF('Formulario PPGR3 '!$G1516="","",'[1]Formulario PPGR1'!#REF!)</f>
        <v/>
      </c>
      <c r="G1516" s="693"/>
      <c r="H1516" s="694" t="str">
        <f>IF(Tabla112[[#This Row],[Código_Actividad]]="","",_xlfn.XLOOKUP(Tabla112[[#This Row],[Código_Actividad]],[1]!Tabla2[Código],[1]!Tabla2[Actividades Programables Presupuestables],"",0))</f>
        <v/>
      </c>
      <c r="I1516" s="695" t="str">
        <f>IFERROR(VLOOKUP('Formulario PPGR3 '!$G1516,'[1]Formulario PPGR2'!$H$9:$V$272,15,FALSE),"")</f>
        <v/>
      </c>
      <c r="J1516" s="702"/>
      <c r="K1516" s="696" t="str">
        <f>IF(Tabla112[[#This Row],[Insumos]]="","",_xlfn.XLOOKUP(Tabla112[[#This Row],[Insumos]],[1]!Tabla10[Insumo],[1]!Tabla10[InsumoAbrev],"",0))</f>
        <v/>
      </c>
      <c r="L1516" s="697"/>
      <c r="M1516" s="698" t="str">
        <f>IF(Tabla112[[#This Row],[Descripción]]="","",_xlfn.XLOOKUP(Tabla112[[#This Row],[Descripción]],[1]!Tabla10[Descripción],[1]!Tabla10[Unidad de Medida],"",0))</f>
        <v/>
      </c>
      <c r="N1516" s="699"/>
      <c r="O1516" s="700" t="str">
        <f>IF(Tabla112[[#This Row],[Descripción]]="","",_xlfn.XLOOKUP(Tabla112[[#This Row],[Descripción]],[1]!Tabla10[Descripción],[1]!Tabla10[Precio Unitario],0))</f>
        <v/>
      </c>
      <c r="P1516" s="700" t="str">
        <f>IF(Tabla112[[#This Row],[Cantidad de Insumos]]="","",Tabla112[[#This Row],[Precio Unitario]]*Tabla112[[#This Row],[Cantidad de Insumos]])</f>
        <v/>
      </c>
      <c r="Q1516" s="700" t="str">
        <f>IF(Tabla112[[#This Row],[Descripción]]="","",_xlfn.XLOOKUP(Tabla112[[#This Row],[Descripción]],[1]!Tabla10[Descripción],[1]!Tabla10[CODIGO PRESUPUESTARIO],0))</f>
        <v/>
      </c>
      <c r="R1516" s="696"/>
      <c r="S1516" s="696"/>
    </row>
    <row r="1517" spans="2:19" x14ac:dyDescent="0.3">
      <c r="B1517" s="692" t="str">
        <f>IF('Formulario PPGR3 '!$G1517="","",CONCATENATE('Formulario PPGR3 '!$C1517,".",'Formulario PPGR3 '!$D1517,".",'Formulario PPGR3 '!$E1517,".",'Formulario PPGR3 '!$F1517))</f>
        <v/>
      </c>
      <c r="C1517" s="692" t="str">
        <f>IF('Formulario PPGR3 '!$G1517="","",'[1]Formulario PPGR1'!#REF!)</f>
        <v/>
      </c>
      <c r="D1517" s="692" t="str">
        <f>IF('Formulario PPGR3 '!$G1517="","",'[1]Formulario PPGR1'!#REF!)</f>
        <v/>
      </c>
      <c r="E1517" s="692" t="str">
        <f>IF('Formulario PPGR3 '!$G1517="","",'[1]Formulario PPGR1'!#REF!)</f>
        <v/>
      </c>
      <c r="F1517" s="692" t="str">
        <f>IF('Formulario PPGR3 '!$G1517="","",'[1]Formulario PPGR1'!#REF!)</f>
        <v/>
      </c>
      <c r="G1517" s="693"/>
      <c r="H1517" s="694" t="str">
        <f>IF(Tabla112[[#This Row],[Código_Actividad]]="","",_xlfn.XLOOKUP(Tabla112[[#This Row],[Código_Actividad]],[1]!Tabla2[Código],[1]!Tabla2[Actividades Programables Presupuestables],"",0))</f>
        <v/>
      </c>
      <c r="I1517" s="695" t="str">
        <f>IFERROR(VLOOKUP('Formulario PPGR3 '!$G1517,'[1]Formulario PPGR2'!$H$9:$V$272,15,FALSE),"")</f>
        <v/>
      </c>
      <c r="J1517" s="702"/>
      <c r="K1517" s="696" t="str">
        <f>IF(Tabla112[[#This Row],[Insumos]]="","",_xlfn.XLOOKUP(Tabla112[[#This Row],[Insumos]],[1]!Tabla10[Insumo],[1]!Tabla10[InsumoAbrev],"",0))</f>
        <v/>
      </c>
      <c r="L1517" s="697"/>
      <c r="M1517" s="698" t="str">
        <f>IF(Tabla112[[#This Row],[Descripción]]="","",_xlfn.XLOOKUP(Tabla112[[#This Row],[Descripción]],[1]!Tabla10[Descripción],[1]!Tabla10[Unidad de Medida],"",0))</f>
        <v/>
      </c>
      <c r="N1517" s="699"/>
      <c r="O1517" s="700" t="str">
        <f>IF(Tabla112[[#This Row],[Descripción]]="","",_xlfn.XLOOKUP(Tabla112[[#This Row],[Descripción]],[1]!Tabla10[Descripción],[1]!Tabla10[Precio Unitario],0))</f>
        <v/>
      </c>
      <c r="P1517" s="700" t="str">
        <f>IF(Tabla112[[#This Row],[Cantidad de Insumos]]="","",Tabla112[[#This Row],[Precio Unitario]]*Tabla112[[#This Row],[Cantidad de Insumos]])</f>
        <v/>
      </c>
      <c r="Q1517" s="700" t="str">
        <f>IF(Tabla112[[#This Row],[Descripción]]="","",_xlfn.XLOOKUP(Tabla112[[#This Row],[Descripción]],[1]!Tabla10[Descripción],[1]!Tabla10[CODIGO PRESUPUESTARIO],0))</f>
        <v/>
      </c>
      <c r="R1517" s="696"/>
      <c r="S1517" s="696"/>
    </row>
    <row r="1518" spans="2:19" x14ac:dyDescent="0.3">
      <c r="B1518" s="692" t="str">
        <f>IF('Formulario PPGR3 '!$G1518="","",CONCATENATE('Formulario PPGR3 '!$C1518,".",'Formulario PPGR3 '!$D1518,".",'Formulario PPGR3 '!$E1518,".",'Formulario PPGR3 '!$F1518))</f>
        <v/>
      </c>
      <c r="C1518" s="692" t="str">
        <f>IF('Formulario PPGR3 '!$G1518="","",'[1]Formulario PPGR1'!#REF!)</f>
        <v/>
      </c>
      <c r="D1518" s="692" t="str">
        <f>IF('Formulario PPGR3 '!$G1518="","",'[1]Formulario PPGR1'!#REF!)</f>
        <v/>
      </c>
      <c r="E1518" s="692" t="str">
        <f>IF('Formulario PPGR3 '!$G1518="","",'[1]Formulario PPGR1'!#REF!)</f>
        <v/>
      </c>
      <c r="F1518" s="692" t="str">
        <f>IF('Formulario PPGR3 '!$G1518="","",'[1]Formulario PPGR1'!#REF!)</f>
        <v/>
      </c>
      <c r="G1518" s="693"/>
      <c r="H1518" s="694" t="str">
        <f>IF(Tabla112[[#This Row],[Código_Actividad]]="","",_xlfn.XLOOKUP(Tabla112[[#This Row],[Código_Actividad]],[1]!Tabla2[Código],[1]!Tabla2[Actividades Programables Presupuestables],"",0))</f>
        <v/>
      </c>
      <c r="I1518" s="695" t="str">
        <f>IFERROR(VLOOKUP('Formulario PPGR3 '!$G1518,'[1]Formulario PPGR2'!$H$9:$V$272,15,FALSE),"")</f>
        <v/>
      </c>
      <c r="J1518" s="702"/>
      <c r="K1518" s="696" t="str">
        <f>IF(Tabla112[[#This Row],[Insumos]]="","",_xlfn.XLOOKUP(Tabla112[[#This Row],[Insumos]],[1]!Tabla10[Insumo],[1]!Tabla10[InsumoAbrev],"",0))</f>
        <v/>
      </c>
      <c r="L1518" s="697"/>
      <c r="M1518" s="698" t="str">
        <f>IF(Tabla112[[#This Row],[Descripción]]="","",_xlfn.XLOOKUP(Tabla112[[#This Row],[Descripción]],[1]!Tabla10[Descripción],[1]!Tabla10[Unidad de Medida],"",0))</f>
        <v/>
      </c>
      <c r="N1518" s="699"/>
      <c r="O1518" s="700" t="str">
        <f>IF(Tabla112[[#This Row],[Descripción]]="","",_xlfn.XLOOKUP(Tabla112[[#This Row],[Descripción]],[1]!Tabla10[Descripción],[1]!Tabla10[Precio Unitario],0))</f>
        <v/>
      </c>
      <c r="P1518" s="700" t="str">
        <f>IF(Tabla112[[#This Row],[Cantidad de Insumos]]="","",Tabla112[[#This Row],[Precio Unitario]]*Tabla112[[#This Row],[Cantidad de Insumos]])</f>
        <v/>
      </c>
      <c r="Q1518" s="700" t="str">
        <f>IF(Tabla112[[#This Row],[Descripción]]="","",_xlfn.XLOOKUP(Tabla112[[#This Row],[Descripción]],[1]!Tabla10[Descripción],[1]!Tabla10[CODIGO PRESUPUESTARIO],0))</f>
        <v/>
      </c>
      <c r="R1518" s="696"/>
      <c r="S1518" s="696"/>
    </row>
    <row r="1519" spans="2:19" x14ac:dyDescent="0.3">
      <c r="B1519" s="692" t="str">
        <f>IF('Formulario PPGR3 '!$G1519="","",CONCATENATE('Formulario PPGR3 '!$C1519,".",'Formulario PPGR3 '!$D1519,".",'Formulario PPGR3 '!$E1519,".",'Formulario PPGR3 '!$F1519))</f>
        <v/>
      </c>
      <c r="C1519" s="692" t="str">
        <f>IF('Formulario PPGR3 '!$G1519="","",'[1]Formulario PPGR1'!#REF!)</f>
        <v/>
      </c>
      <c r="D1519" s="692" t="str">
        <f>IF('Formulario PPGR3 '!$G1519="","",'[1]Formulario PPGR1'!#REF!)</f>
        <v/>
      </c>
      <c r="E1519" s="692" t="str">
        <f>IF('Formulario PPGR3 '!$G1519="","",'[1]Formulario PPGR1'!#REF!)</f>
        <v/>
      </c>
      <c r="F1519" s="692" t="str">
        <f>IF('Formulario PPGR3 '!$G1519="","",'[1]Formulario PPGR1'!#REF!)</f>
        <v/>
      </c>
      <c r="G1519" s="693"/>
      <c r="H1519" s="694" t="str">
        <f>IF(Tabla112[[#This Row],[Código_Actividad]]="","",_xlfn.XLOOKUP(Tabla112[[#This Row],[Código_Actividad]],[1]!Tabla2[Código],[1]!Tabla2[Actividades Programables Presupuestables],"",0))</f>
        <v/>
      </c>
      <c r="I1519" s="695" t="str">
        <f>IFERROR(VLOOKUP('Formulario PPGR3 '!$G1519,'[1]Formulario PPGR2'!$H$9:$V$272,15,FALSE),"")</f>
        <v/>
      </c>
      <c r="J1519" s="702"/>
      <c r="K1519" s="696" t="str">
        <f>IF(Tabla112[[#This Row],[Insumos]]="","",_xlfn.XLOOKUP(Tabla112[[#This Row],[Insumos]],[1]!Tabla10[Insumo],[1]!Tabla10[InsumoAbrev],"",0))</f>
        <v/>
      </c>
      <c r="L1519" s="697"/>
      <c r="M1519" s="698" t="str">
        <f>IF(Tabla112[[#This Row],[Descripción]]="","",_xlfn.XLOOKUP(Tabla112[[#This Row],[Descripción]],[1]!Tabla10[Descripción],[1]!Tabla10[Unidad de Medida],"",0))</f>
        <v/>
      </c>
      <c r="N1519" s="699"/>
      <c r="O1519" s="700" t="str">
        <f>IF(Tabla112[[#This Row],[Descripción]]="","",_xlfn.XLOOKUP(Tabla112[[#This Row],[Descripción]],[1]!Tabla10[Descripción],[1]!Tabla10[Precio Unitario],0))</f>
        <v/>
      </c>
      <c r="P1519" s="700" t="str">
        <f>IF(Tabla112[[#This Row],[Cantidad de Insumos]]="","",Tabla112[[#This Row],[Precio Unitario]]*Tabla112[[#This Row],[Cantidad de Insumos]])</f>
        <v/>
      </c>
      <c r="Q1519" s="700" t="str">
        <f>IF(Tabla112[[#This Row],[Descripción]]="","",_xlfn.XLOOKUP(Tabla112[[#This Row],[Descripción]],[1]!Tabla10[Descripción],[1]!Tabla10[CODIGO PRESUPUESTARIO],0))</f>
        <v/>
      </c>
      <c r="R1519" s="696"/>
      <c r="S1519" s="696"/>
    </row>
    <row r="1520" spans="2:19" x14ac:dyDescent="0.3">
      <c r="B1520" s="692" t="str">
        <f>IF('Formulario PPGR3 '!$G1520="","",CONCATENATE('Formulario PPGR3 '!$C1520,".",'Formulario PPGR3 '!$D1520,".",'Formulario PPGR3 '!$E1520,".",'Formulario PPGR3 '!$F1520))</f>
        <v/>
      </c>
      <c r="C1520" s="692" t="str">
        <f>IF('Formulario PPGR3 '!$G1520="","",'[1]Formulario PPGR1'!#REF!)</f>
        <v/>
      </c>
      <c r="D1520" s="692" t="str">
        <f>IF('Formulario PPGR3 '!$G1520="","",'[1]Formulario PPGR1'!#REF!)</f>
        <v/>
      </c>
      <c r="E1520" s="692" t="str">
        <f>IF('Formulario PPGR3 '!$G1520="","",'[1]Formulario PPGR1'!#REF!)</f>
        <v/>
      </c>
      <c r="F1520" s="692" t="str">
        <f>IF('Formulario PPGR3 '!$G1520="","",'[1]Formulario PPGR1'!#REF!)</f>
        <v/>
      </c>
      <c r="G1520" s="693"/>
      <c r="H1520" s="694" t="str">
        <f>IF(Tabla112[[#This Row],[Código_Actividad]]="","",_xlfn.XLOOKUP(Tabla112[[#This Row],[Código_Actividad]],[1]!Tabla2[Código],[1]!Tabla2[Actividades Programables Presupuestables],"",0))</f>
        <v/>
      </c>
      <c r="I1520" s="695" t="str">
        <f>IFERROR(VLOOKUP('Formulario PPGR3 '!$G1520,'[1]Formulario PPGR2'!$H$9:$V$272,15,FALSE),"")</f>
        <v/>
      </c>
      <c r="J1520" s="702"/>
      <c r="K1520" s="696" t="str">
        <f>IF(Tabla112[[#This Row],[Insumos]]="","",_xlfn.XLOOKUP(Tabla112[[#This Row],[Insumos]],[1]!Tabla10[Insumo],[1]!Tabla10[InsumoAbrev],"",0))</f>
        <v/>
      </c>
      <c r="L1520" s="697"/>
      <c r="M1520" s="698" t="str">
        <f>IF(Tabla112[[#This Row],[Descripción]]="","",_xlfn.XLOOKUP(Tabla112[[#This Row],[Descripción]],[1]!Tabla10[Descripción],[1]!Tabla10[Unidad de Medida],"",0))</f>
        <v/>
      </c>
      <c r="N1520" s="699"/>
      <c r="O1520" s="700" t="str">
        <f>IF(Tabla112[[#This Row],[Descripción]]="","",_xlfn.XLOOKUP(Tabla112[[#This Row],[Descripción]],[1]!Tabla10[Descripción],[1]!Tabla10[Precio Unitario],0))</f>
        <v/>
      </c>
      <c r="P1520" s="700" t="str">
        <f>IF(Tabla112[[#This Row],[Cantidad de Insumos]]="","",Tabla112[[#This Row],[Precio Unitario]]*Tabla112[[#This Row],[Cantidad de Insumos]])</f>
        <v/>
      </c>
      <c r="Q1520" s="700" t="str">
        <f>IF(Tabla112[[#This Row],[Descripción]]="","",_xlfn.XLOOKUP(Tabla112[[#This Row],[Descripción]],[1]!Tabla10[Descripción],[1]!Tabla10[CODIGO PRESUPUESTARIO],0))</f>
        <v/>
      </c>
      <c r="R1520" s="696"/>
      <c r="S1520" s="696"/>
    </row>
    <row r="1521" spans="2:19" x14ac:dyDescent="0.3">
      <c r="B1521" s="692" t="str">
        <f>IF('Formulario PPGR3 '!$G1521="","",CONCATENATE('Formulario PPGR3 '!$C1521,".",'Formulario PPGR3 '!$D1521,".",'Formulario PPGR3 '!$E1521,".",'Formulario PPGR3 '!$F1521))</f>
        <v/>
      </c>
      <c r="C1521" s="692" t="str">
        <f>IF('Formulario PPGR3 '!$G1521="","",'[1]Formulario PPGR1'!#REF!)</f>
        <v/>
      </c>
      <c r="D1521" s="692" t="str">
        <f>IF('Formulario PPGR3 '!$G1521="","",'[1]Formulario PPGR1'!#REF!)</f>
        <v/>
      </c>
      <c r="E1521" s="692" t="str">
        <f>IF('Formulario PPGR3 '!$G1521="","",'[1]Formulario PPGR1'!#REF!)</f>
        <v/>
      </c>
      <c r="F1521" s="692" t="str">
        <f>IF('Formulario PPGR3 '!$G1521="","",'[1]Formulario PPGR1'!#REF!)</f>
        <v/>
      </c>
      <c r="G1521" s="693"/>
      <c r="H1521" s="694" t="str">
        <f>IF(Tabla112[[#This Row],[Código_Actividad]]="","",_xlfn.XLOOKUP(Tabla112[[#This Row],[Código_Actividad]],[1]!Tabla2[Código],[1]!Tabla2[Actividades Programables Presupuestables],"",0))</f>
        <v/>
      </c>
      <c r="I1521" s="695" t="str">
        <f>IFERROR(VLOOKUP('Formulario PPGR3 '!$G1521,'[1]Formulario PPGR2'!$H$9:$V$272,15,FALSE),"")</f>
        <v/>
      </c>
      <c r="J1521" s="702"/>
      <c r="K1521" s="696" t="str">
        <f>IF(Tabla112[[#This Row],[Insumos]]="","",_xlfn.XLOOKUP(Tabla112[[#This Row],[Insumos]],[1]!Tabla10[Insumo],[1]!Tabla10[InsumoAbrev],"",0))</f>
        <v/>
      </c>
      <c r="L1521" s="697"/>
      <c r="M1521" s="698" t="str">
        <f>IF(Tabla112[[#This Row],[Descripción]]="","",_xlfn.XLOOKUP(Tabla112[[#This Row],[Descripción]],[1]!Tabla10[Descripción],[1]!Tabla10[Unidad de Medida],"",0))</f>
        <v/>
      </c>
      <c r="N1521" s="699"/>
      <c r="O1521" s="700" t="str">
        <f>IF(Tabla112[[#This Row],[Descripción]]="","",_xlfn.XLOOKUP(Tabla112[[#This Row],[Descripción]],[1]!Tabla10[Descripción],[1]!Tabla10[Precio Unitario],0))</f>
        <v/>
      </c>
      <c r="P1521" s="700" t="str">
        <f>IF(Tabla112[[#This Row],[Cantidad de Insumos]]="","",Tabla112[[#This Row],[Precio Unitario]]*Tabla112[[#This Row],[Cantidad de Insumos]])</f>
        <v/>
      </c>
      <c r="Q1521" s="700" t="str">
        <f>IF(Tabla112[[#This Row],[Descripción]]="","",_xlfn.XLOOKUP(Tabla112[[#This Row],[Descripción]],[1]!Tabla10[Descripción],[1]!Tabla10[CODIGO PRESUPUESTARIO],0))</f>
        <v/>
      </c>
      <c r="R1521" s="696"/>
      <c r="S1521" s="696"/>
    </row>
    <row r="1522" spans="2:19" x14ac:dyDescent="0.3">
      <c r="B1522" s="692" t="str">
        <f>IF('Formulario PPGR3 '!$G1522="","",CONCATENATE('Formulario PPGR3 '!$C1522,".",'Formulario PPGR3 '!$D1522,".",'Formulario PPGR3 '!$E1522,".",'Formulario PPGR3 '!$F1522))</f>
        <v/>
      </c>
      <c r="C1522" s="692" t="str">
        <f>IF('Formulario PPGR3 '!$G1522="","",'[1]Formulario PPGR1'!#REF!)</f>
        <v/>
      </c>
      <c r="D1522" s="692" t="str">
        <f>IF('Formulario PPGR3 '!$G1522="","",'[1]Formulario PPGR1'!#REF!)</f>
        <v/>
      </c>
      <c r="E1522" s="692" t="str">
        <f>IF('Formulario PPGR3 '!$G1522="","",'[1]Formulario PPGR1'!#REF!)</f>
        <v/>
      </c>
      <c r="F1522" s="692" t="str">
        <f>IF('Formulario PPGR3 '!$G1522="","",'[1]Formulario PPGR1'!#REF!)</f>
        <v/>
      </c>
      <c r="G1522" s="693"/>
      <c r="H1522" s="694" t="str">
        <f>IF(Tabla112[[#This Row],[Código_Actividad]]="","",_xlfn.XLOOKUP(Tabla112[[#This Row],[Código_Actividad]],[1]!Tabla2[Código],[1]!Tabla2[Actividades Programables Presupuestables],"",0))</f>
        <v/>
      </c>
      <c r="I1522" s="695" t="str">
        <f>IFERROR(VLOOKUP('Formulario PPGR3 '!$G1522,'[1]Formulario PPGR2'!$H$9:$V$272,15,FALSE),"")</f>
        <v/>
      </c>
      <c r="J1522" s="702"/>
      <c r="K1522" s="696" t="str">
        <f>IF(Tabla112[[#This Row],[Insumos]]="","",_xlfn.XLOOKUP(Tabla112[[#This Row],[Insumos]],[1]!Tabla10[Insumo],[1]!Tabla10[InsumoAbrev],"",0))</f>
        <v/>
      </c>
      <c r="L1522" s="697"/>
      <c r="M1522" s="698" t="str">
        <f>IF(Tabla112[[#This Row],[Descripción]]="","",_xlfn.XLOOKUP(Tabla112[[#This Row],[Descripción]],[1]!Tabla10[Descripción],[1]!Tabla10[Unidad de Medida],"",0))</f>
        <v/>
      </c>
      <c r="N1522" s="699"/>
      <c r="O1522" s="700" t="str">
        <f>IF(Tabla112[[#This Row],[Descripción]]="","",_xlfn.XLOOKUP(Tabla112[[#This Row],[Descripción]],[1]!Tabla10[Descripción],[1]!Tabla10[Precio Unitario],0))</f>
        <v/>
      </c>
      <c r="P1522" s="700" t="str">
        <f>IF(Tabla112[[#This Row],[Cantidad de Insumos]]="","",Tabla112[[#This Row],[Precio Unitario]]*Tabla112[[#This Row],[Cantidad de Insumos]])</f>
        <v/>
      </c>
      <c r="Q1522" s="700" t="str">
        <f>IF(Tabla112[[#This Row],[Descripción]]="","",_xlfn.XLOOKUP(Tabla112[[#This Row],[Descripción]],[1]!Tabla10[Descripción],[1]!Tabla10[CODIGO PRESUPUESTARIO],0))</f>
        <v/>
      </c>
      <c r="R1522" s="696"/>
      <c r="S1522" s="696"/>
    </row>
    <row r="1523" spans="2:19" x14ac:dyDescent="0.3">
      <c r="B1523" s="692" t="str">
        <f>IF('Formulario PPGR3 '!$G1523="","",CONCATENATE('Formulario PPGR3 '!$C1523,".",'Formulario PPGR3 '!$D1523,".",'Formulario PPGR3 '!$E1523,".",'Formulario PPGR3 '!$F1523))</f>
        <v/>
      </c>
      <c r="C1523" s="692" t="str">
        <f>IF('Formulario PPGR3 '!$G1523="","",'[1]Formulario PPGR1'!#REF!)</f>
        <v/>
      </c>
      <c r="D1523" s="692" t="str">
        <f>IF('Formulario PPGR3 '!$G1523="","",'[1]Formulario PPGR1'!#REF!)</f>
        <v/>
      </c>
      <c r="E1523" s="692" t="str">
        <f>IF('Formulario PPGR3 '!$G1523="","",'[1]Formulario PPGR1'!#REF!)</f>
        <v/>
      </c>
      <c r="F1523" s="692" t="str">
        <f>IF('Formulario PPGR3 '!$G1523="","",'[1]Formulario PPGR1'!#REF!)</f>
        <v/>
      </c>
      <c r="G1523" s="693"/>
      <c r="H1523" s="694" t="str">
        <f>IF(Tabla112[[#This Row],[Código_Actividad]]="","",_xlfn.XLOOKUP(Tabla112[[#This Row],[Código_Actividad]],[1]!Tabla2[Código],[1]!Tabla2[Actividades Programables Presupuestables],"",0))</f>
        <v/>
      </c>
      <c r="I1523" s="695" t="str">
        <f>IFERROR(VLOOKUP('Formulario PPGR3 '!$G1523,'[1]Formulario PPGR2'!$H$9:$V$272,15,FALSE),"")</f>
        <v/>
      </c>
      <c r="J1523" s="702"/>
      <c r="K1523" s="696" t="str">
        <f>IF(Tabla112[[#This Row],[Insumos]]="","",_xlfn.XLOOKUP(Tabla112[[#This Row],[Insumos]],[1]!Tabla10[Insumo],[1]!Tabla10[InsumoAbrev],"",0))</f>
        <v/>
      </c>
      <c r="L1523" s="697"/>
      <c r="M1523" s="698" t="str">
        <f>IF(Tabla112[[#This Row],[Descripción]]="","",_xlfn.XLOOKUP(Tabla112[[#This Row],[Descripción]],[1]!Tabla10[Descripción],[1]!Tabla10[Unidad de Medida],"",0))</f>
        <v/>
      </c>
      <c r="N1523" s="699"/>
      <c r="O1523" s="700" t="str">
        <f>IF(Tabla112[[#This Row],[Descripción]]="","",_xlfn.XLOOKUP(Tabla112[[#This Row],[Descripción]],[1]!Tabla10[Descripción],[1]!Tabla10[Precio Unitario],0))</f>
        <v/>
      </c>
      <c r="P1523" s="700" t="str">
        <f>IF(Tabla112[[#This Row],[Cantidad de Insumos]]="","",Tabla112[[#This Row],[Precio Unitario]]*Tabla112[[#This Row],[Cantidad de Insumos]])</f>
        <v/>
      </c>
      <c r="Q1523" s="700" t="str">
        <f>IF(Tabla112[[#This Row],[Descripción]]="","",_xlfn.XLOOKUP(Tabla112[[#This Row],[Descripción]],[1]!Tabla10[Descripción],[1]!Tabla10[CODIGO PRESUPUESTARIO],0))</f>
        <v/>
      </c>
      <c r="R1523" s="696"/>
      <c r="S1523" s="696"/>
    </row>
    <row r="1524" spans="2:19" x14ac:dyDescent="0.3">
      <c r="B1524" s="692" t="str">
        <f>IF('Formulario PPGR3 '!$G1524="","",CONCATENATE('Formulario PPGR3 '!$C1524,".",'Formulario PPGR3 '!$D1524,".",'Formulario PPGR3 '!$E1524,".",'Formulario PPGR3 '!$F1524))</f>
        <v/>
      </c>
      <c r="C1524" s="692" t="str">
        <f>IF('Formulario PPGR3 '!$G1524="","",'[1]Formulario PPGR1'!#REF!)</f>
        <v/>
      </c>
      <c r="D1524" s="692" t="str">
        <f>IF('Formulario PPGR3 '!$G1524="","",'[1]Formulario PPGR1'!#REF!)</f>
        <v/>
      </c>
      <c r="E1524" s="692" t="str">
        <f>IF('Formulario PPGR3 '!$G1524="","",'[1]Formulario PPGR1'!#REF!)</f>
        <v/>
      </c>
      <c r="F1524" s="692" t="str">
        <f>IF('Formulario PPGR3 '!$G1524="","",'[1]Formulario PPGR1'!#REF!)</f>
        <v/>
      </c>
      <c r="G1524" s="693"/>
      <c r="H1524" s="694" t="str">
        <f>IF(Tabla112[[#This Row],[Código_Actividad]]="","",_xlfn.XLOOKUP(Tabla112[[#This Row],[Código_Actividad]],[1]!Tabla2[Código],[1]!Tabla2[Actividades Programables Presupuestables],"",0))</f>
        <v/>
      </c>
      <c r="I1524" s="695" t="str">
        <f>IFERROR(VLOOKUP('Formulario PPGR3 '!$G1524,'[1]Formulario PPGR2'!$H$9:$V$272,15,FALSE),"")</f>
        <v/>
      </c>
      <c r="J1524" s="702"/>
      <c r="K1524" s="696" t="str">
        <f>IF(Tabla112[[#This Row],[Insumos]]="","",_xlfn.XLOOKUP(Tabla112[[#This Row],[Insumos]],[1]!Tabla10[Insumo],[1]!Tabla10[InsumoAbrev],"",0))</f>
        <v/>
      </c>
      <c r="L1524" s="697"/>
      <c r="M1524" s="698" t="str">
        <f>IF(Tabla112[[#This Row],[Descripción]]="","",_xlfn.XLOOKUP(Tabla112[[#This Row],[Descripción]],[1]!Tabla10[Descripción],[1]!Tabla10[Unidad de Medida],"",0))</f>
        <v/>
      </c>
      <c r="N1524" s="699"/>
      <c r="O1524" s="700" t="str">
        <f>IF(Tabla112[[#This Row],[Descripción]]="","",_xlfn.XLOOKUP(Tabla112[[#This Row],[Descripción]],[1]!Tabla10[Descripción],[1]!Tabla10[Precio Unitario],0))</f>
        <v/>
      </c>
      <c r="P1524" s="700" t="str">
        <f>IF(Tabla112[[#This Row],[Cantidad de Insumos]]="","",Tabla112[[#This Row],[Precio Unitario]]*Tabla112[[#This Row],[Cantidad de Insumos]])</f>
        <v/>
      </c>
      <c r="Q1524" s="700" t="str">
        <f>IF(Tabla112[[#This Row],[Descripción]]="","",_xlfn.XLOOKUP(Tabla112[[#This Row],[Descripción]],[1]!Tabla10[Descripción],[1]!Tabla10[CODIGO PRESUPUESTARIO],0))</f>
        <v/>
      </c>
      <c r="R1524" s="696"/>
      <c r="S1524" s="696"/>
    </row>
    <row r="1525" spans="2:19" x14ac:dyDescent="0.3">
      <c r="B1525" s="692" t="str">
        <f>IF('Formulario PPGR3 '!$G1525="","",CONCATENATE('Formulario PPGR3 '!$C1525,".",'Formulario PPGR3 '!$D1525,".",'Formulario PPGR3 '!$E1525,".",'Formulario PPGR3 '!$F1525))</f>
        <v/>
      </c>
      <c r="C1525" s="692" t="str">
        <f>IF('Formulario PPGR3 '!$G1525="","",'[1]Formulario PPGR1'!#REF!)</f>
        <v/>
      </c>
      <c r="D1525" s="692" t="str">
        <f>IF('Formulario PPGR3 '!$G1525="","",'[1]Formulario PPGR1'!#REF!)</f>
        <v/>
      </c>
      <c r="E1525" s="692" t="str">
        <f>IF('Formulario PPGR3 '!$G1525="","",'[1]Formulario PPGR1'!#REF!)</f>
        <v/>
      </c>
      <c r="F1525" s="692" t="str">
        <f>IF('Formulario PPGR3 '!$G1525="","",'[1]Formulario PPGR1'!#REF!)</f>
        <v/>
      </c>
      <c r="G1525" s="693"/>
      <c r="H1525" s="694" t="str">
        <f>IF(Tabla112[[#This Row],[Código_Actividad]]="","",_xlfn.XLOOKUP(Tabla112[[#This Row],[Código_Actividad]],[1]!Tabla2[Código],[1]!Tabla2[Actividades Programables Presupuestables],"",0))</f>
        <v/>
      </c>
      <c r="I1525" s="695" t="str">
        <f>IFERROR(VLOOKUP('Formulario PPGR3 '!$G1525,'[1]Formulario PPGR2'!$H$9:$V$272,15,FALSE),"")</f>
        <v/>
      </c>
      <c r="J1525" s="702"/>
      <c r="K1525" s="696" t="str">
        <f>IF(Tabla112[[#This Row],[Insumos]]="","",_xlfn.XLOOKUP(Tabla112[[#This Row],[Insumos]],[1]!Tabla10[Insumo],[1]!Tabla10[InsumoAbrev],"",0))</f>
        <v/>
      </c>
      <c r="L1525" s="697"/>
      <c r="M1525" s="698" t="str">
        <f>IF(Tabla112[[#This Row],[Descripción]]="","",_xlfn.XLOOKUP(Tabla112[[#This Row],[Descripción]],[1]!Tabla10[Descripción],[1]!Tabla10[Unidad de Medida],"",0))</f>
        <v/>
      </c>
      <c r="N1525" s="699"/>
      <c r="O1525" s="700" t="str">
        <f>IF(Tabla112[[#This Row],[Descripción]]="","",_xlfn.XLOOKUP(Tabla112[[#This Row],[Descripción]],[1]!Tabla10[Descripción],[1]!Tabla10[Precio Unitario],0))</f>
        <v/>
      </c>
      <c r="P1525" s="700" t="str">
        <f>IF(Tabla112[[#This Row],[Cantidad de Insumos]]="","",Tabla112[[#This Row],[Precio Unitario]]*Tabla112[[#This Row],[Cantidad de Insumos]])</f>
        <v/>
      </c>
      <c r="Q1525" s="700" t="str">
        <f>IF(Tabla112[[#This Row],[Descripción]]="","",_xlfn.XLOOKUP(Tabla112[[#This Row],[Descripción]],[1]!Tabla10[Descripción],[1]!Tabla10[CODIGO PRESUPUESTARIO],0))</f>
        <v/>
      </c>
      <c r="R1525" s="696"/>
      <c r="S1525" s="696"/>
    </row>
    <row r="1526" spans="2:19" x14ac:dyDescent="0.3">
      <c r="B1526" s="692" t="str">
        <f>IF('Formulario PPGR3 '!$G1526="","",CONCATENATE('Formulario PPGR3 '!$C1526,".",'Formulario PPGR3 '!$D1526,".",'Formulario PPGR3 '!$E1526,".",'Formulario PPGR3 '!$F1526))</f>
        <v/>
      </c>
      <c r="C1526" s="692" t="str">
        <f>IF('Formulario PPGR3 '!$G1526="","",'[1]Formulario PPGR1'!#REF!)</f>
        <v/>
      </c>
      <c r="D1526" s="692" t="str">
        <f>IF('Formulario PPGR3 '!$G1526="","",'[1]Formulario PPGR1'!#REF!)</f>
        <v/>
      </c>
      <c r="E1526" s="692" t="str">
        <f>IF('Formulario PPGR3 '!$G1526="","",'[1]Formulario PPGR1'!#REF!)</f>
        <v/>
      </c>
      <c r="F1526" s="692" t="str">
        <f>IF('Formulario PPGR3 '!$G1526="","",'[1]Formulario PPGR1'!#REF!)</f>
        <v/>
      </c>
      <c r="G1526" s="693"/>
      <c r="H1526" s="694" t="str">
        <f>IF(Tabla112[[#This Row],[Código_Actividad]]="","",_xlfn.XLOOKUP(Tabla112[[#This Row],[Código_Actividad]],[1]!Tabla2[Código],[1]!Tabla2[Actividades Programables Presupuestables],"",0))</f>
        <v/>
      </c>
      <c r="I1526" s="695" t="str">
        <f>IFERROR(VLOOKUP('Formulario PPGR3 '!$G1526,'[1]Formulario PPGR2'!$H$9:$V$272,15,FALSE),"")</f>
        <v/>
      </c>
      <c r="J1526" s="702"/>
      <c r="K1526" s="696" t="str">
        <f>IF(Tabla112[[#This Row],[Insumos]]="","",_xlfn.XLOOKUP(Tabla112[[#This Row],[Insumos]],[1]!Tabla10[Insumo],[1]!Tabla10[InsumoAbrev],"",0))</f>
        <v/>
      </c>
      <c r="L1526" s="697"/>
      <c r="M1526" s="698" t="str">
        <f>IF(Tabla112[[#This Row],[Descripción]]="","",_xlfn.XLOOKUP(Tabla112[[#This Row],[Descripción]],[1]!Tabla10[Descripción],[1]!Tabla10[Unidad de Medida],"",0))</f>
        <v/>
      </c>
      <c r="N1526" s="699"/>
      <c r="O1526" s="700" t="str">
        <f>IF(Tabla112[[#This Row],[Descripción]]="","",_xlfn.XLOOKUP(Tabla112[[#This Row],[Descripción]],[1]!Tabla10[Descripción],[1]!Tabla10[Precio Unitario],0))</f>
        <v/>
      </c>
      <c r="P1526" s="700" t="str">
        <f>IF(Tabla112[[#This Row],[Cantidad de Insumos]]="","",Tabla112[[#This Row],[Precio Unitario]]*Tabla112[[#This Row],[Cantidad de Insumos]])</f>
        <v/>
      </c>
      <c r="Q1526" s="700" t="str">
        <f>IF(Tabla112[[#This Row],[Descripción]]="","",_xlfn.XLOOKUP(Tabla112[[#This Row],[Descripción]],[1]!Tabla10[Descripción],[1]!Tabla10[CODIGO PRESUPUESTARIO],0))</f>
        <v/>
      </c>
      <c r="R1526" s="696"/>
      <c r="S1526" s="696"/>
    </row>
    <row r="1527" spans="2:19" x14ac:dyDescent="0.3">
      <c r="B1527" s="692" t="str">
        <f>IF('Formulario PPGR3 '!$G1527="","",CONCATENATE('Formulario PPGR3 '!$C1527,".",'Formulario PPGR3 '!$D1527,".",'Formulario PPGR3 '!$E1527,".",'Formulario PPGR3 '!$F1527))</f>
        <v/>
      </c>
      <c r="C1527" s="692" t="str">
        <f>IF('Formulario PPGR3 '!$G1527="","",'[1]Formulario PPGR1'!#REF!)</f>
        <v/>
      </c>
      <c r="D1527" s="692" t="str">
        <f>IF('Formulario PPGR3 '!$G1527="","",'[1]Formulario PPGR1'!#REF!)</f>
        <v/>
      </c>
      <c r="E1527" s="692" t="str">
        <f>IF('Formulario PPGR3 '!$G1527="","",'[1]Formulario PPGR1'!#REF!)</f>
        <v/>
      </c>
      <c r="F1527" s="692" t="str">
        <f>IF('Formulario PPGR3 '!$G1527="","",'[1]Formulario PPGR1'!#REF!)</f>
        <v/>
      </c>
      <c r="G1527" s="693"/>
      <c r="H1527" s="694" t="str">
        <f>IF(Tabla112[[#This Row],[Código_Actividad]]="","",_xlfn.XLOOKUP(Tabla112[[#This Row],[Código_Actividad]],[1]!Tabla2[Código],[1]!Tabla2[Actividades Programables Presupuestables],"",0))</f>
        <v/>
      </c>
      <c r="I1527" s="695" t="str">
        <f>IFERROR(VLOOKUP('Formulario PPGR3 '!$G1527,'[1]Formulario PPGR2'!$H$9:$V$272,15,FALSE),"")</f>
        <v/>
      </c>
      <c r="J1527" s="702"/>
      <c r="K1527" s="696" t="str">
        <f>IF(Tabla112[[#This Row],[Insumos]]="","",_xlfn.XLOOKUP(Tabla112[[#This Row],[Insumos]],[1]!Tabla10[Insumo],[1]!Tabla10[InsumoAbrev],"",0))</f>
        <v/>
      </c>
      <c r="L1527" s="697"/>
      <c r="M1527" s="698" t="str">
        <f>IF(Tabla112[[#This Row],[Descripción]]="","",_xlfn.XLOOKUP(Tabla112[[#This Row],[Descripción]],[1]!Tabla10[Descripción],[1]!Tabla10[Unidad de Medida],"",0))</f>
        <v/>
      </c>
      <c r="N1527" s="699"/>
      <c r="O1527" s="700" t="str">
        <f>IF(Tabla112[[#This Row],[Descripción]]="","",_xlfn.XLOOKUP(Tabla112[[#This Row],[Descripción]],[1]!Tabla10[Descripción],[1]!Tabla10[Precio Unitario],0))</f>
        <v/>
      </c>
      <c r="P1527" s="700" t="str">
        <f>IF(Tabla112[[#This Row],[Cantidad de Insumos]]="","",Tabla112[[#This Row],[Precio Unitario]]*Tabla112[[#This Row],[Cantidad de Insumos]])</f>
        <v/>
      </c>
      <c r="Q1527" s="700" t="str">
        <f>IF(Tabla112[[#This Row],[Descripción]]="","",_xlfn.XLOOKUP(Tabla112[[#This Row],[Descripción]],[1]!Tabla10[Descripción],[1]!Tabla10[CODIGO PRESUPUESTARIO],0))</f>
        <v/>
      </c>
      <c r="R1527" s="696"/>
      <c r="S1527" s="696"/>
    </row>
    <row r="1528" spans="2:19" x14ac:dyDescent="0.3">
      <c r="B1528" s="692" t="str">
        <f>IF('Formulario PPGR3 '!$G1528="","",CONCATENATE('Formulario PPGR3 '!$C1528,".",'Formulario PPGR3 '!$D1528,".",'Formulario PPGR3 '!$E1528,".",'Formulario PPGR3 '!$F1528))</f>
        <v/>
      </c>
      <c r="C1528" s="692" t="str">
        <f>IF('Formulario PPGR3 '!$G1528="","",'[1]Formulario PPGR1'!#REF!)</f>
        <v/>
      </c>
      <c r="D1528" s="692" t="str">
        <f>IF('Formulario PPGR3 '!$G1528="","",'[1]Formulario PPGR1'!#REF!)</f>
        <v/>
      </c>
      <c r="E1528" s="692" t="str">
        <f>IF('Formulario PPGR3 '!$G1528="","",'[1]Formulario PPGR1'!#REF!)</f>
        <v/>
      </c>
      <c r="F1528" s="692" t="str">
        <f>IF('Formulario PPGR3 '!$G1528="","",'[1]Formulario PPGR1'!#REF!)</f>
        <v/>
      </c>
      <c r="G1528" s="693"/>
      <c r="H1528" s="694" t="str">
        <f>IF(Tabla112[[#This Row],[Código_Actividad]]="","",_xlfn.XLOOKUP(Tabla112[[#This Row],[Código_Actividad]],[1]!Tabla2[Código],[1]!Tabla2[Actividades Programables Presupuestables],"",0))</f>
        <v/>
      </c>
      <c r="I1528" s="695" t="str">
        <f>IFERROR(VLOOKUP('Formulario PPGR3 '!$G1528,'[1]Formulario PPGR2'!$H$9:$V$272,15,FALSE),"")</f>
        <v/>
      </c>
      <c r="J1528" s="702"/>
      <c r="K1528" s="696" t="str">
        <f>IF(Tabla112[[#This Row],[Insumos]]="","",_xlfn.XLOOKUP(Tabla112[[#This Row],[Insumos]],[1]!Tabla10[Insumo],[1]!Tabla10[InsumoAbrev],"",0))</f>
        <v/>
      </c>
      <c r="L1528" s="697"/>
      <c r="M1528" s="698" t="str">
        <f>IF(Tabla112[[#This Row],[Descripción]]="","",_xlfn.XLOOKUP(Tabla112[[#This Row],[Descripción]],[1]!Tabla10[Descripción],[1]!Tabla10[Unidad de Medida],"",0))</f>
        <v/>
      </c>
      <c r="N1528" s="699"/>
      <c r="O1528" s="700" t="str">
        <f>IF(Tabla112[[#This Row],[Descripción]]="","",_xlfn.XLOOKUP(Tabla112[[#This Row],[Descripción]],[1]!Tabla10[Descripción],[1]!Tabla10[Precio Unitario],0))</f>
        <v/>
      </c>
      <c r="P1528" s="700" t="str">
        <f>IF(Tabla112[[#This Row],[Cantidad de Insumos]]="","",Tabla112[[#This Row],[Precio Unitario]]*Tabla112[[#This Row],[Cantidad de Insumos]])</f>
        <v/>
      </c>
      <c r="Q1528" s="700" t="str">
        <f>IF(Tabla112[[#This Row],[Descripción]]="","",_xlfn.XLOOKUP(Tabla112[[#This Row],[Descripción]],[1]!Tabla10[Descripción],[1]!Tabla10[CODIGO PRESUPUESTARIO],0))</f>
        <v/>
      </c>
      <c r="R1528" s="696"/>
      <c r="S1528" s="696"/>
    </row>
    <row r="1529" spans="2:19" x14ac:dyDescent="0.3">
      <c r="B1529" s="692" t="str">
        <f>IF('Formulario PPGR3 '!$G1529="","",CONCATENATE('Formulario PPGR3 '!$C1529,".",'Formulario PPGR3 '!$D1529,".",'Formulario PPGR3 '!$E1529,".",'Formulario PPGR3 '!$F1529))</f>
        <v/>
      </c>
      <c r="C1529" s="692" t="str">
        <f>IF('Formulario PPGR3 '!$G1529="","",'[1]Formulario PPGR1'!#REF!)</f>
        <v/>
      </c>
      <c r="D1529" s="692" t="str">
        <f>IF('Formulario PPGR3 '!$G1529="","",'[1]Formulario PPGR1'!#REF!)</f>
        <v/>
      </c>
      <c r="E1529" s="692" t="str">
        <f>IF('Formulario PPGR3 '!$G1529="","",'[1]Formulario PPGR1'!#REF!)</f>
        <v/>
      </c>
      <c r="F1529" s="692" t="str">
        <f>IF('Formulario PPGR3 '!$G1529="","",'[1]Formulario PPGR1'!#REF!)</f>
        <v/>
      </c>
      <c r="G1529" s="693"/>
      <c r="H1529" s="694" t="str">
        <f>IF(Tabla112[[#This Row],[Código_Actividad]]="","",_xlfn.XLOOKUP(Tabla112[[#This Row],[Código_Actividad]],[1]!Tabla2[Código],[1]!Tabla2[Actividades Programables Presupuestables],"",0))</f>
        <v/>
      </c>
      <c r="I1529" s="695" t="str">
        <f>IFERROR(VLOOKUP('Formulario PPGR3 '!$G1529,'[1]Formulario PPGR2'!$H$9:$V$272,15,FALSE),"")</f>
        <v/>
      </c>
      <c r="J1529" s="702"/>
      <c r="K1529" s="696" t="str">
        <f>IF(Tabla112[[#This Row],[Insumos]]="","",_xlfn.XLOOKUP(Tabla112[[#This Row],[Insumos]],[1]!Tabla10[Insumo],[1]!Tabla10[InsumoAbrev],"",0))</f>
        <v/>
      </c>
      <c r="L1529" s="697"/>
      <c r="M1529" s="698" t="str">
        <f>IF(Tabla112[[#This Row],[Descripción]]="","",_xlfn.XLOOKUP(Tabla112[[#This Row],[Descripción]],[1]!Tabla10[Descripción],[1]!Tabla10[Unidad de Medida],"",0))</f>
        <v/>
      </c>
      <c r="N1529" s="699"/>
      <c r="O1529" s="700" t="str">
        <f>IF(Tabla112[[#This Row],[Descripción]]="","",_xlfn.XLOOKUP(Tabla112[[#This Row],[Descripción]],[1]!Tabla10[Descripción],[1]!Tabla10[Precio Unitario],0))</f>
        <v/>
      </c>
      <c r="P1529" s="700" t="str">
        <f>IF(Tabla112[[#This Row],[Cantidad de Insumos]]="","",Tabla112[[#This Row],[Precio Unitario]]*Tabla112[[#This Row],[Cantidad de Insumos]])</f>
        <v/>
      </c>
      <c r="Q1529" s="700" t="str">
        <f>IF(Tabla112[[#This Row],[Descripción]]="","",_xlfn.XLOOKUP(Tabla112[[#This Row],[Descripción]],[1]!Tabla10[Descripción],[1]!Tabla10[CODIGO PRESUPUESTARIO],0))</f>
        <v/>
      </c>
      <c r="R1529" s="696"/>
      <c r="S1529" s="696"/>
    </row>
    <row r="1530" spans="2:19" x14ac:dyDescent="0.3">
      <c r="B1530" s="692" t="str">
        <f>IF('Formulario PPGR3 '!$G1530="","",CONCATENATE('Formulario PPGR3 '!$C1530,".",'Formulario PPGR3 '!$D1530,".",'Formulario PPGR3 '!$E1530,".",'Formulario PPGR3 '!$F1530))</f>
        <v/>
      </c>
      <c r="C1530" s="692" t="str">
        <f>IF('Formulario PPGR3 '!$G1530="","",'[1]Formulario PPGR1'!#REF!)</f>
        <v/>
      </c>
      <c r="D1530" s="692" t="str">
        <f>IF('Formulario PPGR3 '!$G1530="","",'[1]Formulario PPGR1'!#REF!)</f>
        <v/>
      </c>
      <c r="E1530" s="692" t="str">
        <f>IF('Formulario PPGR3 '!$G1530="","",'[1]Formulario PPGR1'!#REF!)</f>
        <v/>
      </c>
      <c r="F1530" s="692" t="str">
        <f>IF('Formulario PPGR3 '!$G1530="","",'[1]Formulario PPGR1'!#REF!)</f>
        <v/>
      </c>
      <c r="G1530" s="693"/>
      <c r="H1530" s="694" t="str">
        <f>IF(Tabla112[[#This Row],[Código_Actividad]]="","",_xlfn.XLOOKUP(Tabla112[[#This Row],[Código_Actividad]],[1]!Tabla2[Código],[1]!Tabla2[Actividades Programables Presupuestables],"",0))</f>
        <v/>
      </c>
      <c r="I1530" s="695" t="str">
        <f>IFERROR(VLOOKUP('Formulario PPGR3 '!$G1530,'[1]Formulario PPGR2'!$H$9:$V$272,15,FALSE),"")</f>
        <v/>
      </c>
      <c r="J1530" s="702"/>
      <c r="K1530" s="696" t="str">
        <f>IF(Tabla112[[#This Row],[Insumos]]="","",_xlfn.XLOOKUP(Tabla112[[#This Row],[Insumos]],[1]!Tabla10[Insumo],[1]!Tabla10[InsumoAbrev],"",0))</f>
        <v/>
      </c>
      <c r="L1530" s="697"/>
      <c r="M1530" s="698" t="str">
        <f>IF(Tabla112[[#This Row],[Descripción]]="","",_xlfn.XLOOKUP(Tabla112[[#This Row],[Descripción]],[1]!Tabla10[Descripción],[1]!Tabla10[Unidad de Medida],"",0))</f>
        <v/>
      </c>
      <c r="N1530" s="699"/>
      <c r="O1530" s="700" t="str">
        <f>IF(Tabla112[[#This Row],[Descripción]]="","",_xlfn.XLOOKUP(Tabla112[[#This Row],[Descripción]],[1]!Tabla10[Descripción],[1]!Tabla10[Precio Unitario],0))</f>
        <v/>
      </c>
      <c r="P1530" s="700" t="str">
        <f>IF(Tabla112[[#This Row],[Cantidad de Insumos]]="","",Tabla112[[#This Row],[Precio Unitario]]*Tabla112[[#This Row],[Cantidad de Insumos]])</f>
        <v/>
      </c>
      <c r="Q1530" s="700" t="str">
        <f>IF(Tabla112[[#This Row],[Descripción]]="","",_xlfn.XLOOKUP(Tabla112[[#This Row],[Descripción]],[1]!Tabla10[Descripción],[1]!Tabla10[CODIGO PRESUPUESTARIO],0))</f>
        <v/>
      </c>
      <c r="R1530" s="696"/>
      <c r="S1530" s="696"/>
    </row>
    <row r="1531" spans="2:19" x14ac:dyDescent="0.3">
      <c r="B1531" s="692" t="str">
        <f>IF('Formulario PPGR3 '!$G1531="","",CONCATENATE('Formulario PPGR3 '!$C1531,".",'Formulario PPGR3 '!$D1531,".",'Formulario PPGR3 '!$E1531,".",'Formulario PPGR3 '!$F1531))</f>
        <v/>
      </c>
      <c r="C1531" s="692" t="str">
        <f>IF('Formulario PPGR3 '!$G1531="","",'[1]Formulario PPGR1'!#REF!)</f>
        <v/>
      </c>
      <c r="D1531" s="692" t="str">
        <f>IF('Formulario PPGR3 '!$G1531="","",'[1]Formulario PPGR1'!#REF!)</f>
        <v/>
      </c>
      <c r="E1531" s="692" t="str">
        <f>IF('Formulario PPGR3 '!$G1531="","",'[1]Formulario PPGR1'!#REF!)</f>
        <v/>
      </c>
      <c r="F1531" s="692" t="str">
        <f>IF('Formulario PPGR3 '!$G1531="","",'[1]Formulario PPGR1'!#REF!)</f>
        <v/>
      </c>
      <c r="G1531" s="693"/>
      <c r="H1531" s="694" t="str">
        <f>IF(Tabla112[[#This Row],[Código_Actividad]]="","",_xlfn.XLOOKUP(Tabla112[[#This Row],[Código_Actividad]],[1]!Tabla2[Código],[1]!Tabla2[Actividades Programables Presupuestables],"",0))</f>
        <v/>
      </c>
      <c r="I1531" s="695" t="str">
        <f>IFERROR(VLOOKUP('Formulario PPGR3 '!$G1531,'[1]Formulario PPGR2'!$H$9:$V$272,15,FALSE),"")</f>
        <v/>
      </c>
      <c r="J1531" s="702"/>
      <c r="K1531" s="696" t="str">
        <f>IF(Tabla112[[#This Row],[Insumos]]="","",_xlfn.XLOOKUP(Tabla112[[#This Row],[Insumos]],[1]!Tabla10[Insumo],[1]!Tabla10[InsumoAbrev],"",0))</f>
        <v/>
      </c>
      <c r="L1531" s="697"/>
      <c r="M1531" s="698" t="str">
        <f>IF(Tabla112[[#This Row],[Descripción]]="","",_xlfn.XLOOKUP(Tabla112[[#This Row],[Descripción]],[1]!Tabla10[Descripción],[1]!Tabla10[Unidad de Medida],"",0))</f>
        <v/>
      </c>
      <c r="N1531" s="699"/>
      <c r="O1531" s="700" t="str">
        <f>IF(Tabla112[[#This Row],[Descripción]]="","",_xlfn.XLOOKUP(Tabla112[[#This Row],[Descripción]],[1]!Tabla10[Descripción],[1]!Tabla10[Precio Unitario],0))</f>
        <v/>
      </c>
      <c r="P1531" s="700" t="str">
        <f>IF(Tabla112[[#This Row],[Cantidad de Insumos]]="","",Tabla112[[#This Row],[Precio Unitario]]*Tabla112[[#This Row],[Cantidad de Insumos]])</f>
        <v/>
      </c>
      <c r="Q1531" s="700" t="str">
        <f>IF(Tabla112[[#This Row],[Descripción]]="","",_xlfn.XLOOKUP(Tabla112[[#This Row],[Descripción]],[1]!Tabla10[Descripción],[1]!Tabla10[CODIGO PRESUPUESTARIO],0))</f>
        <v/>
      </c>
      <c r="R1531" s="696"/>
      <c r="S1531" s="696"/>
    </row>
    <row r="1532" spans="2:19" x14ac:dyDescent="0.3">
      <c r="B1532" s="692" t="str">
        <f>IF('Formulario PPGR3 '!$G1532="","",CONCATENATE('Formulario PPGR3 '!$C1532,".",'Formulario PPGR3 '!$D1532,".",'Formulario PPGR3 '!$E1532,".",'Formulario PPGR3 '!$F1532))</f>
        <v/>
      </c>
      <c r="C1532" s="692" t="str">
        <f>IF('Formulario PPGR3 '!$G1532="","",'[1]Formulario PPGR1'!#REF!)</f>
        <v/>
      </c>
      <c r="D1532" s="692" t="str">
        <f>IF('Formulario PPGR3 '!$G1532="","",'[1]Formulario PPGR1'!#REF!)</f>
        <v/>
      </c>
      <c r="E1532" s="692" t="str">
        <f>IF('Formulario PPGR3 '!$G1532="","",'[1]Formulario PPGR1'!#REF!)</f>
        <v/>
      </c>
      <c r="F1532" s="692" t="str">
        <f>IF('Formulario PPGR3 '!$G1532="","",'[1]Formulario PPGR1'!#REF!)</f>
        <v/>
      </c>
      <c r="G1532" s="693"/>
      <c r="H1532" s="694" t="str">
        <f>IF(Tabla112[[#This Row],[Código_Actividad]]="","",_xlfn.XLOOKUP(Tabla112[[#This Row],[Código_Actividad]],[1]!Tabla2[Código],[1]!Tabla2[Actividades Programables Presupuestables],"",0))</f>
        <v/>
      </c>
      <c r="I1532" s="695" t="str">
        <f>IFERROR(VLOOKUP('Formulario PPGR3 '!$G1532,'[1]Formulario PPGR2'!$H$9:$V$272,15,FALSE),"")</f>
        <v/>
      </c>
      <c r="J1532" s="702"/>
      <c r="K1532" s="696" t="str">
        <f>IF(Tabla112[[#This Row],[Insumos]]="","",_xlfn.XLOOKUP(Tabla112[[#This Row],[Insumos]],[1]!Tabla10[Insumo],[1]!Tabla10[InsumoAbrev],"",0))</f>
        <v/>
      </c>
      <c r="L1532" s="697"/>
      <c r="M1532" s="698" t="str">
        <f>IF(Tabla112[[#This Row],[Descripción]]="","",_xlfn.XLOOKUP(Tabla112[[#This Row],[Descripción]],[1]!Tabla10[Descripción],[1]!Tabla10[Unidad de Medida],"",0))</f>
        <v/>
      </c>
      <c r="N1532" s="699"/>
      <c r="O1532" s="700" t="str">
        <f>IF(Tabla112[[#This Row],[Descripción]]="","",_xlfn.XLOOKUP(Tabla112[[#This Row],[Descripción]],[1]!Tabla10[Descripción],[1]!Tabla10[Precio Unitario],0))</f>
        <v/>
      </c>
      <c r="P1532" s="700" t="str">
        <f>IF(Tabla112[[#This Row],[Cantidad de Insumos]]="","",Tabla112[[#This Row],[Precio Unitario]]*Tabla112[[#This Row],[Cantidad de Insumos]])</f>
        <v/>
      </c>
      <c r="Q1532" s="700" t="str">
        <f>IF(Tabla112[[#This Row],[Descripción]]="","",_xlfn.XLOOKUP(Tabla112[[#This Row],[Descripción]],[1]!Tabla10[Descripción],[1]!Tabla10[CODIGO PRESUPUESTARIO],0))</f>
        <v/>
      </c>
      <c r="R1532" s="696"/>
      <c r="S1532" s="696"/>
    </row>
    <row r="1533" spans="2:19" x14ac:dyDescent="0.3">
      <c r="B1533" s="692" t="str">
        <f>IF('Formulario PPGR3 '!$G1533="","",CONCATENATE('Formulario PPGR3 '!$C1533,".",'Formulario PPGR3 '!$D1533,".",'Formulario PPGR3 '!$E1533,".",'Formulario PPGR3 '!$F1533))</f>
        <v/>
      </c>
      <c r="C1533" s="692" t="str">
        <f>IF('Formulario PPGR3 '!$G1533="","",'[1]Formulario PPGR1'!#REF!)</f>
        <v/>
      </c>
      <c r="D1533" s="692" t="str">
        <f>IF('Formulario PPGR3 '!$G1533="","",'[1]Formulario PPGR1'!#REF!)</f>
        <v/>
      </c>
      <c r="E1533" s="692" t="str">
        <f>IF('Formulario PPGR3 '!$G1533="","",'[1]Formulario PPGR1'!#REF!)</f>
        <v/>
      </c>
      <c r="F1533" s="692" t="str">
        <f>IF('Formulario PPGR3 '!$G1533="","",'[1]Formulario PPGR1'!#REF!)</f>
        <v/>
      </c>
      <c r="G1533" s="693"/>
      <c r="H1533" s="694" t="str">
        <f>IF(Tabla112[[#This Row],[Código_Actividad]]="","",_xlfn.XLOOKUP(Tabla112[[#This Row],[Código_Actividad]],[1]!Tabla2[Código],[1]!Tabla2[Actividades Programables Presupuestables],"",0))</f>
        <v/>
      </c>
      <c r="I1533" s="695" t="str">
        <f>IFERROR(VLOOKUP('Formulario PPGR3 '!$G1533,'[1]Formulario PPGR2'!$H$9:$V$272,15,FALSE),"")</f>
        <v/>
      </c>
      <c r="J1533" s="702"/>
      <c r="K1533" s="696" t="str">
        <f>IF(Tabla112[[#This Row],[Insumos]]="","",_xlfn.XLOOKUP(Tabla112[[#This Row],[Insumos]],[1]!Tabla10[Insumo],[1]!Tabla10[InsumoAbrev],"",0))</f>
        <v/>
      </c>
      <c r="L1533" s="697"/>
      <c r="M1533" s="698" t="str">
        <f>IF(Tabla112[[#This Row],[Descripción]]="","",_xlfn.XLOOKUP(Tabla112[[#This Row],[Descripción]],[1]!Tabla10[Descripción],[1]!Tabla10[Unidad de Medida],"",0))</f>
        <v/>
      </c>
      <c r="N1533" s="699"/>
      <c r="O1533" s="700" t="str">
        <f>IF(Tabla112[[#This Row],[Descripción]]="","",_xlfn.XLOOKUP(Tabla112[[#This Row],[Descripción]],[1]!Tabla10[Descripción],[1]!Tabla10[Precio Unitario],0))</f>
        <v/>
      </c>
      <c r="P1533" s="700" t="str">
        <f>IF(Tabla112[[#This Row],[Cantidad de Insumos]]="","",Tabla112[[#This Row],[Precio Unitario]]*Tabla112[[#This Row],[Cantidad de Insumos]])</f>
        <v/>
      </c>
      <c r="Q1533" s="700" t="str">
        <f>IF(Tabla112[[#This Row],[Descripción]]="","",_xlfn.XLOOKUP(Tabla112[[#This Row],[Descripción]],[1]!Tabla10[Descripción],[1]!Tabla10[CODIGO PRESUPUESTARIO],0))</f>
        <v/>
      </c>
      <c r="R1533" s="696"/>
      <c r="S1533" s="696"/>
    </row>
    <row r="1534" spans="2:19" x14ac:dyDescent="0.3">
      <c r="B1534" s="692" t="str">
        <f>IF('Formulario PPGR3 '!$G1534="","",CONCATENATE('Formulario PPGR3 '!$C1534,".",'Formulario PPGR3 '!$D1534,".",'Formulario PPGR3 '!$E1534,".",'Formulario PPGR3 '!$F1534))</f>
        <v/>
      </c>
      <c r="C1534" s="692" t="str">
        <f>IF('Formulario PPGR3 '!$G1534="","",'[1]Formulario PPGR1'!#REF!)</f>
        <v/>
      </c>
      <c r="D1534" s="692" t="str">
        <f>IF('Formulario PPGR3 '!$G1534="","",'[1]Formulario PPGR1'!#REF!)</f>
        <v/>
      </c>
      <c r="E1534" s="692" t="str">
        <f>IF('Formulario PPGR3 '!$G1534="","",'[1]Formulario PPGR1'!#REF!)</f>
        <v/>
      </c>
      <c r="F1534" s="692" t="str">
        <f>IF('Formulario PPGR3 '!$G1534="","",'[1]Formulario PPGR1'!#REF!)</f>
        <v/>
      </c>
      <c r="G1534" s="693"/>
      <c r="H1534" s="694" t="str">
        <f>IF(Tabla112[[#This Row],[Código_Actividad]]="","",_xlfn.XLOOKUP(Tabla112[[#This Row],[Código_Actividad]],[1]!Tabla2[Código],[1]!Tabla2[Actividades Programables Presupuestables],"",0))</f>
        <v/>
      </c>
      <c r="I1534" s="695" t="str">
        <f>IFERROR(VLOOKUP('Formulario PPGR3 '!$G1534,'[1]Formulario PPGR2'!$H$9:$V$272,15,FALSE),"")</f>
        <v/>
      </c>
      <c r="J1534" s="702"/>
      <c r="K1534" s="696" t="str">
        <f>IF(Tabla112[[#This Row],[Insumos]]="","",_xlfn.XLOOKUP(Tabla112[[#This Row],[Insumos]],[1]!Tabla10[Insumo],[1]!Tabla10[InsumoAbrev],"",0))</f>
        <v/>
      </c>
      <c r="L1534" s="697"/>
      <c r="M1534" s="698" t="str">
        <f>IF(Tabla112[[#This Row],[Descripción]]="","",_xlfn.XLOOKUP(Tabla112[[#This Row],[Descripción]],[1]!Tabla10[Descripción],[1]!Tabla10[Unidad de Medida],"",0))</f>
        <v/>
      </c>
      <c r="N1534" s="699"/>
      <c r="O1534" s="700" t="str">
        <f>IF(Tabla112[[#This Row],[Descripción]]="","",_xlfn.XLOOKUP(Tabla112[[#This Row],[Descripción]],[1]!Tabla10[Descripción],[1]!Tabla10[Precio Unitario],0))</f>
        <v/>
      </c>
      <c r="P1534" s="700" t="str">
        <f>IF(Tabla112[[#This Row],[Cantidad de Insumos]]="","",Tabla112[[#This Row],[Precio Unitario]]*Tabla112[[#This Row],[Cantidad de Insumos]])</f>
        <v/>
      </c>
      <c r="Q1534" s="700" t="str">
        <f>IF(Tabla112[[#This Row],[Descripción]]="","",_xlfn.XLOOKUP(Tabla112[[#This Row],[Descripción]],[1]!Tabla10[Descripción],[1]!Tabla10[CODIGO PRESUPUESTARIO],0))</f>
        <v/>
      </c>
      <c r="R1534" s="696"/>
      <c r="S1534" s="696"/>
    </row>
    <row r="1535" spans="2:19" x14ac:dyDescent="0.3">
      <c r="B1535" s="692" t="str">
        <f>IF('Formulario PPGR3 '!$G1535="","",CONCATENATE('Formulario PPGR3 '!$C1535,".",'Formulario PPGR3 '!$D1535,".",'Formulario PPGR3 '!$E1535,".",'Formulario PPGR3 '!$F1535))</f>
        <v/>
      </c>
      <c r="C1535" s="692" t="str">
        <f>IF('Formulario PPGR3 '!$G1535="","",'[1]Formulario PPGR1'!#REF!)</f>
        <v/>
      </c>
      <c r="D1535" s="692" t="str">
        <f>IF('Formulario PPGR3 '!$G1535="","",'[1]Formulario PPGR1'!#REF!)</f>
        <v/>
      </c>
      <c r="E1535" s="692" t="str">
        <f>IF('Formulario PPGR3 '!$G1535="","",'[1]Formulario PPGR1'!#REF!)</f>
        <v/>
      </c>
      <c r="F1535" s="692" t="str">
        <f>IF('Formulario PPGR3 '!$G1535="","",'[1]Formulario PPGR1'!#REF!)</f>
        <v/>
      </c>
      <c r="G1535" s="693"/>
      <c r="H1535" s="694" t="str">
        <f>IF(Tabla112[[#This Row],[Código_Actividad]]="","",_xlfn.XLOOKUP(Tabla112[[#This Row],[Código_Actividad]],[1]!Tabla2[Código],[1]!Tabla2[Actividades Programables Presupuestables],"",0))</f>
        <v/>
      </c>
      <c r="I1535" s="695" t="str">
        <f>IFERROR(VLOOKUP('Formulario PPGR3 '!$G1535,'[1]Formulario PPGR2'!$H$9:$V$272,15,FALSE),"")</f>
        <v/>
      </c>
      <c r="J1535" s="702"/>
      <c r="K1535" s="696" t="str">
        <f>IF(Tabla112[[#This Row],[Insumos]]="","",_xlfn.XLOOKUP(Tabla112[[#This Row],[Insumos]],[1]!Tabla10[Insumo],[1]!Tabla10[InsumoAbrev],"",0))</f>
        <v/>
      </c>
      <c r="L1535" s="697"/>
      <c r="M1535" s="698" t="str">
        <f>IF(Tabla112[[#This Row],[Descripción]]="","",_xlfn.XLOOKUP(Tabla112[[#This Row],[Descripción]],[1]!Tabla10[Descripción],[1]!Tabla10[Unidad de Medida],"",0))</f>
        <v/>
      </c>
      <c r="N1535" s="699"/>
      <c r="O1535" s="700" t="str">
        <f>IF(Tabla112[[#This Row],[Descripción]]="","",_xlfn.XLOOKUP(Tabla112[[#This Row],[Descripción]],[1]!Tabla10[Descripción],[1]!Tabla10[Precio Unitario],0))</f>
        <v/>
      </c>
      <c r="P1535" s="700" t="str">
        <f>IF(Tabla112[[#This Row],[Cantidad de Insumos]]="","",Tabla112[[#This Row],[Precio Unitario]]*Tabla112[[#This Row],[Cantidad de Insumos]])</f>
        <v/>
      </c>
      <c r="Q1535" s="700" t="str">
        <f>IF(Tabla112[[#This Row],[Descripción]]="","",_xlfn.XLOOKUP(Tabla112[[#This Row],[Descripción]],[1]!Tabla10[Descripción],[1]!Tabla10[CODIGO PRESUPUESTARIO],0))</f>
        <v/>
      </c>
      <c r="R1535" s="696"/>
      <c r="S1535" s="696"/>
    </row>
    <row r="1536" spans="2:19" x14ac:dyDescent="0.3">
      <c r="B1536" s="692" t="str">
        <f>IF('Formulario PPGR3 '!$G1536="","",CONCATENATE('Formulario PPGR3 '!$C1536,".",'Formulario PPGR3 '!$D1536,".",'Formulario PPGR3 '!$E1536,".",'Formulario PPGR3 '!$F1536))</f>
        <v/>
      </c>
      <c r="C1536" s="692" t="str">
        <f>IF('Formulario PPGR3 '!$G1536="","",'[1]Formulario PPGR1'!#REF!)</f>
        <v/>
      </c>
      <c r="D1536" s="692" t="str">
        <f>IF('Formulario PPGR3 '!$G1536="","",'[1]Formulario PPGR1'!#REF!)</f>
        <v/>
      </c>
      <c r="E1536" s="692" t="str">
        <f>IF('Formulario PPGR3 '!$G1536="","",'[1]Formulario PPGR1'!#REF!)</f>
        <v/>
      </c>
      <c r="F1536" s="692" t="str">
        <f>IF('Formulario PPGR3 '!$G1536="","",'[1]Formulario PPGR1'!#REF!)</f>
        <v/>
      </c>
      <c r="G1536" s="693"/>
      <c r="H1536" s="694" t="str">
        <f>IF(Tabla112[[#This Row],[Código_Actividad]]="","",_xlfn.XLOOKUP(Tabla112[[#This Row],[Código_Actividad]],[1]!Tabla2[Código],[1]!Tabla2[Actividades Programables Presupuestables],"",0))</f>
        <v/>
      </c>
      <c r="I1536" s="695" t="str">
        <f>IFERROR(VLOOKUP('Formulario PPGR3 '!$G1536,'[1]Formulario PPGR2'!$H$9:$V$272,15,FALSE),"")</f>
        <v/>
      </c>
      <c r="J1536" s="702"/>
      <c r="K1536" s="696" t="str">
        <f>IF(Tabla112[[#This Row],[Insumos]]="","",_xlfn.XLOOKUP(Tabla112[[#This Row],[Insumos]],[1]!Tabla10[Insumo],[1]!Tabla10[InsumoAbrev],"",0))</f>
        <v/>
      </c>
      <c r="L1536" s="697"/>
      <c r="M1536" s="698" t="str">
        <f>IF(Tabla112[[#This Row],[Descripción]]="","",_xlfn.XLOOKUP(Tabla112[[#This Row],[Descripción]],[1]!Tabla10[Descripción],[1]!Tabla10[Unidad de Medida],"",0))</f>
        <v/>
      </c>
      <c r="N1536" s="699"/>
      <c r="O1536" s="700" t="str">
        <f>IF(Tabla112[[#This Row],[Descripción]]="","",_xlfn.XLOOKUP(Tabla112[[#This Row],[Descripción]],[1]!Tabla10[Descripción],[1]!Tabla10[Precio Unitario],0))</f>
        <v/>
      </c>
      <c r="P1536" s="700" t="str">
        <f>IF(Tabla112[[#This Row],[Cantidad de Insumos]]="","",Tabla112[[#This Row],[Precio Unitario]]*Tabla112[[#This Row],[Cantidad de Insumos]])</f>
        <v/>
      </c>
      <c r="Q1536" s="700" t="str">
        <f>IF(Tabla112[[#This Row],[Descripción]]="","",_xlfn.XLOOKUP(Tabla112[[#This Row],[Descripción]],[1]!Tabla10[Descripción],[1]!Tabla10[CODIGO PRESUPUESTARIO],0))</f>
        <v/>
      </c>
      <c r="R1536" s="696"/>
      <c r="S1536" s="696"/>
    </row>
    <row r="1537" spans="2:19" x14ac:dyDescent="0.3">
      <c r="B1537" s="692" t="str">
        <f>IF('Formulario PPGR3 '!$G1537="","",CONCATENATE('Formulario PPGR3 '!$C1537,".",'Formulario PPGR3 '!$D1537,".",'Formulario PPGR3 '!$E1537,".",'Formulario PPGR3 '!$F1537))</f>
        <v/>
      </c>
      <c r="C1537" s="692" t="str">
        <f>IF('Formulario PPGR3 '!$G1537="","",'[1]Formulario PPGR1'!#REF!)</f>
        <v/>
      </c>
      <c r="D1537" s="692" t="str">
        <f>IF('Formulario PPGR3 '!$G1537="","",'[1]Formulario PPGR1'!#REF!)</f>
        <v/>
      </c>
      <c r="E1537" s="692" t="str">
        <f>IF('Formulario PPGR3 '!$G1537="","",'[1]Formulario PPGR1'!#REF!)</f>
        <v/>
      </c>
      <c r="F1537" s="692" t="str">
        <f>IF('Formulario PPGR3 '!$G1537="","",'[1]Formulario PPGR1'!#REF!)</f>
        <v/>
      </c>
      <c r="G1537" s="693"/>
      <c r="H1537" s="694" t="str">
        <f>IF(Tabla112[[#This Row],[Código_Actividad]]="","",_xlfn.XLOOKUP(Tabla112[[#This Row],[Código_Actividad]],[1]!Tabla2[Código],[1]!Tabla2[Actividades Programables Presupuestables],"",0))</f>
        <v/>
      </c>
      <c r="I1537" s="695" t="str">
        <f>IFERROR(VLOOKUP('Formulario PPGR3 '!$G1537,'[1]Formulario PPGR2'!$H$9:$V$272,15,FALSE),"")</f>
        <v/>
      </c>
      <c r="J1537" s="702"/>
      <c r="K1537" s="696" t="str">
        <f>IF(Tabla112[[#This Row],[Insumos]]="","",_xlfn.XLOOKUP(Tabla112[[#This Row],[Insumos]],[1]!Tabla10[Insumo],[1]!Tabla10[InsumoAbrev],"",0))</f>
        <v/>
      </c>
      <c r="L1537" s="697"/>
      <c r="M1537" s="698" t="str">
        <f>IF(Tabla112[[#This Row],[Descripción]]="","",_xlfn.XLOOKUP(Tabla112[[#This Row],[Descripción]],[1]!Tabla10[Descripción],[1]!Tabla10[Unidad de Medida],"",0))</f>
        <v/>
      </c>
      <c r="N1537" s="699"/>
      <c r="O1537" s="700" t="str">
        <f>IF(Tabla112[[#This Row],[Descripción]]="","",_xlfn.XLOOKUP(Tabla112[[#This Row],[Descripción]],[1]!Tabla10[Descripción],[1]!Tabla10[Precio Unitario],0))</f>
        <v/>
      </c>
      <c r="P1537" s="700" t="str">
        <f>IF(Tabla112[[#This Row],[Cantidad de Insumos]]="","",Tabla112[[#This Row],[Precio Unitario]]*Tabla112[[#This Row],[Cantidad de Insumos]])</f>
        <v/>
      </c>
      <c r="Q1537" s="700" t="str">
        <f>IF(Tabla112[[#This Row],[Descripción]]="","",_xlfn.XLOOKUP(Tabla112[[#This Row],[Descripción]],[1]!Tabla10[Descripción],[1]!Tabla10[CODIGO PRESUPUESTARIO],0))</f>
        <v/>
      </c>
      <c r="R1537" s="696"/>
      <c r="S1537" s="696"/>
    </row>
    <row r="1538" spans="2:19" x14ac:dyDescent="0.3">
      <c r="B1538" s="692" t="str">
        <f>IF('Formulario PPGR3 '!$G1538="","",CONCATENATE('Formulario PPGR3 '!$C1538,".",'Formulario PPGR3 '!$D1538,".",'Formulario PPGR3 '!$E1538,".",'Formulario PPGR3 '!$F1538))</f>
        <v/>
      </c>
      <c r="C1538" s="692" t="str">
        <f>IF('Formulario PPGR3 '!$G1538="","",'[1]Formulario PPGR1'!#REF!)</f>
        <v/>
      </c>
      <c r="D1538" s="692" t="str">
        <f>IF('Formulario PPGR3 '!$G1538="","",'[1]Formulario PPGR1'!#REF!)</f>
        <v/>
      </c>
      <c r="E1538" s="692" t="str">
        <f>IF('Formulario PPGR3 '!$G1538="","",'[1]Formulario PPGR1'!#REF!)</f>
        <v/>
      </c>
      <c r="F1538" s="692" t="str">
        <f>IF('Formulario PPGR3 '!$G1538="","",'[1]Formulario PPGR1'!#REF!)</f>
        <v/>
      </c>
      <c r="G1538" s="693"/>
      <c r="H1538" s="694" t="str">
        <f>IF(Tabla112[[#This Row],[Código_Actividad]]="","",_xlfn.XLOOKUP(Tabla112[[#This Row],[Código_Actividad]],[1]!Tabla2[Código],[1]!Tabla2[Actividades Programables Presupuestables],"",0))</f>
        <v/>
      </c>
      <c r="I1538" s="695" t="str">
        <f>IFERROR(VLOOKUP('Formulario PPGR3 '!$G1538,'[1]Formulario PPGR2'!$H$9:$V$272,15,FALSE),"")</f>
        <v/>
      </c>
      <c r="J1538" s="702"/>
      <c r="K1538" s="696" t="str">
        <f>IF(Tabla112[[#This Row],[Insumos]]="","",_xlfn.XLOOKUP(Tabla112[[#This Row],[Insumos]],[1]!Tabla10[Insumo],[1]!Tabla10[InsumoAbrev],"",0))</f>
        <v/>
      </c>
      <c r="L1538" s="697"/>
      <c r="M1538" s="698" t="str">
        <f>IF(Tabla112[[#This Row],[Descripción]]="","",_xlfn.XLOOKUP(Tabla112[[#This Row],[Descripción]],[1]!Tabla10[Descripción],[1]!Tabla10[Unidad de Medida],"",0))</f>
        <v/>
      </c>
      <c r="N1538" s="699"/>
      <c r="O1538" s="700" t="str">
        <f>IF(Tabla112[[#This Row],[Descripción]]="","",_xlfn.XLOOKUP(Tabla112[[#This Row],[Descripción]],[1]!Tabla10[Descripción],[1]!Tabla10[Precio Unitario],0))</f>
        <v/>
      </c>
      <c r="P1538" s="700" t="str">
        <f>IF(Tabla112[[#This Row],[Cantidad de Insumos]]="","",Tabla112[[#This Row],[Precio Unitario]]*Tabla112[[#This Row],[Cantidad de Insumos]])</f>
        <v/>
      </c>
      <c r="Q1538" s="700" t="str">
        <f>IF(Tabla112[[#This Row],[Descripción]]="","",_xlfn.XLOOKUP(Tabla112[[#This Row],[Descripción]],[1]!Tabla10[Descripción],[1]!Tabla10[CODIGO PRESUPUESTARIO],0))</f>
        <v/>
      </c>
      <c r="R1538" s="696"/>
      <c r="S1538" s="696"/>
    </row>
    <row r="1539" spans="2:19" x14ac:dyDescent="0.3">
      <c r="B1539" s="692" t="str">
        <f>IF('Formulario PPGR3 '!$G1539="","",CONCATENATE('Formulario PPGR3 '!$C1539,".",'Formulario PPGR3 '!$D1539,".",'Formulario PPGR3 '!$E1539,".",'Formulario PPGR3 '!$F1539))</f>
        <v/>
      </c>
      <c r="C1539" s="692" t="str">
        <f>IF('Formulario PPGR3 '!$G1539="","",'[1]Formulario PPGR1'!#REF!)</f>
        <v/>
      </c>
      <c r="D1539" s="692" t="str">
        <f>IF('Formulario PPGR3 '!$G1539="","",'[1]Formulario PPGR1'!#REF!)</f>
        <v/>
      </c>
      <c r="E1539" s="692" t="str">
        <f>IF('Formulario PPGR3 '!$G1539="","",'[1]Formulario PPGR1'!#REF!)</f>
        <v/>
      </c>
      <c r="F1539" s="692" t="str">
        <f>IF('Formulario PPGR3 '!$G1539="","",'[1]Formulario PPGR1'!#REF!)</f>
        <v/>
      </c>
      <c r="G1539" s="693"/>
      <c r="H1539" s="694" t="str">
        <f>IF(Tabla112[[#This Row],[Código_Actividad]]="","",_xlfn.XLOOKUP(Tabla112[[#This Row],[Código_Actividad]],[1]!Tabla2[Código],[1]!Tabla2[Actividades Programables Presupuestables],"",0))</f>
        <v/>
      </c>
      <c r="I1539" s="695" t="str">
        <f>IFERROR(VLOOKUP('Formulario PPGR3 '!$G1539,'[1]Formulario PPGR2'!$H$9:$V$272,15,FALSE),"")</f>
        <v/>
      </c>
      <c r="J1539" s="702"/>
      <c r="K1539" s="696" t="str">
        <f>IF(Tabla112[[#This Row],[Insumos]]="","",_xlfn.XLOOKUP(Tabla112[[#This Row],[Insumos]],[1]!Tabla10[Insumo],[1]!Tabla10[InsumoAbrev],"",0))</f>
        <v/>
      </c>
      <c r="L1539" s="697"/>
      <c r="M1539" s="698" t="str">
        <f>IF(Tabla112[[#This Row],[Descripción]]="","",_xlfn.XLOOKUP(Tabla112[[#This Row],[Descripción]],[1]!Tabla10[Descripción],[1]!Tabla10[Unidad de Medida],"",0))</f>
        <v/>
      </c>
      <c r="N1539" s="699"/>
      <c r="O1539" s="700" t="str">
        <f>IF(Tabla112[[#This Row],[Descripción]]="","",_xlfn.XLOOKUP(Tabla112[[#This Row],[Descripción]],[1]!Tabla10[Descripción],[1]!Tabla10[Precio Unitario],0))</f>
        <v/>
      </c>
      <c r="P1539" s="700" t="str">
        <f>IF(Tabla112[[#This Row],[Cantidad de Insumos]]="","",Tabla112[[#This Row],[Precio Unitario]]*Tabla112[[#This Row],[Cantidad de Insumos]])</f>
        <v/>
      </c>
      <c r="Q1539" s="700" t="str">
        <f>IF(Tabla112[[#This Row],[Descripción]]="","",_xlfn.XLOOKUP(Tabla112[[#This Row],[Descripción]],[1]!Tabla10[Descripción],[1]!Tabla10[CODIGO PRESUPUESTARIO],0))</f>
        <v/>
      </c>
      <c r="R1539" s="696"/>
      <c r="S1539" s="696"/>
    </row>
    <row r="1540" spans="2:19" x14ac:dyDescent="0.3">
      <c r="B1540" s="692" t="str">
        <f>IF('Formulario PPGR3 '!$G1540="","",CONCATENATE('Formulario PPGR3 '!$C1540,".",'Formulario PPGR3 '!$D1540,".",'Formulario PPGR3 '!$E1540,".",'Formulario PPGR3 '!$F1540))</f>
        <v/>
      </c>
      <c r="C1540" s="692" t="str">
        <f>IF('Formulario PPGR3 '!$G1540="","",'[1]Formulario PPGR1'!#REF!)</f>
        <v/>
      </c>
      <c r="D1540" s="692" t="str">
        <f>IF('Formulario PPGR3 '!$G1540="","",'[1]Formulario PPGR1'!#REF!)</f>
        <v/>
      </c>
      <c r="E1540" s="692" t="str">
        <f>IF('Formulario PPGR3 '!$G1540="","",'[1]Formulario PPGR1'!#REF!)</f>
        <v/>
      </c>
      <c r="F1540" s="692" t="str">
        <f>IF('Formulario PPGR3 '!$G1540="","",'[1]Formulario PPGR1'!#REF!)</f>
        <v/>
      </c>
      <c r="G1540" s="693"/>
      <c r="H1540" s="694" t="str">
        <f>IF(Tabla112[[#This Row],[Código_Actividad]]="","",_xlfn.XLOOKUP(Tabla112[[#This Row],[Código_Actividad]],[1]!Tabla2[Código],[1]!Tabla2[Actividades Programables Presupuestables],"",0))</f>
        <v/>
      </c>
      <c r="I1540" s="695" t="str">
        <f>IFERROR(VLOOKUP('Formulario PPGR3 '!$G1540,'[1]Formulario PPGR2'!$H$9:$V$272,15,FALSE),"")</f>
        <v/>
      </c>
      <c r="J1540" s="702"/>
      <c r="K1540" s="696" t="str">
        <f>IF(Tabla112[[#This Row],[Insumos]]="","",_xlfn.XLOOKUP(Tabla112[[#This Row],[Insumos]],[1]!Tabla10[Insumo],[1]!Tabla10[InsumoAbrev],"",0))</f>
        <v/>
      </c>
      <c r="L1540" s="697"/>
      <c r="M1540" s="698" t="str">
        <f>IF(Tabla112[[#This Row],[Descripción]]="","",_xlfn.XLOOKUP(Tabla112[[#This Row],[Descripción]],[1]!Tabla10[Descripción],[1]!Tabla10[Unidad de Medida],"",0))</f>
        <v/>
      </c>
      <c r="N1540" s="699"/>
      <c r="O1540" s="700" t="str">
        <f>IF(Tabla112[[#This Row],[Descripción]]="","",_xlfn.XLOOKUP(Tabla112[[#This Row],[Descripción]],[1]!Tabla10[Descripción],[1]!Tabla10[Precio Unitario],0))</f>
        <v/>
      </c>
      <c r="P1540" s="700" t="str">
        <f>IF(Tabla112[[#This Row],[Cantidad de Insumos]]="","",Tabla112[[#This Row],[Precio Unitario]]*Tabla112[[#This Row],[Cantidad de Insumos]])</f>
        <v/>
      </c>
      <c r="Q1540" s="700" t="str">
        <f>IF(Tabla112[[#This Row],[Descripción]]="","",_xlfn.XLOOKUP(Tabla112[[#This Row],[Descripción]],[1]!Tabla10[Descripción],[1]!Tabla10[CODIGO PRESUPUESTARIO],0))</f>
        <v/>
      </c>
      <c r="R1540" s="696"/>
      <c r="S1540" s="696"/>
    </row>
    <row r="1541" spans="2:19" x14ac:dyDescent="0.3">
      <c r="B1541" s="692" t="str">
        <f>IF('Formulario PPGR3 '!$G1541="","",CONCATENATE('Formulario PPGR3 '!$C1541,".",'Formulario PPGR3 '!$D1541,".",'Formulario PPGR3 '!$E1541,".",'Formulario PPGR3 '!$F1541))</f>
        <v/>
      </c>
      <c r="C1541" s="692" t="str">
        <f>IF('Formulario PPGR3 '!$G1541="","",'[1]Formulario PPGR1'!#REF!)</f>
        <v/>
      </c>
      <c r="D1541" s="692" t="str">
        <f>IF('Formulario PPGR3 '!$G1541="","",'[1]Formulario PPGR1'!#REF!)</f>
        <v/>
      </c>
      <c r="E1541" s="692" t="str">
        <f>IF('Formulario PPGR3 '!$G1541="","",'[1]Formulario PPGR1'!#REF!)</f>
        <v/>
      </c>
      <c r="F1541" s="692" t="str">
        <f>IF('Formulario PPGR3 '!$G1541="","",'[1]Formulario PPGR1'!#REF!)</f>
        <v/>
      </c>
      <c r="G1541" s="693"/>
      <c r="H1541" s="694" t="str">
        <f>IF(Tabla112[[#This Row],[Código_Actividad]]="","",_xlfn.XLOOKUP(Tabla112[[#This Row],[Código_Actividad]],[1]!Tabla2[Código],[1]!Tabla2[Actividades Programables Presupuestables],"",0))</f>
        <v/>
      </c>
      <c r="I1541" s="695" t="str">
        <f>IFERROR(VLOOKUP('Formulario PPGR3 '!$G1541,'[1]Formulario PPGR2'!$H$9:$V$272,15,FALSE),"")</f>
        <v/>
      </c>
      <c r="J1541" s="702"/>
      <c r="K1541" s="696" t="str">
        <f>IF(Tabla112[[#This Row],[Insumos]]="","",_xlfn.XLOOKUP(Tabla112[[#This Row],[Insumos]],[1]!Tabla10[Insumo],[1]!Tabla10[InsumoAbrev],"",0))</f>
        <v/>
      </c>
      <c r="L1541" s="697"/>
      <c r="M1541" s="698" t="str">
        <f>IF(Tabla112[[#This Row],[Descripción]]="","",_xlfn.XLOOKUP(Tabla112[[#This Row],[Descripción]],[1]!Tabla10[Descripción],[1]!Tabla10[Unidad de Medida],"",0))</f>
        <v/>
      </c>
      <c r="N1541" s="699"/>
      <c r="O1541" s="700" t="str">
        <f>IF(Tabla112[[#This Row],[Descripción]]="","",_xlfn.XLOOKUP(Tabla112[[#This Row],[Descripción]],[1]!Tabla10[Descripción],[1]!Tabla10[Precio Unitario],0))</f>
        <v/>
      </c>
      <c r="P1541" s="700" t="str">
        <f>IF(Tabla112[[#This Row],[Cantidad de Insumos]]="","",Tabla112[[#This Row],[Precio Unitario]]*Tabla112[[#This Row],[Cantidad de Insumos]])</f>
        <v/>
      </c>
      <c r="Q1541" s="700" t="str">
        <f>IF(Tabla112[[#This Row],[Descripción]]="","",_xlfn.XLOOKUP(Tabla112[[#This Row],[Descripción]],[1]!Tabla10[Descripción],[1]!Tabla10[CODIGO PRESUPUESTARIO],0))</f>
        <v/>
      </c>
      <c r="R1541" s="696"/>
      <c r="S1541" s="696"/>
    </row>
    <row r="1542" spans="2:19" x14ac:dyDescent="0.3">
      <c r="B1542" s="692" t="str">
        <f>IF('Formulario PPGR3 '!$G1542="","",CONCATENATE('Formulario PPGR3 '!$C1542,".",'Formulario PPGR3 '!$D1542,".",'Formulario PPGR3 '!$E1542,".",'Formulario PPGR3 '!$F1542))</f>
        <v/>
      </c>
      <c r="C1542" s="692" t="str">
        <f>IF('Formulario PPGR3 '!$G1542="","",'[1]Formulario PPGR1'!#REF!)</f>
        <v/>
      </c>
      <c r="D1542" s="692" t="str">
        <f>IF('Formulario PPGR3 '!$G1542="","",'[1]Formulario PPGR1'!#REF!)</f>
        <v/>
      </c>
      <c r="E1542" s="692" t="str">
        <f>IF('Formulario PPGR3 '!$G1542="","",'[1]Formulario PPGR1'!#REF!)</f>
        <v/>
      </c>
      <c r="F1542" s="692" t="str">
        <f>IF('Formulario PPGR3 '!$G1542="","",'[1]Formulario PPGR1'!#REF!)</f>
        <v/>
      </c>
      <c r="G1542" s="693"/>
      <c r="H1542" s="694" t="str">
        <f>IF(Tabla112[[#This Row],[Código_Actividad]]="","",_xlfn.XLOOKUP(Tabla112[[#This Row],[Código_Actividad]],[1]!Tabla2[Código],[1]!Tabla2[Actividades Programables Presupuestables],"",0))</f>
        <v/>
      </c>
      <c r="I1542" s="695" t="str">
        <f>IFERROR(VLOOKUP('Formulario PPGR3 '!$G1542,'[1]Formulario PPGR2'!$H$9:$V$272,15,FALSE),"")</f>
        <v/>
      </c>
      <c r="J1542" s="702"/>
      <c r="K1542" s="696" t="str">
        <f>IF(Tabla112[[#This Row],[Insumos]]="","",_xlfn.XLOOKUP(Tabla112[[#This Row],[Insumos]],[1]!Tabla10[Insumo],[1]!Tabla10[InsumoAbrev],"",0))</f>
        <v/>
      </c>
      <c r="L1542" s="697"/>
      <c r="M1542" s="698" t="str">
        <f>IF(Tabla112[[#This Row],[Descripción]]="","",_xlfn.XLOOKUP(Tabla112[[#This Row],[Descripción]],[1]!Tabla10[Descripción],[1]!Tabla10[Unidad de Medida],"",0))</f>
        <v/>
      </c>
      <c r="N1542" s="699"/>
      <c r="O1542" s="700" t="str">
        <f>IF(Tabla112[[#This Row],[Descripción]]="","",_xlfn.XLOOKUP(Tabla112[[#This Row],[Descripción]],[1]!Tabla10[Descripción],[1]!Tabla10[Precio Unitario],0))</f>
        <v/>
      </c>
      <c r="P1542" s="700" t="str">
        <f>IF(Tabla112[[#This Row],[Cantidad de Insumos]]="","",Tabla112[[#This Row],[Precio Unitario]]*Tabla112[[#This Row],[Cantidad de Insumos]])</f>
        <v/>
      </c>
      <c r="Q1542" s="700" t="str">
        <f>IF(Tabla112[[#This Row],[Descripción]]="","",_xlfn.XLOOKUP(Tabla112[[#This Row],[Descripción]],[1]!Tabla10[Descripción],[1]!Tabla10[CODIGO PRESUPUESTARIO],0))</f>
        <v/>
      </c>
      <c r="R1542" s="696"/>
      <c r="S1542" s="696"/>
    </row>
    <row r="1543" spans="2:19" x14ac:dyDescent="0.3">
      <c r="B1543" s="692" t="str">
        <f>IF('Formulario PPGR3 '!$G1543="","",CONCATENATE('Formulario PPGR3 '!$C1543,".",'Formulario PPGR3 '!$D1543,".",'Formulario PPGR3 '!$E1543,".",'Formulario PPGR3 '!$F1543))</f>
        <v/>
      </c>
      <c r="C1543" s="692" t="str">
        <f>IF('Formulario PPGR3 '!$G1543="","",'[1]Formulario PPGR1'!#REF!)</f>
        <v/>
      </c>
      <c r="D1543" s="692" t="str">
        <f>IF('Formulario PPGR3 '!$G1543="","",'[1]Formulario PPGR1'!#REF!)</f>
        <v/>
      </c>
      <c r="E1543" s="692" t="str">
        <f>IF('Formulario PPGR3 '!$G1543="","",'[1]Formulario PPGR1'!#REF!)</f>
        <v/>
      </c>
      <c r="F1543" s="692" t="str">
        <f>IF('Formulario PPGR3 '!$G1543="","",'[1]Formulario PPGR1'!#REF!)</f>
        <v/>
      </c>
      <c r="G1543" s="693"/>
      <c r="H1543" s="694" t="str">
        <f>IF(Tabla112[[#This Row],[Código_Actividad]]="","",_xlfn.XLOOKUP(Tabla112[[#This Row],[Código_Actividad]],[1]!Tabla2[Código],[1]!Tabla2[Actividades Programables Presupuestables],"",0))</f>
        <v/>
      </c>
      <c r="I1543" s="695" t="str">
        <f>IFERROR(VLOOKUP('Formulario PPGR3 '!$G1543,'[1]Formulario PPGR2'!$H$9:$V$272,15,FALSE),"")</f>
        <v/>
      </c>
      <c r="J1543" s="702"/>
      <c r="K1543" s="696" t="str">
        <f>IF(Tabla112[[#This Row],[Insumos]]="","",_xlfn.XLOOKUP(Tabla112[[#This Row],[Insumos]],[1]!Tabla10[Insumo],[1]!Tabla10[InsumoAbrev],"",0))</f>
        <v/>
      </c>
      <c r="L1543" s="697"/>
      <c r="M1543" s="698" t="str">
        <f>IF(Tabla112[[#This Row],[Descripción]]="","",_xlfn.XLOOKUP(Tabla112[[#This Row],[Descripción]],[1]!Tabla10[Descripción],[1]!Tabla10[Unidad de Medida],"",0))</f>
        <v/>
      </c>
      <c r="N1543" s="699"/>
      <c r="O1543" s="700" t="str">
        <f>IF(Tabla112[[#This Row],[Descripción]]="","",_xlfn.XLOOKUP(Tabla112[[#This Row],[Descripción]],[1]!Tabla10[Descripción],[1]!Tabla10[Precio Unitario],0))</f>
        <v/>
      </c>
      <c r="P1543" s="700" t="str">
        <f>IF(Tabla112[[#This Row],[Cantidad de Insumos]]="","",Tabla112[[#This Row],[Precio Unitario]]*Tabla112[[#This Row],[Cantidad de Insumos]])</f>
        <v/>
      </c>
      <c r="Q1543" s="700" t="str">
        <f>IF(Tabla112[[#This Row],[Descripción]]="","",_xlfn.XLOOKUP(Tabla112[[#This Row],[Descripción]],[1]!Tabla10[Descripción],[1]!Tabla10[CODIGO PRESUPUESTARIO],0))</f>
        <v/>
      </c>
      <c r="R1543" s="696"/>
      <c r="S1543" s="696"/>
    </row>
    <row r="1544" spans="2:19" x14ac:dyDescent="0.3">
      <c r="B1544" s="692" t="str">
        <f>IF('Formulario PPGR3 '!$G1544="","",CONCATENATE('Formulario PPGR3 '!$C1544,".",'Formulario PPGR3 '!$D1544,".",'Formulario PPGR3 '!$E1544,".",'Formulario PPGR3 '!$F1544))</f>
        <v/>
      </c>
      <c r="C1544" s="692" t="str">
        <f>IF('Formulario PPGR3 '!$G1544="","",'[1]Formulario PPGR1'!#REF!)</f>
        <v/>
      </c>
      <c r="D1544" s="692" t="str">
        <f>IF('Formulario PPGR3 '!$G1544="","",'[1]Formulario PPGR1'!#REF!)</f>
        <v/>
      </c>
      <c r="E1544" s="692" t="str">
        <f>IF('Formulario PPGR3 '!$G1544="","",'[1]Formulario PPGR1'!#REF!)</f>
        <v/>
      </c>
      <c r="F1544" s="692" t="str">
        <f>IF('Formulario PPGR3 '!$G1544="","",'[1]Formulario PPGR1'!#REF!)</f>
        <v/>
      </c>
      <c r="G1544" s="693"/>
      <c r="H1544" s="694" t="str">
        <f>IF(Tabla112[[#This Row],[Código_Actividad]]="","",_xlfn.XLOOKUP(Tabla112[[#This Row],[Código_Actividad]],[1]!Tabla2[Código],[1]!Tabla2[Actividades Programables Presupuestables],"",0))</f>
        <v/>
      </c>
      <c r="I1544" s="695" t="str">
        <f>IFERROR(VLOOKUP('Formulario PPGR3 '!$G1544,'[1]Formulario PPGR2'!$H$9:$V$272,15,FALSE),"")</f>
        <v/>
      </c>
      <c r="J1544" s="702"/>
      <c r="K1544" s="696" t="str">
        <f>IF(Tabla112[[#This Row],[Insumos]]="","",_xlfn.XLOOKUP(Tabla112[[#This Row],[Insumos]],[1]!Tabla10[Insumo],[1]!Tabla10[InsumoAbrev],"",0))</f>
        <v/>
      </c>
      <c r="L1544" s="697"/>
      <c r="M1544" s="698" t="str">
        <f>IF(Tabla112[[#This Row],[Descripción]]="","",_xlfn.XLOOKUP(Tabla112[[#This Row],[Descripción]],[1]!Tabla10[Descripción],[1]!Tabla10[Unidad de Medida],"",0))</f>
        <v/>
      </c>
      <c r="N1544" s="699"/>
      <c r="O1544" s="700" t="str">
        <f>IF(Tabla112[[#This Row],[Descripción]]="","",_xlfn.XLOOKUP(Tabla112[[#This Row],[Descripción]],[1]!Tabla10[Descripción],[1]!Tabla10[Precio Unitario],0))</f>
        <v/>
      </c>
      <c r="P1544" s="700" t="str">
        <f>IF(Tabla112[[#This Row],[Cantidad de Insumos]]="","",Tabla112[[#This Row],[Precio Unitario]]*Tabla112[[#This Row],[Cantidad de Insumos]])</f>
        <v/>
      </c>
      <c r="Q1544" s="700" t="str">
        <f>IF(Tabla112[[#This Row],[Descripción]]="","",_xlfn.XLOOKUP(Tabla112[[#This Row],[Descripción]],[1]!Tabla10[Descripción],[1]!Tabla10[CODIGO PRESUPUESTARIO],0))</f>
        <v/>
      </c>
      <c r="R1544" s="696"/>
      <c r="S1544" s="696"/>
    </row>
    <row r="1545" spans="2:19" x14ac:dyDescent="0.3">
      <c r="B1545" s="692" t="str">
        <f>IF('Formulario PPGR3 '!$G1545="","",CONCATENATE('Formulario PPGR3 '!$C1545,".",'Formulario PPGR3 '!$D1545,".",'Formulario PPGR3 '!$E1545,".",'Formulario PPGR3 '!$F1545))</f>
        <v/>
      </c>
      <c r="C1545" s="692" t="str">
        <f>IF('Formulario PPGR3 '!$G1545="","",'[1]Formulario PPGR1'!#REF!)</f>
        <v/>
      </c>
      <c r="D1545" s="692" t="str">
        <f>IF('Formulario PPGR3 '!$G1545="","",'[1]Formulario PPGR1'!#REF!)</f>
        <v/>
      </c>
      <c r="E1545" s="692" t="str">
        <f>IF('Formulario PPGR3 '!$G1545="","",'[1]Formulario PPGR1'!#REF!)</f>
        <v/>
      </c>
      <c r="F1545" s="692" t="str">
        <f>IF('Formulario PPGR3 '!$G1545="","",'[1]Formulario PPGR1'!#REF!)</f>
        <v/>
      </c>
      <c r="G1545" s="693"/>
      <c r="H1545" s="694" t="str">
        <f>IF(Tabla112[[#This Row],[Código_Actividad]]="","",_xlfn.XLOOKUP(Tabla112[[#This Row],[Código_Actividad]],[1]!Tabla2[Código],[1]!Tabla2[Actividades Programables Presupuestables],"",0))</f>
        <v/>
      </c>
      <c r="I1545" s="695" t="str">
        <f>IFERROR(VLOOKUP('Formulario PPGR3 '!$G1545,'[1]Formulario PPGR2'!$H$9:$V$272,15,FALSE),"")</f>
        <v/>
      </c>
      <c r="J1545" s="702"/>
      <c r="K1545" s="696" t="str">
        <f>IF(Tabla112[[#This Row],[Insumos]]="","",_xlfn.XLOOKUP(Tabla112[[#This Row],[Insumos]],[1]!Tabla10[Insumo],[1]!Tabla10[InsumoAbrev],"",0))</f>
        <v/>
      </c>
      <c r="L1545" s="697"/>
      <c r="M1545" s="698" t="str">
        <f>IF(Tabla112[[#This Row],[Descripción]]="","",_xlfn.XLOOKUP(Tabla112[[#This Row],[Descripción]],[1]!Tabla10[Descripción],[1]!Tabla10[Unidad de Medida],"",0))</f>
        <v/>
      </c>
      <c r="N1545" s="699"/>
      <c r="O1545" s="700" t="str">
        <f>IF(Tabla112[[#This Row],[Descripción]]="","",_xlfn.XLOOKUP(Tabla112[[#This Row],[Descripción]],[1]!Tabla10[Descripción],[1]!Tabla10[Precio Unitario],0))</f>
        <v/>
      </c>
      <c r="P1545" s="700" t="str">
        <f>IF(Tabla112[[#This Row],[Cantidad de Insumos]]="","",Tabla112[[#This Row],[Precio Unitario]]*Tabla112[[#This Row],[Cantidad de Insumos]])</f>
        <v/>
      </c>
      <c r="Q1545" s="700" t="str">
        <f>IF(Tabla112[[#This Row],[Descripción]]="","",_xlfn.XLOOKUP(Tabla112[[#This Row],[Descripción]],[1]!Tabla10[Descripción],[1]!Tabla10[CODIGO PRESUPUESTARIO],0))</f>
        <v/>
      </c>
      <c r="R1545" s="696"/>
      <c r="S1545" s="696"/>
    </row>
    <row r="1546" spans="2:19" x14ac:dyDescent="0.3">
      <c r="B1546" s="692" t="str">
        <f>IF('Formulario PPGR3 '!$G1546="","",CONCATENATE('Formulario PPGR3 '!$C1546,".",'Formulario PPGR3 '!$D1546,".",'Formulario PPGR3 '!$E1546,".",'Formulario PPGR3 '!$F1546))</f>
        <v/>
      </c>
      <c r="C1546" s="692" t="str">
        <f>IF('Formulario PPGR3 '!$G1546="","",'[1]Formulario PPGR1'!#REF!)</f>
        <v/>
      </c>
      <c r="D1546" s="692" t="str">
        <f>IF('Formulario PPGR3 '!$G1546="","",'[1]Formulario PPGR1'!#REF!)</f>
        <v/>
      </c>
      <c r="E1546" s="692" t="str">
        <f>IF('Formulario PPGR3 '!$G1546="","",'[1]Formulario PPGR1'!#REF!)</f>
        <v/>
      </c>
      <c r="F1546" s="692" t="str">
        <f>IF('Formulario PPGR3 '!$G1546="","",'[1]Formulario PPGR1'!#REF!)</f>
        <v/>
      </c>
      <c r="G1546" s="693"/>
      <c r="H1546" s="694" t="str">
        <f>IF(Tabla112[[#This Row],[Código_Actividad]]="","",_xlfn.XLOOKUP(Tabla112[[#This Row],[Código_Actividad]],[1]!Tabla2[Código],[1]!Tabla2[Actividades Programables Presupuestables],"",0))</f>
        <v/>
      </c>
      <c r="I1546" s="695" t="str">
        <f>IFERROR(VLOOKUP('Formulario PPGR3 '!$G1546,'[1]Formulario PPGR2'!$H$9:$V$272,15,FALSE),"")</f>
        <v/>
      </c>
      <c r="J1546" s="702"/>
      <c r="K1546" s="696" t="str">
        <f>IF(Tabla112[[#This Row],[Insumos]]="","",_xlfn.XLOOKUP(Tabla112[[#This Row],[Insumos]],[1]!Tabla10[Insumo],[1]!Tabla10[InsumoAbrev],"",0))</f>
        <v/>
      </c>
      <c r="L1546" s="697"/>
      <c r="M1546" s="698" t="str">
        <f>IF(Tabla112[[#This Row],[Descripción]]="","",_xlfn.XLOOKUP(Tabla112[[#This Row],[Descripción]],[1]!Tabla10[Descripción],[1]!Tabla10[Unidad de Medida],"",0))</f>
        <v/>
      </c>
      <c r="N1546" s="699"/>
      <c r="O1546" s="700" t="str">
        <f>IF(Tabla112[[#This Row],[Descripción]]="","",_xlfn.XLOOKUP(Tabla112[[#This Row],[Descripción]],[1]!Tabla10[Descripción],[1]!Tabla10[Precio Unitario],0))</f>
        <v/>
      </c>
      <c r="P1546" s="700" t="str">
        <f>IF(Tabla112[[#This Row],[Cantidad de Insumos]]="","",Tabla112[[#This Row],[Precio Unitario]]*Tabla112[[#This Row],[Cantidad de Insumos]])</f>
        <v/>
      </c>
      <c r="Q1546" s="700" t="str">
        <f>IF(Tabla112[[#This Row],[Descripción]]="","",_xlfn.XLOOKUP(Tabla112[[#This Row],[Descripción]],[1]!Tabla10[Descripción],[1]!Tabla10[CODIGO PRESUPUESTARIO],0))</f>
        <v/>
      </c>
      <c r="R1546" s="696"/>
      <c r="S1546" s="696"/>
    </row>
    <row r="1547" spans="2:19" x14ac:dyDescent="0.3">
      <c r="B1547" s="692" t="str">
        <f>IF('Formulario PPGR3 '!$G1547="","",CONCATENATE('Formulario PPGR3 '!$C1547,".",'Formulario PPGR3 '!$D1547,".",'Formulario PPGR3 '!$E1547,".",'Formulario PPGR3 '!$F1547))</f>
        <v/>
      </c>
      <c r="C1547" s="692" t="str">
        <f>IF('Formulario PPGR3 '!$G1547="","",'[1]Formulario PPGR1'!#REF!)</f>
        <v/>
      </c>
      <c r="D1547" s="692" t="str">
        <f>IF('Formulario PPGR3 '!$G1547="","",'[1]Formulario PPGR1'!#REF!)</f>
        <v/>
      </c>
      <c r="E1547" s="692" t="str">
        <f>IF('Formulario PPGR3 '!$G1547="","",'[1]Formulario PPGR1'!#REF!)</f>
        <v/>
      </c>
      <c r="F1547" s="692" t="str">
        <f>IF('Formulario PPGR3 '!$G1547="","",'[1]Formulario PPGR1'!#REF!)</f>
        <v/>
      </c>
      <c r="G1547" s="693"/>
      <c r="H1547" s="694" t="str">
        <f>IF(Tabla112[[#This Row],[Código_Actividad]]="","",_xlfn.XLOOKUP(Tabla112[[#This Row],[Código_Actividad]],[1]!Tabla2[Código],[1]!Tabla2[Actividades Programables Presupuestables],"",0))</f>
        <v/>
      </c>
      <c r="I1547" s="695" t="str">
        <f>IFERROR(VLOOKUP('Formulario PPGR3 '!$G1547,'[1]Formulario PPGR2'!$H$9:$V$272,15,FALSE),"")</f>
        <v/>
      </c>
      <c r="J1547" s="702"/>
      <c r="K1547" s="696" t="str">
        <f>IF(Tabla112[[#This Row],[Insumos]]="","",_xlfn.XLOOKUP(Tabla112[[#This Row],[Insumos]],[1]!Tabla10[Insumo],[1]!Tabla10[InsumoAbrev],"",0))</f>
        <v/>
      </c>
      <c r="L1547" s="697"/>
      <c r="M1547" s="698" t="str">
        <f>IF(Tabla112[[#This Row],[Descripción]]="","",_xlfn.XLOOKUP(Tabla112[[#This Row],[Descripción]],[1]!Tabla10[Descripción],[1]!Tabla10[Unidad de Medida],"",0))</f>
        <v/>
      </c>
      <c r="N1547" s="699"/>
      <c r="O1547" s="700" t="str">
        <f>IF(Tabla112[[#This Row],[Descripción]]="","",_xlfn.XLOOKUP(Tabla112[[#This Row],[Descripción]],[1]!Tabla10[Descripción],[1]!Tabla10[Precio Unitario],0))</f>
        <v/>
      </c>
      <c r="P1547" s="700" t="str">
        <f>IF(Tabla112[[#This Row],[Cantidad de Insumos]]="","",Tabla112[[#This Row],[Precio Unitario]]*Tabla112[[#This Row],[Cantidad de Insumos]])</f>
        <v/>
      </c>
      <c r="Q1547" s="700" t="str">
        <f>IF(Tabla112[[#This Row],[Descripción]]="","",_xlfn.XLOOKUP(Tabla112[[#This Row],[Descripción]],[1]!Tabla10[Descripción],[1]!Tabla10[CODIGO PRESUPUESTARIO],0))</f>
        <v/>
      </c>
      <c r="R1547" s="696"/>
      <c r="S1547" s="696"/>
    </row>
    <row r="1548" spans="2:19" x14ac:dyDescent="0.3">
      <c r="B1548" s="692" t="str">
        <f>IF('Formulario PPGR3 '!$G1548="","",CONCATENATE('Formulario PPGR3 '!$C1548,".",'Formulario PPGR3 '!$D1548,".",'Formulario PPGR3 '!$E1548,".",'Formulario PPGR3 '!$F1548))</f>
        <v/>
      </c>
      <c r="C1548" s="692" t="str">
        <f>IF('Formulario PPGR3 '!$G1548="","",'[1]Formulario PPGR1'!#REF!)</f>
        <v/>
      </c>
      <c r="D1548" s="692" t="str">
        <f>IF('Formulario PPGR3 '!$G1548="","",'[1]Formulario PPGR1'!#REF!)</f>
        <v/>
      </c>
      <c r="E1548" s="692" t="str">
        <f>IF('Formulario PPGR3 '!$G1548="","",'[1]Formulario PPGR1'!#REF!)</f>
        <v/>
      </c>
      <c r="F1548" s="692" t="str">
        <f>IF('Formulario PPGR3 '!$G1548="","",'[1]Formulario PPGR1'!#REF!)</f>
        <v/>
      </c>
      <c r="G1548" s="693"/>
      <c r="H1548" s="694" t="str">
        <f>IF(Tabla112[[#This Row],[Código_Actividad]]="","",_xlfn.XLOOKUP(Tabla112[[#This Row],[Código_Actividad]],[1]!Tabla2[Código],[1]!Tabla2[Actividades Programables Presupuestables],"",0))</f>
        <v/>
      </c>
      <c r="I1548" s="695" t="str">
        <f>IFERROR(VLOOKUP('Formulario PPGR3 '!$G1548,'[1]Formulario PPGR2'!$H$9:$V$272,15,FALSE),"")</f>
        <v/>
      </c>
      <c r="J1548" s="702"/>
      <c r="K1548" s="696" t="str">
        <f>IF(Tabla112[[#This Row],[Insumos]]="","",_xlfn.XLOOKUP(Tabla112[[#This Row],[Insumos]],[1]!Tabla10[Insumo],[1]!Tabla10[InsumoAbrev],"",0))</f>
        <v/>
      </c>
      <c r="L1548" s="697"/>
      <c r="M1548" s="698" t="str">
        <f>IF(Tabla112[[#This Row],[Descripción]]="","",_xlfn.XLOOKUP(Tabla112[[#This Row],[Descripción]],[1]!Tabla10[Descripción],[1]!Tabla10[Unidad de Medida],"",0))</f>
        <v/>
      </c>
      <c r="N1548" s="699"/>
      <c r="O1548" s="700" t="str">
        <f>IF(Tabla112[[#This Row],[Descripción]]="","",_xlfn.XLOOKUP(Tabla112[[#This Row],[Descripción]],[1]!Tabla10[Descripción],[1]!Tabla10[Precio Unitario],0))</f>
        <v/>
      </c>
      <c r="P1548" s="700" t="str">
        <f>IF(Tabla112[[#This Row],[Cantidad de Insumos]]="","",Tabla112[[#This Row],[Precio Unitario]]*Tabla112[[#This Row],[Cantidad de Insumos]])</f>
        <v/>
      </c>
      <c r="Q1548" s="700" t="str">
        <f>IF(Tabla112[[#This Row],[Descripción]]="","",_xlfn.XLOOKUP(Tabla112[[#This Row],[Descripción]],[1]!Tabla10[Descripción],[1]!Tabla10[CODIGO PRESUPUESTARIO],0))</f>
        <v/>
      </c>
      <c r="R1548" s="696"/>
      <c r="S1548" s="696"/>
    </row>
    <row r="1549" spans="2:19" x14ac:dyDescent="0.3">
      <c r="B1549" s="692" t="str">
        <f>IF('Formulario PPGR3 '!$G1549="","",CONCATENATE('Formulario PPGR3 '!$C1549,".",'Formulario PPGR3 '!$D1549,".",'Formulario PPGR3 '!$E1549,".",'Formulario PPGR3 '!$F1549))</f>
        <v/>
      </c>
      <c r="C1549" s="692" t="str">
        <f>IF('Formulario PPGR3 '!$G1549="","",'[1]Formulario PPGR1'!#REF!)</f>
        <v/>
      </c>
      <c r="D1549" s="692" t="str">
        <f>IF('Formulario PPGR3 '!$G1549="","",'[1]Formulario PPGR1'!#REF!)</f>
        <v/>
      </c>
      <c r="E1549" s="692" t="str">
        <f>IF('Formulario PPGR3 '!$G1549="","",'[1]Formulario PPGR1'!#REF!)</f>
        <v/>
      </c>
      <c r="F1549" s="692" t="str">
        <f>IF('Formulario PPGR3 '!$G1549="","",'[1]Formulario PPGR1'!#REF!)</f>
        <v/>
      </c>
      <c r="G1549" s="693"/>
      <c r="H1549" s="694" t="str">
        <f>IF(Tabla112[[#This Row],[Código_Actividad]]="","",_xlfn.XLOOKUP(Tabla112[[#This Row],[Código_Actividad]],[1]!Tabla2[Código],[1]!Tabla2[Actividades Programables Presupuestables],"",0))</f>
        <v/>
      </c>
      <c r="I1549" s="695" t="str">
        <f>IFERROR(VLOOKUP('Formulario PPGR3 '!$G1549,'[1]Formulario PPGR2'!$H$9:$V$272,15,FALSE),"")</f>
        <v/>
      </c>
      <c r="J1549" s="702"/>
      <c r="K1549" s="696" t="str">
        <f>IF(Tabla112[[#This Row],[Insumos]]="","",_xlfn.XLOOKUP(Tabla112[[#This Row],[Insumos]],[1]!Tabla10[Insumo],[1]!Tabla10[InsumoAbrev],"",0))</f>
        <v/>
      </c>
      <c r="L1549" s="697"/>
      <c r="M1549" s="698" t="str">
        <f>IF(Tabla112[[#This Row],[Descripción]]="","",_xlfn.XLOOKUP(Tabla112[[#This Row],[Descripción]],[1]!Tabla10[Descripción],[1]!Tabla10[Unidad de Medida],"",0))</f>
        <v/>
      </c>
      <c r="N1549" s="699"/>
      <c r="O1549" s="700" t="str">
        <f>IF(Tabla112[[#This Row],[Descripción]]="","",_xlfn.XLOOKUP(Tabla112[[#This Row],[Descripción]],[1]!Tabla10[Descripción],[1]!Tabla10[Precio Unitario],0))</f>
        <v/>
      </c>
      <c r="P1549" s="700" t="str">
        <f>IF(Tabla112[[#This Row],[Cantidad de Insumos]]="","",Tabla112[[#This Row],[Precio Unitario]]*Tabla112[[#This Row],[Cantidad de Insumos]])</f>
        <v/>
      </c>
      <c r="Q1549" s="700" t="str">
        <f>IF(Tabla112[[#This Row],[Descripción]]="","",_xlfn.XLOOKUP(Tabla112[[#This Row],[Descripción]],[1]!Tabla10[Descripción],[1]!Tabla10[CODIGO PRESUPUESTARIO],0))</f>
        <v/>
      </c>
      <c r="R1549" s="696"/>
      <c r="S1549" s="696"/>
    </row>
    <row r="1550" spans="2:19" x14ac:dyDescent="0.3">
      <c r="B1550" s="692" t="str">
        <f>IF('Formulario PPGR3 '!$G1550="","",CONCATENATE('Formulario PPGR3 '!$C1550,".",'Formulario PPGR3 '!$D1550,".",'Formulario PPGR3 '!$E1550,".",'Formulario PPGR3 '!$F1550))</f>
        <v/>
      </c>
      <c r="C1550" s="692" t="str">
        <f>IF('Formulario PPGR3 '!$G1550="","",'[1]Formulario PPGR1'!#REF!)</f>
        <v/>
      </c>
      <c r="D1550" s="692" t="str">
        <f>IF('Formulario PPGR3 '!$G1550="","",'[1]Formulario PPGR1'!#REF!)</f>
        <v/>
      </c>
      <c r="E1550" s="692" t="str">
        <f>IF('Formulario PPGR3 '!$G1550="","",'[1]Formulario PPGR1'!#REF!)</f>
        <v/>
      </c>
      <c r="F1550" s="692" t="str">
        <f>IF('Formulario PPGR3 '!$G1550="","",'[1]Formulario PPGR1'!#REF!)</f>
        <v/>
      </c>
      <c r="G1550" s="693"/>
      <c r="H1550" s="694" t="str">
        <f>IF(Tabla112[[#This Row],[Código_Actividad]]="","",_xlfn.XLOOKUP(Tabla112[[#This Row],[Código_Actividad]],[1]!Tabla2[Código],[1]!Tabla2[Actividades Programables Presupuestables],"",0))</f>
        <v/>
      </c>
      <c r="I1550" s="695" t="str">
        <f>IFERROR(VLOOKUP('Formulario PPGR3 '!$G1550,'[1]Formulario PPGR2'!$H$9:$V$272,15,FALSE),"")</f>
        <v/>
      </c>
      <c r="J1550" s="702"/>
      <c r="K1550" s="696" t="str">
        <f>IF(Tabla112[[#This Row],[Insumos]]="","",_xlfn.XLOOKUP(Tabla112[[#This Row],[Insumos]],[1]!Tabla10[Insumo],[1]!Tabla10[InsumoAbrev],"",0))</f>
        <v/>
      </c>
      <c r="L1550" s="697"/>
      <c r="M1550" s="698" t="str">
        <f>IF(Tabla112[[#This Row],[Descripción]]="","",_xlfn.XLOOKUP(Tabla112[[#This Row],[Descripción]],[1]!Tabla10[Descripción],[1]!Tabla10[Unidad de Medida],"",0))</f>
        <v/>
      </c>
      <c r="N1550" s="699"/>
      <c r="O1550" s="700" t="str">
        <f>IF(Tabla112[[#This Row],[Descripción]]="","",_xlfn.XLOOKUP(Tabla112[[#This Row],[Descripción]],[1]!Tabla10[Descripción],[1]!Tabla10[Precio Unitario],0))</f>
        <v/>
      </c>
      <c r="P1550" s="700" t="str">
        <f>IF(Tabla112[[#This Row],[Cantidad de Insumos]]="","",Tabla112[[#This Row],[Precio Unitario]]*Tabla112[[#This Row],[Cantidad de Insumos]])</f>
        <v/>
      </c>
      <c r="Q1550" s="700" t="str">
        <f>IF(Tabla112[[#This Row],[Descripción]]="","",_xlfn.XLOOKUP(Tabla112[[#This Row],[Descripción]],[1]!Tabla10[Descripción],[1]!Tabla10[CODIGO PRESUPUESTARIO],0))</f>
        <v/>
      </c>
      <c r="R1550" s="696"/>
      <c r="S1550" s="696"/>
    </row>
    <row r="1551" spans="2:19" x14ac:dyDescent="0.3">
      <c r="B1551" s="692" t="str">
        <f>IF('Formulario PPGR3 '!$G1551="","",CONCATENATE('Formulario PPGR3 '!$C1551,".",'Formulario PPGR3 '!$D1551,".",'Formulario PPGR3 '!$E1551,".",'Formulario PPGR3 '!$F1551))</f>
        <v/>
      </c>
      <c r="C1551" s="692" t="str">
        <f>IF('Formulario PPGR3 '!$G1551="","",'[1]Formulario PPGR1'!#REF!)</f>
        <v/>
      </c>
      <c r="D1551" s="692" t="str">
        <f>IF('Formulario PPGR3 '!$G1551="","",'[1]Formulario PPGR1'!#REF!)</f>
        <v/>
      </c>
      <c r="E1551" s="692" t="str">
        <f>IF('Formulario PPGR3 '!$G1551="","",'[1]Formulario PPGR1'!#REF!)</f>
        <v/>
      </c>
      <c r="F1551" s="692" t="str">
        <f>IF('Formulario PPGR3 '!$G1551="","",'[1]Formulario PPGR1'!#REF!)</f>
        <v/>
      </c>
      <c r="G1551" s="693"/>
      <c r="H1551" s="694" t="str">
        <f>IF(Tabla112[[#This Row],[Código_Actividad]]="","",_xlfn.XLOOKUP(Tabla112[[#This Row],[Código_Actividad]],[1]!Tabla2[Código],[1]!Tabla2[Actividades Programables Presupuestables],"",0))</f>
        <v/>
      </c>
      <c r="I1551" s="695" t="str">
        <f>IFERROR(VLOOKUP('Formulario PPGR3 '!$G1551,'[1]Formulario PPGR2'!$H$9:$V$272,15,FALSE),"")</f>
        <v/>
      </c>
      <c r="J1551" s="702"/>
      <c r="K1551" s="696" t="str">
        <f>IF(Tabla112[[#This Row],[Insumos]]="","",_xlfn.XLOOKUP(Tabla112[[#This Row],[Insumos]],[1]!Tabla10[Insumo],[1]!Tabla10[InsumoAbrev],"",0))</f>
        <v/>
      </c>
      <c r="L1551" s="697"/>
      <c r="M1551" s="698" t="str">
        <f>IF(Tabla112[[#This Row],[Descripción]]="","",_xlfn.XLOOKUP(Tabla112[[#This Row],[Descripción]],[1]!Tabla10[Descripción],[1]!Tabla10[Unidad de Medida],"",0))</f>
        <v/>
      </c>
      <c r="N1551" s="699"/>
      <c r="O1551" s="700" t="str">
        <f>IF(Tabla112[[#This Row],[Descripción]]="","",_xlfn.XLOOKUP(Tabla112[[#This Row],[Descripción]],[1]!Tabla10[Descripción],[1]!Tabla10[Precio Unitario],0))</f>
        <v/>
      </c>
      <c r="P1551" s="700" t="str">
        <f>IF(Tabla112[[#This Row],[Cantidad de Insumos]]="","",Tabla112[[#This Row],[Precio Unitario]]*Tabla112[[#This Row],[Cantidad de Insumos]])</f>
        <v/>
      </c>
      <c r="Q1551" s="700" t="str">
        <f>IF(Tabla112[[#This Row],[Descripción]]="","",_xlfn.XLOOKUP(Tabla112[[#This Row],[Descripción]],[1]!Tabla10[Descripción],[1]!Tabla10[CODIGO PRESUPUESTARIO],0))</f>
        <v/>
      </c>
      <c r="R1551" s="696"/>
      <c r="S1551" s="696"/>
    </row>
    <row r="1552" spans="2:19" x14ac:dyDescent="0.3">
      <c r="B1552" s="692" t="str">
        <f>IF('Formulario PPGR3 '!$G1552="","",CONCATENATE('Formulario PPGR3 '!$C1552,".",'Formulario PPGR3 '!$D1552,".",'Formulario PPGR3 '!$E1552,".",'Formulario PPGR3 '!$F1552))</f>
        <v/>
      </c>
      <c r="C1552" s="692" t="str">
        <f>IF('Formulario PPGR3 '!$G1552="","",'[1]Formulario PPGR1'!#REF!)</f>
        <v/>
      </c>
      <c r="D1552" s="692" t="str">
        <f>IF('Formulario PPGR3 '!$G1552="","",'[1]Formulario PPGR1'!#REF!)</f>
        <v/>
      </c>
      <c r="E1552" s="692" t="str">
        <f>IF('Formulario PPGR3 '!$G1552="","",'[1]Formulario PPGR1'!#REF!)</f>
        <v/>
      </c>
      <c r="F1552" s="692" t="str">
        <f>IF('Formulario PPGR3 '!$G1552="","",'[1]Formulario PPGR1'!#REF!)</f>
        <v/>
      </c>
      <c r="G1552" s="693"/>
      <c r="H1552" s="694" t="str">
        <f>IF(Tabla112[[#This Row],[Código_Actividad]]="","",_xlfn.XLOOKUP(Tabla112[[#This Row],[Código_Actividad]],[1]!Tabla2[Código],[1]!Tabla2[Actividades Programables Presupuestables],"",0))</f>
        <v/>
      </c>
      <c r="I1552" s="695" t="str">
        <f>IFERROR(VLOOKUP('Formulario PPGR3 '!$G1552,'[1]Formulario PPGR2'!$H$9:$V$272,15,FALSE),"")</f>
        <v/>
      </c>
      <c r="J1552" s="702"/>
      <c r="K1552" s="696" t="str">
        <f>IF(Tabla112[[#This Row],[Insumos]]="","",_xlfn.XLOOKUP(Tabla112[[#This Row],[Insumos]],[1]!Tabla10[Insumo],[1]!Tabla10[InsumoAbrev],"",0))</f>
        <v/>
      </c>
      <c r="L1552" s="697"/>
      <c r="M1552" s="698" t="str">
        <f>IF(Tabla112[[#This Row],[Descripción]]="","",_xlfn.XLOOKUP(Tabla112[[#This Row],[Descripción]],[1]!Tabla10[Descripción],[1]!Tabla10[Unidad de Medida],"",0))</f>
        <v/>
      </c>
      <c r="N1552" s="699"/>
      <c r="O1552" s="700" t="str">
        <f>IF(Tabla112[[#This Row],[Descripción]]="","",_xlfn.XLOOKUP(Tabla112[[#This Row],[Descripción]],[1]!Tabla10[Descripción],[1]!Tabla10[Precio Unitario],0))</f>
        <v/>
      </c>
      <c r="P1552" s="700" t="str">
        <f>IF(Tabla112[[#This Row],[Cantidad de Insumos]]="","",Tabla112[[#This Row],[Precio Unitario]]*Tabla112[[#This Row],[Cantidad de Insumos]])</f>
        <v/>
      </c>
      <c r="Q1552" s="700" t="str">
        <f>IF(Tabla112[[#This Row],[Descripción]]="","",_xlfn.XLOOKUP(Tabla112[[#This Row],[Descripción]],[1]!Tabla10[Descripción],[1]!Tabla10[CODIGO PRESUPUESTARIO],0))</f>
        <v/>
      </c>
      <c r="R1552" s="696"/>
      <c r="S1552" s="696"/>
    </row>
    <row r="1553" spans="2:19" x14ac:dyDescent="0.3">
      <c r="B1553" s="692" t="str">
        <f>IF('Formulario PPGR3 '!$G1553="","",CONCATENATE('Formulario PPGR3 '!$C1553,".",'Formulario PPGR3 '!$D1553,".",'Formulario PPGR3 '!$E1553,".",'Formulario PPGR3 '!$F1553))</f>
        <v/>
      </c>
      <c r="C1553" s="692" t="str">
        <f>IF('Formulario PPGR3 '!$G1553="","",'[1]Formulario PPGR1'!#REF!)</f>
        <v/>
      </c>
      <c r="D1553" s="692" t="str">
        <f>IF('Formulario PPGR3 '!$G1553="","",'[1]Formulario PPGR1'!#REF!)</f>
        <v/>
      </c>
      <c r="E1553" s="692" t="str">
        <f>IF('Formulario PPGR3 '!$G1553="","",'[1]Formulario PPGR1'!#REF!)</f>
        <v/>
      </c>
      <c r="F1553" s="692" t="str">
        <f>IF('Formulario PPGR3 '!$G1553="","",'[1]Formulario PPGR1'!#REF!)</f>
        <v/>
      </c>
      <c r="G1553" s="693"/>
      <c r="H1553" s="694" t="str">
        <f>IF(Tabla112[[#This Row],[Código_Actividad]]="","",_xlfn.XLOOKUP(Tabla112[[#This Row],[Código_Actividad]],[1]!Tabla2[Código],[1]!Tabla2[Actividades Programables Presupuestables],"",0))</f>
        <v/>
      </c>
      <c r="I1553" s="695" t="str">
        <f>IFERROR(VLOOKUP('Formulario PPGR3 '!$G1553,'[1]Formulario PPGR2'!$H$9:$V$272,15,FALSE),"")</f>
        <v/>
      </c>
      <c r="J1553" s="702"/>
      <c r="K1553" s="696" t="str">
        <f>IF(Tabla112[[#This Row],[Insumos]]="","",_xlfn.XLOOKUP(Tabla112[[#This Row],[Insumos]],[1]!Tabla10[Insumo],[1]!Tabla10[InsumoAbrev],"",0))</f>
        <v/>
      </c>
      <c r="L1553" s="697"/>
      <c r="M1553" s="698" t="str">
        <f>IF(Tabla112[[#This Row],[Descripción]]="","",_xlfn.XLOOKUP(Tabla112[[#This Row],[Descripción]],[1]!Tabla10[Descripción],[1]!Tabla10[Unidad de Medida],"",0))</f>
        <v/>
      </c>
      <c r="N1553" s="699"/>
      <c r="O1553" s="700" t="str">
        <f>IF(Tabla112[[#This Row],[Descripción]]="","",_xlfn.XLOOKUP(Tabla112[[#This Row],[Descripción]],[1]!Tabla10[Descripción],[1]!Tabla10[Precio Unitario],0))</f>
        <v/>
      </c>
      <c r="P1553" s="700" t="str">
        <f>IF(Tabla112[[#This Row],[Cantidad de Insumos]]="","",Tabla112[[#This Row],[Precio Unitario]]*Tabla112[[#This Row],[Cantidad de Insumos]])</f>
        <v/>
      </c>
      <c r="Q1553" s="700" t="str">
        <f>IF(Tabla112[[#This Row],[Descripción]]="","",_xlfn.XLOOKUP(Tabla112[[#This Row],[Descripción]],[1]!Tabla10[Descripción],[1]!Tabla10[CODIGO PRESUPUESTARIO],0))</f>
        <v/>
      </c>
      <c r="R1553" s="696"/>
      <c r="S1553" s="696"/>
    </row>
    <row r="1554" spans="2:19" x14ac:dyDescent="0.3">
      <c r="B1554" s="692" t="str">
        <f>IF('Formulario PPGR3 '!$G1554="","",CONCATENATE('Formulario PPGR3 '!$C1554,".",'Formulario PPGR3 '!$D1554,".",'Formulario PPGR3 '!$E1554,".",'Formulario PPGR3 '!$F1554))</f>
        <v/>
      </c>
      <c r="C1554" s="692" t="str">
        <f>IF('Formulario PPGR3 '!$G1554="","",'[1]Formulario PPGR1'!#REF!)</f>
        <v/>
      </c>
      <c r="D1554" s="692" t="str">
        <f>IF('Formulario PPGR3 '!$G1554="","",'[1]Formulario PPGR1'!#REF!)</f>
        <v/>
      </c>
      <c r="E1554" s="692" t="str">
        <f>IF('Formulario PPGR3 '!$G1554="","",'[1]Formulario PPGR1'!#REF!)</f>
        <v/>
      </c>
      <c r="F1554" s="692" t="str">
        <f>IF('Formulario PPGR3 '!$G1554="","",'[1]Formulario PPGR1'!#REF!)</f>
        <v/>
      </c>
      <c r="G1554" s="693"/>
      <c r="H1554" s="694" t="str">
        <f>IF(Tabla112[[#This Row],[Código_Actividad]]="","",_xlfn.XLOOKUP(Tabla112[[#This Row],[Código_Actividad]],[1]!Tabla2[Código],[1]!Tabla2[Actividades Programables Presupuestables],"",0))</f>
        <v/>
      </c>
      <c r="I1554" s="695" t="str">
        <f>IFERROR(VLOOKUP('Formulario PPGR3 '!$G1554,'[1]Formulario PPGR2'!$H$9:$V$272,15,FALSE),"")</f>
        <v/>
      </c>
      <c r="J1554" s="702"/>
      <c r="K1554" s="696" t="str">
        <f>IF(Tabla112[[#This Row],[Insumos]]="","",_xlfn.XLOOKUP(Tabla112[[#This Row],[Insumos]],[1]!Tabla10[Insumo],[1]!Tabla10[InsumoAbrev],"",0))</f>
        <v/>
      </c>
      <c r="L1554" s="697"/>
      <c r="M1554" s="698" t="str">
        <f>IF(Tabla112[[#This Row],[Descripción]]="","",_xlfn.XLOOKUP(Tabla112[[#This Row],[Descripción]],[1]!Tabla10[Descripción],[1]!Tabla10[Unidad de Medida],"",0))</f>
        <v/>
      </c>
      <c r="N1554" s="699"/>
      <c r="O1554" s="700" t="str">
        <f>IF(Tabla112[[#This Row],[Descripción]]="","",_xlfn.XLOOKUP(Tabla112[[#This Row],[Descripción]],[1]!Tabla10[Descripción],[1]!Tabla10[Precio Unitario],0))</f>
        <v/>
      </c>
      <c r="P1554" s="700" t="str">
        <f>IF(Tabla112[[#This Row],[Cantidad de Insumos]]="","",Tabla112[[#This Row],[Precio Unitario]]*Tabla112[[#This Row],[Cantidad de Insumos]])</f>
        <v/>
      </c>
      <c r="Q1554" s="700" t="str">
        <f>IF(Tabla112[[#This Row],[Descripción]]="","",_xlfn.XLOOKUP(Tabla112[[#This Row],[Descripción]],[1]!Tabla10[Descripción],[1]!Tabla10[CODIGO PRESUPUESTARIO],0))</f>
        <v/>
      </c>
      <c r="R1554" s="696"/>
      <c r="S1554" s="696"/>
    </row>
    <row r="1555" spans="2:19" x14ac:dyDescent="0.3">
      <c r="B1555" s="692" t="str">
        <f>IF('Formulario PPGR3 '!$G1555="","",CONCATENATE('Formulario PPGR3 '!$C1555,".",'Formulario PPGR3 '!$D1555,".",'Formulario PPGR3 '!$E1555,".",'Formulario PPGR3 '!$F1555))</f>
        <v/>
      </c>
      <c r="C1555" s="692" t="str">
        <f>IF('Formulario PPGR3 '!$G1555="","",'[1]Formulario PPGR1'!#REF!)</f>
        <v/>
      </c>
      <c r="D1555" s="692" t="str">
        <f>IF('Formulario PPGR3 '!$G1555="","",'[1]Formulario PPGR1'!#REF!)</f>
        <v/>
      </c>
      <c r="E1555" s="692" t="str">
        <f>IF('Formulario PPGR3 '!$G1555="","",'[1]Formulario PPGR1'!#REF!)</f>
        <v/>
      </c>
      <c r="F1555" s="692" t="str">
        <f>IF('Formulario PPGR3 '!$G1555="","",'[1]Formulario PPGR1'!#REF!)</f>
        <v/>
      </c>
      <c r="G1555" s="693"/>
      <c r="H1555" s="694" t="str">
        <f>IF(Tabla112[[#This Row],[Código_Actividad]]="","",_xlfn.XLOOKUP(Tabla112[[#This Row],[Código_Actividad]],[1]!Tabla2[Código],[1]!Tabla2[Actividades Programables Presupuestables],"",0))</f>
        <v/>
      </c>
      <c r="I1555" s="695" t="str">
        <f>IFERROR(VLOOKUP('Formulario PPGR3 '!$G1555,'[1]Formulario PPGR2'!$H$9:$V$272,15,FALSE),"")</f>
        <v/>
      </c>
      <c r="J1555" s="702"/>
      <c r="K1555" s="696" t="str">
        <f>IF(Tabla112[[#This Row],[Insumos]]="","",_xlfn.XLOOKUP(Tabla112[[#This Row],[Insumos]],[1]!Tabla10[Insumo],[1]!Tabla10[InsumoAbrev],"",0))</f>
        <v/>
      </c>
      <c r="L1555" s="697"/>
      <c r="M1555" s="698" t="str">
        <f>IF(Tabla112[[#This Row],[Descripción]]="","",_xlfn.XLOOKUP(Tabla112[[#This Row],[Descripción]],[1]!Tabla10[Descripción],[1]!Tabla10[Unidad de Medida],"",0))</f>
        <v/>
      </c>
      <c r="N1555" s="699"/>
      <c r="O1555" s="700" t="str">
        <f>IF(Tabla112[[#This Row],[Descripción]]="","",_xlfn.XLOOKUP(Tabla112[[#This Row],[Descripción]],[1]!Tabla10[Descripción],[1]!Tabla10[Precio Unitario],0))</f>
        <v/>
      </c>
      <c r="P1555" s="700" t="str">
        <f>IF(Tabla112[[#This Row],[Cantidad de Insumos]]="","",Tabla112[[#This Row],[Precio Unitario]]*Tabla112[[#This Row],[Cantidad de Insumos]])</f>
        <v/>
      </c>
      <c r="Q1555" s="700" t="str">
        <f>IF(Tabla112[[#This Row],[Descripción]]="","",_xlfn.XLOOKUP(Tabla112[[#This Row],[Descripción]],[1]!Tabla10[Descripción],[1]!Tabla10[CODIGO PRESUPUESTARIO],0))</f>
        <v/>
      </c>
      <c r="R1555" s="696"/>
      <c r="S1555" s="696"/>
    </row>
    <row r="1556" spans="2:19" x14ac:dyDescent="0.3">
      <c r="B1556" s="692" t="str">
        <f>IF('Formulario PPGR3 '!$G1556="","",CONCATENATE('Formulario PPGR3 '!$C1556,".",'Formulario PPGR3 '!$D1556,".",'Formulario PPGR3 '!$E1556,".",'Formulario PPGR3 '!$F1556))</f>
        <v/>
      </c>
      <c r="C1556" s="692" t="str">
        <f>IF('Formulario PPGR3 '!$G1556="","",'[1]Formulario PPGR1'!#REF!)</f>
        <v/>
      </c>
      <c r="D1556" s="692" t="str">
        <f>IF('Formulario PPGR3 '!$G1556="","",'[1]Formulario PPGR1'!#REF!)</f>
        <v/>
      </c>
      <c r="E1556" s="692" t="str">
        <f>IF('Formulario PPGR3 '!$G1556="","",'[1]Formulario PPGR1'!#REF!)</f>
        <v/>
      </c>
      <c r="F1556" s="692" t="str">
        <f>IF('Formulario PPGR3 '!$G1556="","",'[1]Formulario PPGR1'!#REF!)</f>
        <v/>
      </c>
      <c r="G1556" s="693"/>
      <c r="H1556" s="694" t="str">
        <f>IF(Tabla112[[#This Row],[Código_Actividad]]="","",_xlfn.XLOOKUP(Tabla112[[#This Row],[Código_Actividad]],[1]!Tabla2[Código],[1]!Tabla2[Actividades Programables Presupuestables],"",0))</f>
        <v/>
      </c>
      <c r="I1556" s="695" t="str">
        <f>IFERROR(VLOOKUP('Formulario PPGR3 '!$G1556,'[1]Formulario PPGR2'!$H$9:$V$272,15,FALSE),"")</f>
        <v/>
      </c>
      <c r="J1556" s="702"/>
      <c r="K1556" s="696" t="str">
        <f>IF(Tabla112[[#This Row],[Insumos]]="","",_xlfn.XLOOKUP(Tabla112[[#This Row],[Insumos]],[1]!Tabla10[Insumo],[1]!Tabla10[InsumoAbrev],"",0))</f>
        <v/>
      </c>
      <c r="L1556" s="697"/>
      <c r="M1556" s="698" t="str">
        <f>IF(Tabla112[[#This Row],[Descripción]]="","",_xlfn.XLOOKUP(Tabla112[[#This Row],[Descripción]],[1]!Tabla10[Descripción],[1]!Tabla10[Unidad de Medida],"",0))</f>
        <v/>
      </c>
      <c r="N1556" s="699"/>
      <c r="O1556" s="700" t="str">
        <f>IF(Tabla112[[#This Row],[Descripción]]="","",_xlfn.XLOOKUP(Tabla112[[#This Row],[Descripción]],[1]!Tabla10[Descripción],[1]!Tabla10[Precio Unitario],0))</f>
        <v/>
      </c>
      <c r="P1556" s="700" t="str">
        <f>IF(Tabla112[[#This Row],[Cantidad de Insumos]]="","",Tabla112[[#This Row],[Precio Unitario]]*Tabla112[[#This Row],[Cantidad de Insumos]])</f>
        <v/>
      </c>
      <c r="Q1556" s="700" t="str">
        <f>IF(Tabla112[[#This Row],[Descripción]]="","",_xlfn.XLOOKUP(Tabla112[[#This Row],[Descripción]],[1]!Tabla10[Descripción],[1]!Tabla10[CODIGO PRESUPUESTARIO],0))</f>
        <v/>
      </c>
      <c r="R1556" s="696"/>
      <c r="S1556" s="696"/>
    </row>
    <row r="1557" spans="2:19" x14ac:dyDescent="0.3">
      <c r="B1557" s="692" t="str">
        <f>IF('Formulario PPGR3 '!$G1557="","",CONCATENATE('Formulario PPGR3 '!$C1557,".",'Formulario PPGR3 '!$D1557,".",'Formulario PPGR3 '!$E1557,".",'Formulario PPGR3 '!$F1557))</f>
        <v/>
      </c>
      <c r="C1557" s="692" t="str">
        <f>IF('Formulario PPGR3 '!$G1557="","",'[1]Formulario PPGR1'!#REF!)</f>
        <v/>
      </c>
      <c r="D1557" s="692" t="str">
        <f>IF('Formulario PPGR3 '!$G1557="","",'[1]Formulario PPGR1'!#REF!)</f>
        <v/>
      </c>
      <c r="E1557" s="692" t="str">
        <f>IF('Formulario PPGR3 '!$G1557="","",'[1]Formulario PPGR1'!#REF!)</f>
        <v/>
      </c>
      <c r="F1557" s="692" t="str">
        <f>IF('Formulario PPGR3 '!$G1557="","",'[1]Formulario PPGR1'!#REF!)</f>
        <v/>
      </c>
      <c r="G1557" s="693"/>
      <c r="H1557" s="694" t="str">
        <f>IF(Tabla112[[#This Row],[Código_Actividad]]="","",_xlfn.XLOOKUP(Tabla112[[#This Row],[Código_Actividad]],[1]!Tabla2[Código],[1]!Tabla2[Actividades Programables Presupuestables],"",0))</f>
        <v/>
      </c>
      <c r="I1557" s="695" t="str">
        <f>IFERROR(VLOOKUP('Formulario PPGR3 '!$G1557,'[1]Formulario PPGR2'!$H$9:$V$272,15,FALSE),"")</f>
        <v/>
      </c>
      <c r="J1557" s="702"/>
      <c r="K1557" s="696" t="str">
        <f>IF(Tabla112[[#This Row],[Insumos]]="","",_xlfn.XLOOKUP(Tabla112[[#This Row],[Insumos]],[1]!Tabla10[Insumo],[1]!Tabla10[InsumoAbrev],"",0))</f>
        <v/>
      </c>
      <c r="L1557" s="697"/>
      <c r="M1557" s="698" t="str">
        <f>IF(Tabla112[[#This Row],[Descripción]]="","",_xlfn.XLOOKUP(Tabla112[[#This Row],[Descripción]],[1]!Tabla10[Descripción],[1]!Tabla10[Unidad de Medida],"",0))</f>
        <v/>
      </c>
      <c r="N1557" s="699"/>
      <c r="O1557" s="700" t="str">
        <f>IF(Tabla112[[#This Row],[Descripción]]="","",_xlfn.XLOOKUP(Tabla112[[#This Row],[Descripción]],[1]!Tabla10[Descripción],[1]!Tabla10[Precio Unitario],0))</f>
        <v/>
      </c>
      <c r="P1557" s="700" t="str">
        <f>IF(Tabla112[[#This Row],[Cantidad de Insumos]]="","",Tabla112[[#This Row],[Precio Unitario]]*Tabla112[[#This Row],[Cantidad de Insumos]])</f>
        <v/>
      </c>
      <c r="Q1557" s="700" t="str">
        <f>IF(Tabla112[[#This Row],[Descripción]]="","",_xlfn.XLOOKUP(Tabla112[[#This Row],[Descripción]],[1]!Tabla10[Descripción],[1]!Tabla10[CODIGO PRESUPUESTARIO],0))</f>
        <v/>
      </c>
      <c r="R1557" s="696"/>
      <c r="S1557" s="696"/>
    </row>
    <row r="1558" spans="2:19" x14ac:dyDescent="0.3">
      <c r="B1558" s="692" t="str">
        <f>IF('Formulario PPGR3 '!$G1558="","",CONCATENATE('Formulario PPGR3 '!$C1558,".",'Formulario PPGR3 '!$D1558,".",'Formulario PPGR3 '!$E1558,".",'Formulario PPGR3 '!$F1558))</f>
        <v/>
      </c>
      <c r="C1558" s="692" t="str">
        <f>IF('Formulario PPGR3 '!$G1558="","",'[1]Formulario PPGR1'!#REF!)</f>
        <v/>
      </c>
      <c r="D1558" s="692" t="str">
        <f>IF('Formulario PPGR3 '!$G1558="","",'[1]Formulario PPGR1'!#REF!)</f>
        <v/>
      </c>
      <c r="E1558" s="692" t="str">
        <f>IF('Formulario PPGR3 '!$G1558="","",'[1]Formulario PPGR1'!#REF!)</f>
        <v/>
      </c>
      <c r="F1558" s="692" t="str">
        <f>IF('Formulario PPGR3 '!$G1558="","",'[1]Formulario PPGR1'!#REF!)</f>
        <v/>
      </c>
      <c r="G1558" s="693"/>
      <c r="H1558" s="694" t="str">
        <f>IF(Tabla112[[#This Row],[Código_Actividad]]="","",_xlfn.XLOOKUP(Tabla112[[#This Row],[Código_Actividad]],[1]!Tabla2[Código],[1]!Tabla2[Actividades Programables Presupuestables],"",0))</f>
        <v/>
      </c>
      <c r="I1558" s="695" t="str">
        <f>IFERROR(VLOOKUP('Formulario PPGR3 '!$G1558,'[1]Formulario PPGR2'!$H$9:$V$272,15,FALSE),"")</f>
        <v/>
      </c>
      <c r="J1558" s="702"/>
      <c r="K1558" s="696" t="str">
        <f>IF(Tabla112[[#This Row],[Insumos]]="","",_xlfn.XLOOKUP(Tabla112[[#This Row],[Insumos]],[1]!Tabla10[Insumo],[1]!Tabla10[InsumoAbrev],"",0))</f>
        <v/>
      </c>
      <c r="L1558" s="697"/>
      <c r="M1558" s="698" t="str">
        <f>IF(Tabla112[[#This Row],[Descripción]]="","",_xlfn.XLOOKUP(Tabla112[[#This Row],[Descripción]],[1]!Tabla10[Descripción],[1]!Tabla10[Unidad de Medida],"",0))</f>
        <v/>
      </c>
      <c r="N1558" s="699"/>
      <c r="O1558" s="700" t="str">
        <f>IF(Tabla112[[#This Row],[Descripción]]="","",_xlfn.XLOOKUP(Tabla112[[#This Row],[Descripción]],[1]!Tabla10[Descripción],[1]!Tabla10[Precio Unitario],0))</f>
        <v/>
      </c>
      <c r="P1558" s="700" t="str">
        <f>IF(Tabla112[[#This Row],[Cantidad de Insumos]]="","",Tabla112[[#This Row],[Precio Unitario]]*Tabla112[[#This Row],[Cantidad de Insumos]])</f>
        <v/>
      </c>
      <c r="Q1558" s="700" t="str">
        <f>IF(Tabla112[[#This Row],[Descripción]]="","",_xlfn.XLOOKUP(Tabla112[[#This Row],[Descripción]],[1]!Tabla10[Descripción],[1]!Tabla10[CODIGO PRESUPUESTARIO],0))</f>
        <v/>
      </c>
      <c r="R1558" s="696"/>
      <c r="S1558" s="696"/>
    </row>
    <row r="1559" spans="2:19" x14ac:dyDescent="0.3">
      <c r="B1559" s="692" t="str">
        <f>IF('Formulario PPGR3 '!$G1559="","",CONCATENATE('Formulario PPGR3 '!$C1559,".",'Formulario PPGR3 '!$D1559,".",'Formulario PPGR3 '!$E1559,".",'Formulario PPGR3 '!$F1559))</f>
        <v/>
      </c>
      <c r="C1559" s="692" t="str">
        <f>IF('Formulario PPGR3 '!$G1559="","",'[1]Formulario PPGR1'!#REF!)</f>
        <v/>
      </c>
      <c r="D1559" s="692" t="str">
        <f>IF('Formulario PPGR3 '!$G1559="","",'[1]Formulario PPGR1'!#REF!)</f>
        <v/>
      </c>
      <c r="E1559" s="692" t="str">
        <f>IF('Formulario PPGR3 '!$G1559="","",'[1]Formulario PPGR1'!#REF!)</f>
        <v/>
      </c>
      <c r="F1559" s="692" t="str">
        <f>IF('Formulario PPGR3 '!$G1559="","",'[1]Formulario PPGR1'!#REF!)</f>
        <v/>
      </c>
      <c r="G1559" s="693"/>
      <c r="H1559" s="694" t="str">
        <f>IF(Tabla112[[#This Row],[Código_Actividad]]="","",_xlfn.XLOOKUP(Tabla112[[#This Row],[Código_Actividad]],[1]!Tabla2[Código],[1]!Tabla2[Actividades Programables Presupuestables],"",0))</f>
        <v/>
      </c>
      <c r="I1559" s="695" t="str">
        <f>IFERROR(VLOOKUP('Formulario PPGR3 '!$G1559,'[1]Formulario PPGR2'!$H$9:$V$272,15,FALSE),"")</f>
        <v/>
      </c>
      <c r="J1559" s="702"/>
      <c r="K1559" s="696" t="str">
        <f>IF(Tabla112[[#This Row],[Insumos]]="","",_xlfn.XLOOKUP(Tabla112[[#This Row],[Insumos]],[1]!Tabla10[Insumo],[1]!Tabla10[InsumoAbrev],"",0))</f>
        <v/>
      </c>
      <c r="L1559" s="697"/>
      <c r="M1559" s="698" t="str">
        <f>IF(Tabla112[[#This Row],[Descripción]]="","",_xlfn.XLOOKUP(Tabla112[[#This Row],[Descripción]],[1]!Tabla10[Descripción],[1]!Tabla10[Unidad de Medida],"",0))</f>
        <v/>
      </c>
      <c r="N1559" s="699"/>
      <c r="O1559" s="700" t="str">
        <f>IF(Tabla112[[#This Row],[Descripción]]="","",_xlfn.XLOOKUP(Tabla112[[#This Row],[Descripción]],[1]!Tabla10[Descripción],[1]!Tabla10[Precio Unitario],0))</f>
        <v/>
      </c>
      <c r="P1559" s="700" t="str">
        <f>IF(Tabla112[[#This Row],[Cantidad de Insumos]]="","",Tabla112[[#This Row],[Precio Unitario]]*Tabla112[[#This Row],[Cantidad de Insumos]])</f>
        <v/>
      </c>
      <c r="Q1559" s="700" t="str">
        <f>IF(Tabla112[[#This Row],[Descripción]]="","",_xlfn.XLOOKUP(Tabla112[[#This Row],[Descripción]],[1]!Tabla10[Descripción],[1]!Tabla10[CODIGO PRESUPUESTARIO],0))</f>
        <v/>
      </c>
      <c r="R1559" s="696"/>
      <c r="S1559" s="696"/>
    </row>
    <row r="1560" spans="2:19" x14ac:dyDescent="0.3">
      <c r="B1560" s="692" t="str">
        <f>IF('Formulario PPGR3 '!$G1560="","",CONCATENATE('Formulario PPGR3 '!$C1560,".",'Formulario PPGR3 '!$D1560,".",'Formulario PPGR3 '!$E1560,".",'Formulario PPGR3 '!$F1560))</f>
        <v/>
      </c>
      <c r="C1560" s="692" t="str">
        <f>IF('Formulario PPGR3 '!$G1560="","",'[1]Formulario PPGR1'!#REF!)</f>
        <v/>
      </c>
      <c r="D1560" s="692" t="str">
        <f>IF('Formulario PPGR3 '!$G1560="","",'[1]Formulario PPGR1'!#REF!)</f>
        <v/>
      </c>
      <c r="E1560" s="692" t="str">
        <f>IF('Formulario PPGR3 '!$G1560="","",'[1]Formulario PPGR1'!#REF!)</f>
        <v/>
      </c>
      <c r="F1560" s="692" t="str">
        <f>IF('Formulario PPGR3 '!$G1560="","",'[1]Formulario PPGR1'!#REF!)</f>
        <v/>
      </c>
      <c r="G1560" s="693"/>
      <c r="H1560" s="694" t="str">
        <f>IF(Tabla112[[#This Row],[Código_Actividad]]="","",_xlfn.XLOOKUP(Tabla112[[#This Row],[Código_Actividad]],[1]!Tabla2[Código],[1]!Tabla2[Actividades Programables Presupuestables],"",0))</f>
        <v/>
      </c>
      <c r="I1560" s="695" t="str">
        <f>IFERROR(VLOOKUP('Formulario PPGR3 '!$G1560,'[1]Formulario PPGR2'!$H$9:$V$272,15,FALSE),"")</f>
        <v/>
      </c>
      <c r="J1560" s="702"/>
      <c r="K1560" s="696" t="str">
        <f>IF(Tabla112[[#This Row],[Insumos]]="","",_xlfn.XLOOKUP(Tabla112[[#This Row],[Insumos]],[1]!Tabla10[Insumo],[1]!Tabla10[InsumoAbrev],"",0))</f>
        <v/>
      </c>
      <c r="L1560" s="697"/>
      <c r="M1560" s="698" t="str">
        <f>IF(Tabla112[[#This Row],[Descripción]]="","",_xlfn.XLOOKUP(Tabla112[[#This Row],[Descripción]],[1]!Tabla10[Descripción],[1]!Tabla10[Unidad de Medida],"",0))</f>
        <v/>
      </c>
      <c r="N1560" s="699"/>
      <c r="O1560" s="700" t="str">
        <f>IF(Tabla112[[#This Row],[Descripción]]="","",_xlfn.XLOOKUP(Tabla112[[#This Row],[Descripción]],[1]!Tabla10[Descripción],[1]!Tabla10[Precio Unitario],0))</f>
        <v/>
      </c>
      <c r="P1560" s="700" t="str">
        <f>IF(Tabla112[[#This Row],[Cantidad de Insumos]]="","",Tabla112[[#This Row],[Precio Unitario]]*Tabla112[[#This Row],[Cantidad de Insumos]])</f>
        <v/>
      </c>
      <c r="Q1560" s="700" t="str">
        <f>IF(Tabla112[[#This Row],[Descripción]]="","",_xlfn.XLOOKUP(Tabla112[[#This Row],[Descripción]],[1]!Tabla10[Descripción],[1]!Tabla10[CODIGO PRESUPUESTARIO],0))</f>
        <v/>
      </c>
      <c r="R1560" s="696"/>
      <c r="S1560" s="696"/>
    </row>
    <row r="1561" spans="2:19" x14ac:dyDescent="0.3">
      <c r="B1561" s="692" t="str">
        <f>IF('Formulario PPGR3 '!$G1561="","",CONCATENATE('Formulario PPGR3 '!$C1561,".",'Formulario PPGR3 '!$D1561,".",'Formulario PPGR3 '!$E1561,".",'Formulario PPGR3 '!$F1561))</f>
        <v/>
      </c>
      <c r="C1561" s="692" t="str">
        <f>IF('Formulario PPGR3 '!$G1561="","",'[1]Formulario PPGR1'!#REF!)</f>
        <v/>
      </c>
      <c r="D1561" s="692" t="str">
        <f>IF('Formulario PPGR3 '!$G1561="","",'[1]Formulario PPGR1'!#REF!)</f>
        <v/>
      </c>
      <c r="E1561" s="692" t="str">
        <f>IF('Formulario PPGR3 '!$G1561="","",'[1]Formulario PPGR1'!#REF!)</f>
        <v/>
      </c>
      <c r="F1561" s="692" t="str">
        <f>IF('Formulario PPGR3 '!$G1561="","",'[1]Formulario PPGR1'!#REF!)</f>
        <v/>
      </c>
      <c r="G1561" s="693"/>
      <c r="H1561" s="694" t="str">
        <f>IF(Tabla112[[#This Row],[Código_Actividad]]="","",_xlfn.XLOOKUP(Tabla112[[#This Row],[Código_Actividad]],[1]!Tabla2[Código],[1]!Tabla2[Actividades Programables Presupuestables],"",0))</f>
        <v/>
      </c>
      <c r="I1561" s="695" t="str">
        <f>IFERROR(VLOOKUP('Formulario PPGR3 '!$G1561,'[1]Formulario PPGR2'!$H$9:$V$272,15,FALSE),"")</f>
        <v/>
      </c>
      <c r="J1561" s="702"/>
      <c r="K1561" s="696" t="str">
        <f>IF(Tabla112[[#This Row],[Insumos]]="","",_xlfn.XLOOKUP(Tabla112[[#This Row],[Insumos]],[1]!Tabla10[Insumo],[1]!Tabla10[InsumoAbrev],"",0))</f>
        <v/>
      </c>
      <c r="L1561" s="697"/>
      <c r="M1561" s="698" t="str">
        <f>IF(Tabla112[[#This Row],[Descripción]]="","",_xlfn.XLOOKUP(Tabla112[[#This Row],[Descripción]],[1]!Tabla10[Descripción],[1]!Tabla10[Unidad de Medida],"",0))</f>
        <v/>
      </c>
      <c r="N1561" s="699"/>
      <c r="O1561" s="700" t="str">
        <f>IF(Tabla112[[#This Row],[Descripción]]="","",_xlfn.XLOOKUP(Tabla112[[#This Row],[Descripción]],[1]!Tabla10[Descripción],[1]!Tabla10[Precio Unitario],0))</f>
        <v/>
      </c>
      <c r="P1561" s="700" t="str">
        <f>IF(Tabla112[[#This Row],[Cantidad de Insumos]]="","",Tabla112[[#This Row],[Precio Unitario]]*Tabla112[[#This Row],[Cantidad de Insumos]])</f>
        <v/>
      </c>
      <c r="Q1561" s="700" t="str">
        <f>IF(Tabla112[[#This Row],[Descripción]]="","",_xlfn.XLOOKUP(Tabla112[[#This Row],[Descripción]],[1]!Tabla10[Descripción],[1]!Tabla10[CODIGO PRESUPUESTARIO],0))</f>
        <v/>
      </c>
      <c r="R1561" s="696"/>
      <c r="S1561" s="696"/>
    </row>
    <row r="1562" spans="2:19" x14ac:dyDescent="0.3">
      <c r="B1562" s="692" t="str">
        <f>IF('Formulario PPGR3 '!$G1562="","",CONCATENATE('Formulario PPGR3 '!$C1562,".",'Formulario PPGR3 '!$D1562,".",'Formulario PPGR3 '!$E1562,".",'Formulario PPGR3 '!$F1562))</f>
        <v/>
      </c>
      <c r="C1562" s="692" t="str">
        <f>IF('Formulario PPGR3 '!$G1562="","",'[1]Formulario PPGR1'!#REF!)</f>
        <v/>
      </c>
      <c r="D1562" s="692" t="str">
        <f>IF('Formulario PPGR3 '!$G1562="","",'[1]Formulario PPGR1'!#REF!)</f>
        <v/>
      </c>
      <c r="E1562" s="692" t="str">
        <f>IF('Formulario PPGR3 '!$G1562="","",'[1]Formulario PPGR1'!#REF!)</f>
        <v/>
      </c>
      <c r="F1562" s="692" t="str">
        <f>IF('Formulario PPGR3 '!$G1562="","",'[1]Formulario PPGR1'!#REF!)</f>
        <v/>
      </c>
      <c r="G1562" s="693"/>
      <c r="H1562" s="694" t="str">
        <f>IF(Tabla112[[#This Row],[Código_Actividad]]="","",_xlfn.XLOOKUP(Tabla112[[#This Row],[Código_Actividad]],[1]!Tabla2[Código],[1]!Tabla2[Actividades Programables Presupuestables],"",0))</f>
        <v/>
      </c>
      <c r="I1562" s="695" t="str">
        <f>IFERROR(VLOOKUP('Formulario PPGR3 '!$G1562,'[1]Formulario PPGR2'!$H$9:$V$272,15,FALSE),"")</f>
        <v/>
      </c>
      <c r="J1562" s="702"/>
      <c r="K1562" s="696" t="str">
        <f>IF(Tabla112[[#This Row],[Insumos]]="","",_xlfn.XLOOKUP(Tabla112[[#This Row],[Insumos]],[1]!Tabla10[Insumo],[1]!Tabla10[InsumoAbrev],"",0))</f>
        <v/>
      </c>
      <c r="L1562" s="697"/>
      <c r="M1562" s="698" t="str">
        <f>IF(Tabla112[[#This Row],[Descripción]]="","",_xlfn.XLOOKUP(Tabla112[[#This Row],[Descripción]],[1]!Tabla10[Descripción],[1]!Tabla10[Unidad de Medida],"",0))</f>
        <v/>
      </c>
      <c r="N1562" s="699"/>
      <c r="O1562" s="700" t="str">
        <f>IF(Tabla112[[#This Row],[Descripción]]="","",_xlfn.XLOOKUP(Tabla112[[#This Row],[Descripción]],[1]!Tabla10[Descripción],[1]!Tabla10[Precio Unitario],0))</f>
        <v/>
      </c>
      <c r="P1562" s="700" t="str">
        <f>IF(Tabla112[[#This Row],[Cantidad de Insumos]]="","",Tabla112[[#This Row],[Precio Unitario]]*Tabla112[[#This Row],[Cantidad de Insumos]])</f>
        <v/>
      </c>
      <c r="Q1562" s="700" t="str">
        <f>IF(Tabla112[[#This Row],[Descripción]]="","",_xlfn.XLOOKUP(Tabla112[[#This Row],[Descripción]],[1]!Tabla10[Descripción],[1]!Tabla10[CODIGO PRESUPUESTARIO],0))</f>
        <v/>
      </c>
      <c r="R1562" s="696"/>
      <c r="S1562" s="696"/>
    </row>
    <row r="1563" spans="2:19" x14ac:dyDescent="0.3">
      <c r="B1563" s="692" t="str">
        <f>IF('Formulario PPGR3 '!$G1563="","",CONCATENATE('Formulario PPGR3 '!$C1563,".",'Formulario PPGR3 '!$D1563,".",'Formulario PPGR3 '!$E1563,".",'Formulario PPGR3 '!$F1563))</f>
        <v/>
      </c>
      <c r="C1563" s="692" t="str">
        <f>IF('Formulario PPGR3 '!$G1563="","",'[1]Formulario PPGR1'!#REF!)</f>
        <v/>
      </c>
      <c r="D1563" s="692" t="str">
        <f>IF('Formulario PPGR3 '!$G1563="","",'[1]Formulario PPGR1'!#REF!)</f>
        <v/>
      </c>
      <c r="E1563" s="692" t="str">
        <f>IF('Formulario PPGR3 '!$G1563="","",'[1]Formulario PPGR1'!#REF!)</f>
        <v/>
      </c>
      <c r="F1563" s="692" t="str">
        <f>IF('Formulario PPGR3 '!$G1563="","",'[1]Formulario PPGR1'!#REF!)</f>
        <v/>
      </c>
      <c r="G1563" s="693"/>
      <c r="H1563" s="694" t="str">
        <f>IF(Tabla112[[#This Row],[Código_Actividad]]="","",_xlfn.XLOOKUP(Tabla112[[#This Row],[Código_Actividad]],[1]!Tabla2[Código],[1]!Tabla2[Actividades Programables Presupuestables],"",0))</f>
        <v/>
      </c>
      <c r="I1563" s="695" t="str">
        <f>IFERROR(VLOOKUP('Formulario PPGR3 '!$G1563,'[1]Formulario PPGR2'!$H$9:$V$272,15,FALSE),"")</f>
        <v/>
      </c>
      <c r="J1563" s="702"/>
      <c r="K1563" s="696" t="str">
        <f>IF(Tabla112[[#This Row],[Insumos]]="","",_xlfn.XLOOKUP(Tabla112[[#This Row],[Insumos]],[1]!Tabla10[Insumo],[1]!Tabla10[InsumoAbrev],"",0))</f>
        <v/>
      </c>
      <c r="L1563" s="697"/>
      <c r="M1563" s="698" t="str">
        <f>IF(Tabla112[[#This Row],[Descripción]]="","",_xlfn.XLOOKUP(Tabla112[[#This Row],[Descripción]],[1]!Tabla10[Descripción],[1]!Tabla10[Unidad de Medida],"",0))</f>
        <v/>
      </c>
      <c r="N1563" s="699"/>
      <c r="O1563" s="700" t="str">
        <f>IF(Tabla112[[#This Row],[Descripción]]="","",_xlfn.XLOOKUP(Tabla112[[#This Row],[Descripción]],[1]!Tabla10[Descripción],[1]!Tabla10[Precio Unitario],0))</f>
        <v/>
      </c>
      <c r="P1563" s="700" t="str">
        <f>IF(Tabla112[[#This Row],[Cantidad de Insumos]]="","",Tabla112[[#This Row],[Precio Unitario]]*Tabla112[[#This Row],[Cantidad de Insumos]])</f>
        <v/>
      </c>
      <c r="Q1563" s="700" t="str">
        <f>IF(Tabla112[[#This Row],[Descripción]]="","",_xlfn.XLOOKUP(Tabla112[[#This Row],[Descripción]],[1]!Tabla10[Descripción],[1]!Tabla10[CODIGO PRESUPUESTARIO],0))</f>
        <v/>
      </c>
      <c r="R1563" s="696"/>
      <c r="S1563" s="696"/>
    </row>
    <row r="1564" spans="2:19" x14ac:dyDescent="0.3">
      <c r="B1564" s="692" t="str">
        <f>IF('Formulario PPGR3 '!$G1564="","",CONCATENATE('Formulario PPGR3 '!$C1564,".",'Formulario PPGR3 '!$D1564,".",'Formulario PPGR3 '!$E1564,".",'Formulario PPGR3 '!$F1564))</f>
        <v/>
      </c>
      <c r="C1564" s="692" t="str">
        <f>IF('Formulario PPGR3 '!$G1564="","",'[1]Formulario PPGR1'!#REF!)</f>
        <v/>
      </c>
      <c r="D1564" s="692" t="str">
        <f>IF('Formulario PPGR3 '!$G1564="","",'[1]Formulario PPGR1'!#REF!)</f>
        <v/>
      </c>
      <c r="E1564" s="692" t="str">
        <f>IF('Formulario PPGR3 '!$G1564="","",'[1]Formulario PPGR1'!#REF!)</f>
        <v/>
      </c>
      <c r="F1564" s="692" t="str">
        <f>IF('Formulario PPGR3 '!$G1564="","",'[1]Formulario PPGR1'!#REF!)</f>
        <v/>
      </c>
      <c r="G1564" s="693"/>
      <c r="H1564" s="694" t="str">
        <f>IF(Tabla112[[#This Row],[Código_Actividad]]="","",_xlfn.XLOOKUP(Tabla112[[#This Row],[Código_Actividad]],[1]!Tabla2[Código],[1]!Tabla2[Actividades Programables Presupuestables],"",0))</f>
        <v/>
      </c>
      <c r="I1564" s="695" t="str">
        <f>IFERROR(VLOOKUP('Formulario PPGR3 '!$G1564,'[1]Formulario PPGR2'!$H$9:$V$272,15,FALSE),"")</f>
        <v/>
      </c>
      <c r="J1564" s="702"/>
      <c r="K1564" s="696" t="str">
        <f>IF(Tabla112[[#This Row],[Insumos]]="","",_xlfn.XLOOKUP(Tabla112[[#This Row],[Insumos]],[1]!Tabla10[Insumo],[1]!Tabla10[InsumoAbrev],"",0))</f>
        <v/>
      </c>
      <c r="L1564" s="697"/>
      <c r="M1564" s="698" t="str">
        <f>IF(Tabla112[[#This Row],[Descripción]]="","",_xlfn.XLOOKUP(Tabla112[[#This Row],[Descripción]],[1]!Tabla10[Descripción],[1]!Tabla10[Unidad de Medida],"",0))</f>
        <v/>
      </c>
      <c r="N1564" s="699"/>
      <c r="O1564" s="700" t="str">
        <f>IF(Tabla112[[#This Row],[Descripción]]="","",_xlfn.XLOOKUP(Tabla112[[#This Row],[Descripción]],[1]!Tabla10[Descripción],[1]!Tabla10[Precio Unitario],0))</f>
        <v/>
      </c>
      <c r="P1564" s="700" t="str">
        <f>IF(Tabla112[[#This Row],[Cantidad de Insumos]]="","",Tabla112[[#This Row],[Precio Unitario]]*Tabla112[[#This Row],[Cantidad de Insumos]])</f>
        <v/>
      </c>
      <c r="Q1564" s="700" t="str">
        <f>IF(Tabla112[[#This Row],[Descripción]]="","",_xlfn.XLOOKUP(Tabla112[[#This Row],[Descripción]],[1]!Tabla10[Descripción],[1]!Tabla10[CODIGO PRESUPUESTARIO],0))</f>
        <v/>
      </c>
      <c r="R1564" s="696"/>
      <c r="S1564" s="696"/>
    </row>
    <row r="1565" spans="2:19" x14ac:dyDescent="0.3">
      <c r="B1565" s="692" t="str">
        <f>IF('Formulario PPGR3 '!$G1565="","",CONCATENATE('Formulario PPGR3 '!$C1565,".",'Formulario PPGR3 '!$D1565,".",'Formulario PPGR3 '!$E1565,".",'Formulario PPGR3 '!$F1565))</f>
        <v/>
      </c>
      <c r="C1565" s="692" t="str">
        <f>IF('Formulario PPGR3 '!$G1565="","",'[1]Formulario PPGR1'!#REF!)</f>
        <v/>
      </c>
      <c r="D1565" s="692" t="str">
        <f>IF('Formulario PPGR3 '!$G1565="","",'[1]Formulario PPGR1'!#REF!)</f>
        <v/>
      </c>
      <c r="E1565" s="692" t="str">
        <f>IF('Formulario PPGR3 '!$G1565="","",'[1]Formulario PPGR1'!#REF!)</f>
        <v/>
      </c>
      <c r="F1565" s="692" t="str">
        <f>IF('Formulario PPGR3 '!$G1565="","",'[1]Formulario PPGR1'!#REF!)</f>
        <v/>
      </c>
      <c r="G1565" s="693"/>
      <c r="H1565" s="694" t="str">
        <f>IF(Tabla112[[#This Row],[Código_Actividad]]="","",_xlfn.XLOOKUP(Tabla112[[#This Row],[Código_Actividad]],[1]!Tabla2[Código],[1]!Tabla2[Actividades Programables Presupuestables],"",0))</f>
        <v/>
      </c>
      <c r="I1565" s="695" t="str">
        <f>IFERROR(VLOOKUP('Formulario PPGR3 '!$G1565,'[1]Formulario PPGR2'!$H$9:$V$272,15,FALSE),"")</f>
        <v/>
      </c>
      <c r="J1565" s="702"/>
      <c r="K1565" s="696" t="str">
        <f>IF(Tabla112[[#This Row],[Insumos]]="","",_xlfn.XLOOKUP(Tabla112[[#This Row],[Insumos]],[1]!Tabla10[Insumo],[1]!Tabla10[InsumoAbrev],"",0))</f>
        <v/>
      </c>
      <c r="L1565" s="697"/>
      <c r="M1565" s="698" t="str">
        <f>IF(Tabla112[[#This Row],[Descripción]]="","",_xlfn.XLOOKUP(Tabla112[[#This Row],[Descripción]],[1]!Tabla10[Descripción],[1]!Tabla10[Unidad de Medida],"",0))</f>
        <v/>
      </c>
      <c r="N1565" s="699"/>
      <c r="O1565" s="700" t="str">
        <f>IF(Tabla112[[#This Row],[Descripción]]="","",_xlfn.XLOOKUP(Tabla112[[#This Row],[Descripción]],[1]!Tabla10[Descripción],[1]!Tabla10[Precio Unitario],0))</f>
        <v/>
      </c>
      <c r="P1565" s="700" t="str">
        <f>IF(Tabla112[[#This Row],[Cantidad de Insumos]]="","",Tabla112[[#This Row],[Precio Unitario]]*Tabla112[[#This Row],[Cantidad de Insumos]])</f>
        <v/>
      </c>
      <c r="Q1565" s="700" t="str">
        <f>IF(Tabla112[[#This Row],[Descripción]]="","",_xlfn.XLOOKUP(Tabla112[[#This Row],[Descripción]],[1]!Tabla10[Descripción],[1]!Tabla10[CODIGO PRESUPUESTARIO],0))</f>
        <v/>
      </c>
      <c r="R1565" s="696"/>
      <c r="S1565" s="696"/>
    </row>
    <row r="1566" spans="2:19" x14ac:dyDescent="0.3">
      <c r="B1566" s="692" t="str">
        <f>IF('Formulario PPGR3 '!$G1566="","",CONCATENATE('Formulario PPGR3 '!$C1566,".",'Formulario PPGR3 '!$D1566,".",'Formulario PPGR3 '!$E1566,".",'Formulario PPGR3 '!$F1566))</f>
        <v/>
      </c>
      <c r="C1566" s="692" t="str">
        <f>IF('Formulario PPGR3 '!$G1566="","",'[1]Formulario PPGR1'!#REF!)</f>
        <v/>
      </c>
      <c r="D1566" s="692" t="str">
        <f>IF('Formulario PPGR3 '!$G1566="","",'[1]Formulario PPGR1'!#REF!)</f>
        <v/>
      </c>
      <c r="E1566" s="692" t="str">
        <f>IF('Formulario PPGR3 '!$G1566="","",'[1]Formulario PPGR1'!#REF!)</f>
        <v/>
      </c>
      <c r="F1566" s="692" t="str">
        <f>IF('Formulario PPGR3 '!$G1566="","",'[1]Formulario PPGR1'!#REF!)</f>
        <v/>
      </c>
      <c r="G1566" s="693"/>
      <c r="H1566" s="694" t="str">
        <f>IF(Tabla112[[#This Row],[Código_Actividad]]="","",_xlfn.XLOOKUP(Tabla112[[#This Row],[Código_Actividad]],[1]!Tabla2[Código],[1]!Tabla2[Actividades Programables Presupuestables],"",0))</f>
        <v/>
      </c>
      <c r="I1566" s="695" t="str">
        <f>IFERROR(VLOOKUP('Formulario PPGR3 '!$G1566,'[1]Formulario PPGR2'!$H$9:$V$272,15,FALSE),"")</f>
        <v/>
      </c>
      <c r="J1566" s="702"/>
      <c r="K1566" s="696" t="str">
        <f>IF(Tabla112[[#This Row],[Insumos]]="","",_xlfn.XLOOKUP(Tabla112[[#This Row],[Insumos]],[1]!Tabla10[Insumo],[1]!Tabla10[InsumoAbrev],"",0))</f>
        <v/>
      </c>
      <c r="L1566" s="697"/>
      <c r="M1566" s="698" t="str">
        <f>IF(Tabla112[[#This Row],[Descripción]]="","",_xlfn.XLOOKUP(Tabla112[[#This Row],[Descripción]],[1]!Tabla10[Descripción],[1]!Tabla10[Unidad de Medida],"",0))</f>
        <v/>
      </c>
      <c r="N1566" s="699"/>
      <c r="O1566" s="700" t="str">
        <f>IF(Tabla112[[#This Row],[Descripción]]="","",_xlfn.XLOOKUP(Tabla112[[#This Row],[Descripción]],[1]!Tabla10[Descripción],[1]!Tabla10[Precio Unitario],0))</f>
        <v/>
      </c>
      <c r="P1566" s="700" t="str">
        <f>IF(Tabla112[[#This Row],[Cantidad de Insumos]]="","",Tabla112[[#This Row],[Precio Unitario]]*Tabla112[[#This Row],[Cantidad de Insumos]])</f>
        <v/>
      </c>
      <c r="Q1566" s="700" t="str">
        <f>IF(Tabla112[[#This Row],[Descripción]]="","",_xlfn.XLOOKUP(Tabla112[[#This Row],[Descripción]],[1]!Tabla10[Descripción],[1]!Tabla10[CODIGO PRESUPUESTARIO],0))</f>
        <v/>
      </c>
      <c r="R1566" s="696"/>
      <c r="S1566" s="696"/>
    </row>
    <row r="1567" spans="2:19" x14ac:dyDescent="0.3">
      <c r="B1567" s="692" t="str">
        <f>IF('Formulario PPGR3 '!$G1567="","",CONCATENATE('Formulario PPGR3 '!$C1567,".",'Formulario PPGR3 '!$D1567,".",'Formulario PPGR3 '!$E1567,".",'Formulario PPGR3 '!$F1567))</f>
        <v/>
      </c>
      <c r="C1567" s="692" t="str">
        <f>IF('Formulario PPGR3 '!$G1567="","",'[1]Formulario PPGR1'!#REF!)</f>
        <v/>
      </c>
      <c r="D1567" s="692" t="str">
        <f>IF('Formulario PPGR3 '!$G1567="","",'[1]Formulario PPGR1'!#REF!)</f>
        <v/>
      </c>
      <c r="E1567" s="692" t="str">
        <f>IF('Formulario PPGR3 '!$G1567="","",'[1]Formulario PPGR1'!#REF!)</f>
        <v/>
      </c>
      <c r="F1567" s="692" t="str">
        <f>IF('Formulario PPGR3 '!$G1567="","",'[1]Formulario PPGR1'!#REF!)</f>
        <v/>
      </c>
      <c r="G1567" s="693"/>
      <c r="H1567" s="694" t="str">
        <f>IF(Tabla112[[#This Row],[Código_Actividad]]="","",_xlfn.XLOOKUP(Tabla112[[#This Row],[Código_Actividad]],[1]!Tabla2[Código],[1]!Tabla2[Actividades Programables Presupuestables],"",0))</f>
        <v/>
      </c>
      <c r="I1567" s="695" t="str">
        <f>IFERROR(VLOOKUP('Formulario PPGR3 '!$G1567,'[1]Formulario PPGR2'!$H$9:$V$272,15,FALSE),"")</f>
        <v/>
      </c>
      <c r="J1567" s="702"/>
      <c r="K1567" s="696" t="str">
        <f>IF(Tabla112[[#This Row],[Insumos]]="","",_xlfn.XLOOKUP(Tabla112[[#This Row],[Insumos]],[1]!Tabla10[Insumo],[1]!Tabla10[InsumoAbrev],"",0))</f>
        <v/>
      </c>
      <c r="L1567" s="697"/>
      <c r="M1567" s="698" t="str">
        <f>IF(Tabla112[[#This Row],[Descripción]]="","",_xlfn.XLOOKUP(Tabla112[[#This Row],[Descripción]],[1]!Tabla10[Descripción],[1]!Tabla10[Unidad de Medida],"",0))</f>
        <v/>
      </c>
      <c r="N1567" s="699"/>
      <c r="O1567" s="700" t="str">
        <f>IF(Tabla112[[#This Row],[Descripción]]="","",_xlfn.XLOOKUP(Tabla112[[#This Row],[Descripción]],[1]!Tabla10[Descripción],[1]!Tabla10[Precio Unitario],0))</f>
        <v/>
      </c>
      <c r="P1567" s="700" t="str">
        <f>IF(Tabla112[[#This Row],[Cantidad de Insumos]]="","",Tabla112[[#This Row],[Precio Unitario]]*Tabla112[[#This Row],[Cantidad de Insumos]])</f>
        <v/>
      </c>
      <c r="Q1567" s="700" t="str">
        <f>IF(Tabla112[[#This Row],[Descripción]]="","",_xlfn.XLOOKUP(Tabla112[[#This Row],[Descripción]],[1]!Tabla10[Descripción],[1]!Tabla10[CODIGO PRESUPUESTARIO],0))</f>
        <v/>
      </c>
      <c r="R1567" s="696"/>
      <c r="S1567" s="696"/>
    </row>
    <row r="1568" spans="2:19" x14ac:dyDescent="0.3">
      <c r="B1568" s="692" t="str">
        <f>IF('Formulario PPGR3 '!$G1568="","",CONCATENATE('Formulario PPGR3 '!$C1568,".",'Formulario PPGR3 '!$D1568,".",'Formulario PPGR3 '!$E1568,".",'Formulario PPGR3 '!$F1568))</f>
        <v/>
      </c>
      <c r="C1568" s="692" t="str">
        <f>IF('Formulario PPGR3 '!$G1568="","",'[1]Formulario PPGR1'!#REF!)</f>
        <v/>
      </c>
      <c r="D1568" s="692" t="str">
        <f>IF('Formulario PPGR3 '!$G1568="","",'[1]Formulario PPGR1'!#REF!)</f>
        <v/>
      </c>
      <c r="E1568" s="692" t="str">
        <f>IF('Formulario PPGR3 '!$G1568="","",'[1]Formulario PPGR1'!#REF!)</f>
        <v/>
      </c>
      <c r="F1568" s="692" t="str">
        <f>IF('Formulario PPGR3 '!$G1568="","",'[1]Formulario PPGR1'!#REF!)</f>
        <v/>
      </c>
      <c r="G1568" s="693"/>
      <c r="H1568" s="694" t="str">
        <f>IF(Tabla112[[#This Row],[Código_Actividad]]="","",_xlfn.XLOOKUP(Tabla112[[#This Row],[Código_Actividad]],[1]!Tabla2[Código],[1]!Tabla2[Actividades Programables Presupuestables],"",0))</f>
        <v/>
      </c>
      <c r="I1568" s="695" t="str">
        <f>IFERROR(VLOOKUP('Formulario PPGR3 '!$G1568,'[1]Formulario PPGR2'!$H$9:$V$272,15,FALSE),"")</f>
        <v/>
      </c>
      <c r="J1568" s="702"/>
      <c r="K1568" s="696" t="str">
        <f>IF(Tabla112[[#This Row],[Insumos]]="","",_xlfn.XLOOKUP(Tabla112[[#This Row],[Insumos]],[1]!Tabla10[Insumo],[1]!Tabla10[InsumoAbrev],"",0))</f>
        <v/>
      </c>
      <c r="L1568" s="697"/>
      <c r="M1568" s="698" t="str">
        <f>IF(Tabla112[[#This Row],[Descripción]]="","",_xlfn.XLOOKUP(Tabla112[[#This Row],[Descripción]],[1]!Tabla10[Descripción],[1]!Tabla10[Unidad de Medida],"",0))</f>
        <v/>
      </c>
      <c r="N1568" s="699"/>
      <c r="O1568" s="700" t="str">
        <f>IF(Tabla112[[#This Row],[Descripción]]="","",_xlfn.XLOOKUP(Tabla112[[#This Row],[Descripción]],[1]!Tabla10[Descripción],[1]!Tabla10[Precio Unitario],0))</f>
        <v/>
      </c>
      <c r="P1568" s="700" t="str">
        <f>IF(Tabla112[[#This Row],[Cantidad de Insumos]]="","",Tabla112[[#This Row],[Precio Unitario]]*Tabla112[[#This Row],[Cantidad de Insumos]])</f>
        <v/>
      </c>
      <c r="Q1568" s="700" t="str">
        <f>IF(Tabla112[[#This Row],[Descripción]]="","",_xlfn.XLOOKUP(Tabla112[[#This Row],[Descripción]],[1]!Tabla10[Descripción],[1]!Tabla10[CODIGO PRESUPUESTARIO],0))</f>
        <v/>
      </c>
      <c r="R1568" s="696"/>
      <c r="S1568" s="696"/>
    </row>
    <row r="1569" spans="2:19" x14ac:dyDescent="0.3">
      <c r="B1569" s="692" t="str">
        <f>IF('Formulario PPGR3 '!$G1569="","",CONCATENATE('Formulario PPGR3 '!$C1569,".",'Formulario PPGR3 '!$D1569,".",'Formulario PPGR3 '!$E1569,".",'Formulario PPGR3 '!$F1569))</f>
        <v/>
      </c>
      <c r="C1569" s="692" t="str">
        <f>IF('Formulario PPGR3 '!$G1569="","",'[1]Formulario PPGR1'!#REF!)</f>
        <v/>
      </c>
      <c r="D1569" s="692" t="str">
        <f>IF('Formulario PPGR3 '!$G1569="","",'[1]Formulario PPGR1'!#REF!)</f>
        <v/>
      </c>
      <c r="E1569" s="692" t="str">
        <f>IF('Formulario PPGR3 '!$G1569="","",'[1]Formulario PPGR1'!#REF!)</f>
        <v/>
      </c>
      <c r="F1569" s="692" t="str">
        <f>IF('Formulario PPGR3 '!$G1569="","",'[1]Formulario PPGR1'!#REF!)</f>
        <v/>
      </c>
      <c r="G1569" s="693"/>
      <c r="H1569" s="694" t="str">
        <f>IF(Tabla112[[#This Row],[Código_Actividad]]="","",_xlfn.XLOOKUP(Tabla112[[#This Row],[Código_Actividad]],[1]!Tabla2[Código],[1]!Tabla2[Actividades Programables Presupuestables],"",0))</f>
        <v/>
      </c>
      <c r="I1569" s="695" t="str">
        <f>IFERROR(VLOOKUP('Formulario PPGR3 '!$G1569,'[1]Formulario PPGR2'!$H$9:$V$272,15,FALSE),"")</f>
        <v/>
      </c>
      <c r="J1569" s="702"/>
      <c r="K1569" s="696" t="str">
        <f>IF(Tabla112[[#This Row],[Insumos]]="","",_xlfn.XLOOKUP(Tabla112[[#This Row],[Insumos]],[1]!Tabla10[Insumo],[1]!Tabla10[InsumoAbrev],"",0))</f>
        <v/>
      </c>
      <c r="L1569" s="697"/>
      <c r="M1569" s="698" t="str">
        <f>IF(Tabla112[[#This Row],[Descripción]]="","",_xlfn.XLOOKUP(Tabla112[[#This Row],[Descripción]],[1]!Tabla10[Descripción],[1]!Tabla10[Unidad de Medida],"",0))</f>
        <v/>
      </c>
      <c r="N1569" s="699"/>
      <c r="O1569" s="700" t="str">
        <f>IF(Tabla112[[#This Row],[Descripción]]="","",_xlfn.XLOOKUP(Tabla112[[#This Row],[Descripción]],[1]!Tabla10[Descripción],[1]!Tabla10[Precio Unitario],0))</f>
        <v/>
      </c>
      <c r="P1569" s="700" t="str">
        <f>IF(Tabla112[[#This Row],[Cantidad de Insumos]]="","",Tabla112[[#This Row],[Precio Unitario]]*Tabla112[[#This Row],[Cantidad de Insumos]])</f>
        <v/>
      </c>
      <c r="Q1569" s="700" t="str">
        <f>IF(Tabla112[[#This Row],[Descripción]]="","",_xlfn.XLOOKUP(Tabla112[[#This Row],[Descripción]],[1]!Tabla10[Descripción],[1]!Tabla10[CODIGO PRESUPUESTARIO],0))</f>
        <v/>
      </c>
      <c r="R1569" s="696"/>
      <c r="S1569" s="696"/>
    </row>
    <row r="1570" spans="2:19" x14ac:dyDescent="0.3">
      <c r="B1570" s="692" t="str">
        <f>IF('Formulario PPGR3 '!$G1570="","",CONCATENATE('Formulario PPGR3 '!$C1570,".",'Formulario PPGR3 '!$D1570,".",'Formulario PPGR3 '!$E1570,".",'Formulario PPGR3 '!$F1570))</f>
        <v/>
      </c>
      <c r="C1570" s="692" t="str">
        <f>IF('Formulario PPGR3 '!$G1570="","",'[1]Formulario PPGR1'!#REF!)</f>
        <v/>
      </c>
      <c r="D1570" s="692" t="str">
        <f>IF('Formulario PPGR3 '!$G1570="","",'[1]Formulario PPGR1'!#REF!)</f>
        <v/>
      </c>
      <c r="E1570" s="692" t="str">
        <f>IF('Formulario PPGR3 '!$G1570="","",'[1]Formulario PPGR1'!#REF!)</f>
        <v/>
      </c>
      <c r="F1570" s="692" t="str">
        <f>IF('Formulario PPGR3 '!$G1570="","",'[1]Formulario PPGR1'!#REF!)</f>
        <v/>
      </c>
      <c r="G1570" s="693"/>
      <c r="H1570" s="694" t="str">
        <f>IF(Tabla112[[#This Row],[Código_Actividad]]="","",_xlfn.XLOOKUP(Tabla112[[#This Row],[Código_Actividad]],[1]!Tabla2[Código],[1]!Tabla2[Actividades Programables Presupuestables],"",0))</f>
        <v/>
      </c>
      <c r="I1570" s="695" t="str">
        <f>IFERROR(VLOOKUP('Formulario PPGR3 '!$G1570,'[1]Formulario PPGR2'!$H$9:$V$272,15,FALSE),"")</f>
        <v/>
      </c>
      <c r="J1570" s="702"/>
      <c r="K1570" s="696" t="str">
        <f>IF(Tabla112[[#This Row],[Insumos]]="","",_xlfn.XLOOKUP(Tabla112[[#This Row],[Insumos]],[1]!Tabla10[Insumo],[1]!Tabla10[InsumoAbrev],"",0))</f>
        <v/>
      </c>
      <c r="L1570" s="697"/>
      <c r="M1570" s="698" t="str">
        <f>IF(Tabla112[[#This Row],[Descripción]]="","",_xlfn.XLOOKUP(Tabla112[[#This Row],[Descripción]],[1]!Tabla10[Descripción],[1]!Tabla10[Unidad de Medida],"",0))</f>
        <v/>
      </c>
      <c r="N1570" s="699"/>
      <c r="O1570" s="700" t="str">
        <f>IF(Tabla112[[#This Row],[Descripción]]="","",_xlfn.XLOOKUP(Tabla112[[#This Row],[Descripción]],[1]!Tabla10[Descripción],[1]!Tabla10[Precio Unitario],0))</f>
        <v/>
      </c>
      <c r="P1570" s="700" t="str">
        <f>IF(Tabla112[[#This Row],[Cantidad de Insumos]]="","",Tabla112[[#This Row],[Precio Unitario]]*Tabla112[[#This Row],[Cantidad de Insumos]])</f>
        <v/>
      </c>
      <c r="Q1570" s="700" t="str">
        <f>IF(Tabla112[[#This Row],[Descripción]]="","",_xlfn.XLOOKUP(Tabla112[[#This Row],[Descripción]],[1]!Tabla10[Descripción],[1]!Tabla10[CODIGO PRESUPUESTARIO],0))</f>
        <v/>
      </c>
      <c r="R1570" s="696"/>
      <c r="S1570" s="696"/>
    </row>
    <row r="1571" spans="2:19" x14ac:dyDescent="0.3">
      <c r="B1571" s="692" t="str">
        <f>IF('Formulario PPGR3 '!$G1571="","",CONCATENATE('Formulario PPGR3 '!$C1571,".",'Formulario PPGR3 '!$D1571,".",'Formulario PPGR3 '!$E1571,".",'Formulario PPGR3 '!$F1571))</f>
        <v/>
      </c>
      <c r="C1571" s="692" t="str">
        <f>IF('Formulario PPGR3 '!$G1571="","",'[1]Formulario PPGR1'!#REF!)</f>
        <v/>
      </c>
      <c r="D1571" s="692" t="str">
        <f>IF('Formulario PPGR3 '!$G1571="","",'[1]Formulario PPGR1'!#REF!)</f>
        <v/>
      </c>
      <c r="E1571" s="692" t="str">
        <f>IF('Formulario PPGR3 '!$G1571="","",'[1]Formulario PPGR1'!#REF!)</f>
        <v/>
      </c>
      <c r="F1571" s="692" t="str">
        <f>IF('Formulario PPGR3 '!$G1571="","",'[1]Formulario PPGR1'!#REF!)</f>
        <v/>
      </c>
      <c r="G1571" s="693"/>
      <c r="H1571" s="694" t="str">
        <f>IF(Tabla112[[#This Row],[Código_Actividad]]="","",_xlfn.XLOOKUP(Tabla112[[#This Row],[Código_Actividad]],[1]!Tabla2[Código],[1]!Tabla2[Actividades Programables Presupuestables],"",0))</f>
        <v/>
      </c>
      <c r="I1571" s="695" t="str">
        <f>IFERROR(VLOOKUP('Formulario PPGR3 '!$G1571,'[1]Formulario PPGR2'!$H$9:$V$272,15,FALSE),"")</f>
        <v/>
      </c>
      <c r="J1571" s="702"/>
      <c r="K1571" s="696" t="str">
        <f>IF(Tabla112[[#This Row],[Insumos]]="","",_xlfn.XLOOKUP(Tabla112[[#This Row],[Insumos]],[1]!Tabla10[Insumo],[1]!Tabla10[InsumoAbrev],"",0))</f>
        <v/>
      </c>
      <c r="L1571" s="697"/>
      <c r="M1571" s="698" t="str">
        <f>IF(Tabla112[[#This Row],[Descripción]]="","",_xlfn.XLOOKUP(Tabla112[[#This Row],[Descripción]],[1]!Tabla10[Descripción],[1]!Tabla10[Unidad de Medida],"",0))</f>
        <v/>
      </c>
      <c r="N1571" s="699"/>
      <c r="O1571" s="700" t="str">
        <f>IF(Tabla112[[#This Row],[Descripción]]="","",_xlfn.XLOOKUP(Tabla112[[#This Row],[Descripción]],[1]!Tabla10[Descripción],[1]!Tabla10[Precio Unitario],0))</f>
        <v/>
      </c>
      <c r="P1571" s="700" t="str">
        <f>IF(Tabla112[[#This Row],[Cantidad de Insumos]]="","",Tabla112[[#This Row],[Precio Unitario]]*Tabla112[[#This Row],[Cantidad de Insumos]])</f>
        <v/>
      </c>
      <c r="Q1571" s="700" t="str">
        <f>IF(Tabla112[[#This Row],[Descripción]]="","",_xlfn.XLOOKUP(Tabla112[[#This Row],[Descripción]],[1]!Tabla10[Descripción],[1]!Tabla10[CODIGO PRESUPUESTARIO],0))</f>
        <v/>
      </c>
      <c r="R1571" s="696"/>
      <c r="S1571" s="696"/>
    </row>
    <row r="1572" spans="2:19" x14ac:dyDescent="0.3">
      <c r="B1572" s="692" t="str">
        <f>IF('Formulario PPGR3 '!$G1572="","",CONCATENATE('Formulario PPGR3 '!$C1572,".",'Formulario PPGR3 '!$D1572,".",'Formulario PPGR3 '!$E1572,".",'Formulario PPGR3 '!$F1572))</f>
        <v/>
      </c>
      <c r="C1572" s="692" t="str">
        <f>IF('Formulario PPGR3 '!$G1572="","",'[1]Formulario PPGR1'!#REF!)</f>
        <v/>
      </c>
      <c r="D1572" s="692" t="str">
        <f>IF('Formulario PPGR3 '!$G1572="","",'[1]Formulario PPGR1'!#REF!)</f>
        <v/>
      </c>
      <c r="E1572" s="692" t="str">
        <f>IF('Formulario PPGR3 '!$G1572="","",'[1]Formulario PPGR1'!#REF!)</f>
        <v/>
      </c>
      <c r="F1572" s="692" t="str">
        <f>IF('Formulario PPGR3 '!$G1572="","",'[1]Formulario PPGR1'!#REF!)</f>
        <v/>
      </c>
      <c r="G1572" s="693"/>
      <c r="H1572" s="694" t="str">
        <f>IF(Tabla112[[#This Row],[Código_Actividad]]="","",_xlfn.XLOOKUP(Tabla112[[#This Row],[Código_Actividad]],[1]!Tabla2[Código],[1]!Tabla2[Actividades Programables Presupuestables],"",0))</f>
        <v/>
      </c>
      <c r="I1572" s="695" t="str">
        <f>IFERROR(VLOOKUP('Formulario PPGR3 '!$G1572,'[1]Formulario PPGR2'!$H$9:$V$272,15,FALSE),"")</f>
        <v/>
      </c>
      <c r="J1572" s="702"/>
      <c r="K1572" s="696" t="str">
        <f>IF(Tabla112[[#This Row],[Insumos]]="","",_xlfn.XLOOKUP(Tabla112[[#This Row],[Insumos]],[1]!Tabla10[Insumo],[1]!Tabla10[InsumoAbrev],"",0))</f>
        <v/>
      </c>
      <c r="L1572" s="697"/>
      <c r="M1572" s="698" t="str">
        <f>IF(Tabla112[[#This Row],[Descripción]]="","",_xlfn.XLOOKUP(Tabla112[[#This Row],[Descripción]],[1]!Tabla10[Descripción],[1]!Tabla10[Unidad de Medida],"",0))</f>
        <v/>
      </c>
      <c r="N1572" s="699"/>
      <c r="O1572" s="700" t="str">
        <f>IF(Tabla112[[#This Row],[Descripción]]="","",_xlfn.XLOOKUP(Tabla112[[#This Row],[Descripción]],[1]!Tabla10[Descripción],[1]!Tabla10[Precio Unitario],0))</f>
        <v/>
      </c>
      <c r="P1572" s="700" t="str">
        <f>IF(Tabla112[[#This Row],[Cantidad de Insumos]]="","",Tabla112[[#This Row],[Precio Unitario]]*Tabla112[[#This Row],[Cantidad de Insumos]])</f>
        <v/>
      </c>
      <c r="Q1572" s="700" t="str">
        <f>IF(Tabla112[[#This Row],[Descripción]]="","",_xlfn.XLOOKUP(Tabla112[[#This Row],[Descripción]],[1]!Tabla10[Descripción],[1]!Tabla10[CODIGO PRESUPUESTARIO],0))</f>
        <v/>
      </c>
      <c r="R1572" s="696"/>
      <c r="S1572" s="696"/>
    </row>
    <row r="1573" spans="2:19" x14ac:dyDescent="0.3">
      <c r="B1573" s="692" t="str">
        <f>IF('Formulario PPGR3 '!$G1573="","",CONCATENATE('Formulario PPGR3 '!$C1573,".",'Formulario PPGR3 '!$D1573,".",'Formulario PPGR3 '!$E1573,".",'Formulario PPGR3 '!$F1573))</f>
        <v/>
      </c>
      <c r="C1573" s="692" t="str">
        <f>IF('Formulario PPGR3 '!$G1573="","",'[1]Formulario PPGR1'!#REF!)</f>
        <v/>
      </c>
      <c r="D1573" s="692" t="str">
        <f>IF('Formulario PPGR3 '!$G1573="","",'[1]Formulario PPGR1'!#REF!)</f>
        <v/>
      </c>
      <c r="E1573" s="692" t="str">
        <f>IF('Formulario PPGR3 '!$G1573="","",'[1]Formulario PPGR1'!#REF!)</f>
        <v/>
      </c>
      <c r="F1573" s="692" t="str">
        <f>IF('Formulario PPGR3 '!$G1573="","",'[1]Formulario PPGR1'!#REF!)</f>
        <v/>
      </c>
      <c r="G1573" s="693"/>
      <c r="H1573" s="694" t="str">
        <f>IF(Tabla112[[#This Row],[Código_Actividad]]="","",_xlfn.XLOOKUP(Tabla112[[#This Row],[Código_Actividad]],[1]!Tabla2[Código],[1]!Tabla2[Actividades Programables Presupuestables],"",0))</f>
        <v/>
      </c>
      <c r="I1573" s="695" t="str">
        <f>IFERROR(VLOOKUP('Formulario PPGR3 '!$G1573,'[1]Formulario PPGR2'!$H$9:$V$272,15,FALSE),"")</f>
        <v/>
      </c>
      <c r="J1573" s="702"/>
      <c r="K1573" s="696" t="str">
        <f>IF(Tabla112[[#This Row],[Insumos]]="","",_xlfn.XLOOKUP(Tabla112[[#This Row],[Insumos]],[1]!Tabla10[Insumo],[1]!Tabla10[InsumoAbrev],"",0))</f>
        <v/>
      </c>
      <c r="L1573" s="697"/>
      <c r="M1573" s="698" t="str">
        <f>IF(Tabla112[[#This Row],[Descripción]]="","",_xlfn.XLOOKUP(Tabla112[[#This Row],[Descripción]],[1]!Tabla10[Descripción],[1]!Tabla10[Unidad de Medida],"",0))</f>
        <v/>
      </c>
      <c r="N1573" s="699"/>
      <c r="O1573" s="700" t="str">
        <f>IF(Tabla112[[#This Row],[Descripción]]="","",_xlfn.XLOOKUP(Tabla112[[#This Row],[Descripción]],[1]!Tabla10[Descripción],[1]!Tabla10[Precio Unitario],0))</f>
        <v/>
      </c>
      <c r="P1573" s="700" t="str">
        <f>IF(Tabla112[[#This Row],[Cantidad de Insumos]]="","",Tabla112[[#This Row],[Precio Unitario]]*Tabla112[[#This Row],[Cantidad de Insumos]])</f>
        <v/>
      </c>
      <c r="Q1573" s="700" t="str">
        <f>IF(Tabla112[[#This Row],[Descripción]]="","",_xlfn.XLOOKUP(Tabla112[[#This Row],[Descripción]],[1]!Tabla10[Descripción],[1]!Tabla10[CODIGO PRESUPUESTARIO],0))</f>
        <v/>
      </c>
      <c r="R1573" s="696"/>
      <c r="S1573" s="696"/>
    </row>
    <row r="1574" spans="2:19" x14ac:dyDescent="0.3">
      <c r="B1574" s="692" t="str">
        <f>IF('Formulario PPGR3 '!$G1574="","",CONCATENATE('Formulario PPGR3 '!$C1574,".",'Formulario PPGR3 '!$D1574,".",'Formulario PPGR3 '!$E1574,".",'Formulario PPGR3 '!$F1574))</f>
        <v/>
      </c>
      <c r="C1574" s="692" t="str">
        <f>IF('Formulario PPGR3 '!$G1574="","",'[1]Formulario PPGR1'!#REF!)</f>
        <v/>
      </c>
      <c r="D1574" s="692" t="str">
        <f>IF('Formulario PPGR3 '!$G1574="","",'[1]Formulario PPGR1'!#REF!)</f>
        <v/>
      </c>
      <c r="E1574" s="692" t="str">
        <f>IF('Formulario PPGR3 '!$G1574="","",'[1]Formulario PPGR1'!#REF!)</f>
        <v/>
      </c>
      <c r="F1574" s="692" t="str">
        <f>IF('Formulario PPGR3 '!$G1574="","",'[1]Formulario PPGR1'!#REF!)</f>
        <v/>
      </c>
      <c r="G1574" s="693"/>
      <c r="H1574" s="694" t="str">
        <f>IF(Tabla112[[#This Row],[Código_Actividad]]="","",_xlfn.XLOOKUP(Tabla112[[#This Row],[Código_Actividad]],[1]!Tabla2[Código],[1]!Tabla2[Actividades Programables Presupuestables],"",0))</f>
        <v/>
      </c>
      <c r="I1574" s="695" t="str">
        <f>IFERROR(VLOOKUP('Formulario PPGR3 '!$G1574,'[1]Formulario PPGR2'!$H$9:$V$272,15,FALSE),"")</f>
        <v/>
      </c>
      <c r="J1574" s="702"/>
      <c r="K1574" s="696" t="str">
        <f>IF(Tabla112[[#This Row],[Insumos]]="","",_xlfn.XLOOKUP(Tabla112[[#This Row],[Insumos]],[1]!Tabla10[Insumo],[1]!Tabla10[InsumoAbrev],"",0))</f>
        <v/>
      </c>
      <c r="L1574" s="697"/>
      <c r="M1574" s="698" t="str">
        <f>IF(Tabla112[[#This Row],[Descripción]]="","",_xlfn.XLOOKUP(Tabla112[[#This Row],[Descripción]],[1]!Tabla10[Descripción],[1]!Tabla10[Unidad de Medida],"",0))</f>
        <v/>
      </c>
      <c r="N1574" s="699"/>
      <c r="O1574" s="700" t="str">
        <f>IF(Tabla112[[#This Row],[Descripción]]="","",_xlfn.XLOOKUP(Tabla112[[#This Row],[Descripción]],[1]!Tabla10[Descripción],[1]!Tabla10[Precio Unitario],0))</f>
        <v/>
      </c>
      <c r="P1574" s="700" t="str">
        <f>IF(Tabla112[[#This Row],[Cantidad de Insumos]]="","",Tabla112[[#This Row],[Precio Unitario]]*Tabla112[[#This Row],[Cantidad de Insumos]])</f>
        <v/>
      </c>
      <c r="Q1574" s="700" t="str">
        <f>IF(Tabla112[[#This Row],[Descripción]]="","",_xlfn.XLOOKUP(Tabla112[[#This Row],[Descripción]],[1]!Tabla10[Descripción],[1]!Tabla10[CODIGO PRESUPUESTARIO],0))</f>
        <v/>
      </c>
      <c r="R1574" s="696"/>
      <c r="S1574" s="696"/>
    </row>
    <row r="1575" spans="2:19" x14ac:dyDescent="0.3">
      <c r="B1575" s="692" t="str">
        <f>IF('Formulario PPGR3 '!$G1575="","",CONCATENATE('Formulario PPGR3 '!$C1575,".",'Formulario PPGR3 '!$D1575,".",'Formulario PPGR3 '!$E1575,".",'Formulario PPGR3 '!$F1575))</f>
        <v/>
      </c>
      <c r="C1575" s="692" t="str">
        <f>IF('Formulario PPGR3 '!$G1575="","",'[1]Formulario PPGR1'!#REF!)</f>
        <v/>
      </c>
      <c r="D1575" s="692" t="str">
        <f>IF('Formulario PPGR3 '!$G1575="","",'[1]Formulario PPGR1'!#REF!)</f>
        <v/>
      </c>
      <c r="E1575" s="692" t="str">
        <f>IF('Formulario PPGR3 '!$G1575="","",'[1]Formulario PPGR1'!#REF!)</f>
        <v/>
      </c>
      <c r="F1575" s="692" t="str">
        <f>IF('Formulario PPGR3 '!$G1575="","",'[1]Formulario PPGR1'!#REF!)</f>
        <v/>
      </c>
      <c r="G1575" s="693"/>
      <c r="H1575" s="694" t="str">
        <f>IF(Tabla112[[#This Row],[Código_Actividad]]="","",_xlfn.XLOOKUP(Tabla112[[#This Row],[Código_Actividad]],[1]!Tabla2[Código],[1]!Tabla2[Actividades Programables Presupuestables],"",0))</f>
        <v/>
      </c>
      <c r="I1575" s="695" t="str">
        <f>IFERROR(VLOOKUP('Formulario PPGR3 '!$G1575,'[1]Formulario PPGR2'!$H$9:$V$272,15,FALSE),"")</f>
        <v/>
      </c>
      <c r="J1575" s="702"/>
      <c r="K1575" s="696" t="str">
        <f>IF(Tabla112[[#This Row],[Insumos]]="","",_xlfn.XLOOKUP(Tabla112[[#This Row],[Insumos]],[1]!Tabla10[Insumo],[1]!Tabla10[InsumoAbrev],"",0))</f>
        <v/>
      </c>
      <c r="L1575" s="697"/>
      <c r="M1575" s="698" t="str">
        <f>IF(Tabla112[[#This Row],[Descripción]]="","",_xlfn.XLOOKUP(Tabla112[[#This Row],[Descripción]],[1]!Tabla10[Descripción],[1]!Tabla10[Unidad de Medida],"",0))</f>
        <v/>
      </c>
      <c r="N1575" s="699"/>
      <c r="O1575" s="700" t="str">
        <f>IF(Tabla112[[#This Row],[Descripción]]="","",_xlfn.XLOOKUP(Tabla112[[#This Row],[Descripción]],[1]!Tabla10[Descripción],[1]!Tabla10[Precio Unitario],0))</f>
        <v/>
      </c>
      <c r="P1575" s="700" t="str">
        <f>IF(Tabla112[[#This Row],[Cantidad de Insumos]]="","",Tabla112[[#This Row],[Precio Unitario]]*Tabla112[[#This Row],[Cantidad de Insumos]])</f>
        <v/>
      </c>
      <c r="Q1575" s="700" t="str">
        <f>IF(Tabla112[[#This Row],[Descripción]]="","",_xlfn.XLOOKUP(Tabla112[[#This Row],[Descripción]],[1]!Tabla10[Descripción],[1]!Tabla10[CODIGO PRESUPUESTARIO],0))</f>
        <v/>
      </c>
      <c r="R1575" s="696"/>
      <c r="S1575" s="696"/>
    </row>
    <row r="1576" spans="2:19" x14ac:dyDescent="0.3">
      <c r="B1576" s="692" t="str">
        <f>IF('Formulario PPGR3 '!$G1576="","",CONCATENATE('Formulario PPGR3 '!$C1576,".",'Formulario PPGR3 '!$D1576,".",'Formulario PPGR3 '!$E1576,".",'Formulario PPGR3 '!$F1576))</f>
        <v/>
      </c>
      <c r="C1576" s="692" t="str">
        <f>IF('Formulario PPGR3 '!$G1576="","",'[1]Formulario PPGR1'!#REF!)</f>
        <v/>
      </c>
      <c r="D1576" s="692" t="str">
        <f>IF('Formulario PPGR3 '!$G1576="","",'[1]Formulario PPGR1'!#REF!)</f>
        <v/>
      </c>
      <c r="E1576" s="692" t="str">
        <f>IF('Formulario PPGR3 '!$G1576="","",'[1]Formulario PPGR1'!#REF!)</f>
        <v/>
      </c>
      <c r="F1576" s="692" t="str">
        <f>IF('Formulario PPGR3 '!$G1576="","",'[1]Formulario PPGR1'!#REF!)</f>
        <v/>
      </c>
      <c r="G1576" s="693"/>
      <c r="H1576" s="694" t="str">
        <f>IF(Tabla112[[#This Row],[Código_Actividad]]="","",_xlfn.XLOOKUP(Tabla112[[#This Row],[Código_Actividad]],[1]!Tabla2[Código],[1]!Tabla2[Actividades Programables Presupuestables],"",0))</f>
        <v/>
      </c>
      <c r="I1576" s="695" t="str">
        <f>IFERROR(VLOOKUP('Formulario PPGR3 '!$G1576,'[1]Formulario PPGR2'!$H$9:$V$272,15,FALSE),"")</f>
        <v/>
      </c>
      <c r="J1576" s="702"/>
      <c r="K1576" s="696" t="str">
        <f>IF(Tabla112[[#This Row],[Insumos]]="","",_xlfn.XLOOKUP(Tabla112[[#This Row],[Insumos]],[1]!Tabla10[Insumo],[1]!Tabla10[InsumoAbrev],"",0))</f>
        <v/>
      </c>
      <c r="L1576" s="697"/>
      <c r="M1576" s="698" t="str">
        <f>IF(Tabla112[[#This Row],[Descripción]]="","",_xlfn.XLOOKUP(Tabla112[[#This Row],[Descripción]],[1]!Tabla10[Descripción],[1]!Tabla10[Unidad de Medida],"",0))</f>
        <v/>
      </c>
      <c r="N1576" s="699"/>
      <c r="O1576" s="700" t="str">
        <f>IF(Tabla112[[#This Row],[Descripción]]="","",_xlfn.XLOOKUP(Tabla112[[#This Row],[Descripción]],[1]!Tabla10[Descripción],[1]!Tabla10[Precio Unitario],0))</f>
        <v/>
      </c>
      <c r="P1576" s="700" t="str">
        <f>IF(Tabla112[[#This Row],[Cantidad de Insumos]]="","",Tabla112[[#This Row],[Precio Unitario]]*Tabla112[[#This Row],[Cantidad de Insumos]])</f>
        <v/>
      </c>
      <c r="Q1576" s="700" t="str">
        <f>IF(Tabla112[[#This Row],[Descripción]]="","",_xlfn.XLOOKUP(Tabla112[[#This Row],[Descripción]],[1]!Tabla10[Descripción],[1]!Tabla10[CODIGO PRESUPUESTARIO],0))</f>
        <v/>
      </c>
      <c r="R1576" s="696"/>
      <c r="S1576" s="696"/>
    </row>
    <row r="1577" spans="2:19" x14ac:dyDescent="0.3">
      <c r="B1577" s="692" t="str">
        <f>IF('Formulario PPGR3 '!$G1577="","",CONCATENATE('Formulario PPGR3 '!$C1577,".",'Formulario PPGR3 '!$D1577,".",'Formulario PPGR3 '!$E1577,".",'Formulario PPGR3 '!$F1577))</f>
        <v/>
      </c>
      <c r="C1577" s="692" t="str">
        <f>IF('Formulario PPGR3 '!$G1577="","",'[1]Formulario PPGR1'!#REF!)</f>
        <v/>
      </c>
      <c r="D1577" s="692" t="str">
        <f>IF('Formulario PPGR3 '!$G1577="","",'[1]Formulario PPGR1'!#REF!)</f>
        <v/>
      </c>
      <c r="E1577" s="692" t="str">
        <f>IF('Formulario PPGR3 '!$G1577="","",'[1]Formulario PPGR1'!#REF!)</f>
        <v/>
      </c>
      <c r="F1577" s="692" t="str">
        <f>IF('Formulario PPGR3 '!$G1577="","",'[1]Formulario PPGR1'!#REF!)</f>
        <v/>
      </c>
      <c r="G1577" s="693"/>
      <c r="H1577" s="694" t="str">
        <f>IF(Tabla112[[#This Row],[Código_Actividad]]="","",_xlfn.XLOOKUP(Tabla112[[#This Row],[Código_Actividad]],[1]!Tabla2[Código],[1]!Tabla2[Actividades Programables Presupuestables],"",0))</f>
        <v/>
      </c>
      <c r="I1577" s="695" t="str">
        <f>IFERROR(VLOOKUP('Formulario PPGR3 '!$G1577,'[1]Formulario PPGR2'!$H$9:$V$272,15,FALSE),"")</f>
        <v/>
      </c>
      <c r="J1577" s="702"/>
      <c r="K1577" s="696" t="str">
        <f>IF(Tabla112[[#This Row],[Insumos]]="","",_xlfn.XLOOKUP(Tabla112[[#This Row],[Insumos]],[1]!Tabla10[Insumo],[1]!Tabla10[InsumoAbrev],"",0))</f>
        <v/>
      </c>
      <c r="L1577" s="697"/>
      <c r="M1577" s="698" t="str">
        <f>IF(Tabla112[[#This Row],[Descripción]]="","",_xlfn.XLOOKUP(Tabla112[[#This Row],[Descripción]],[1]!Tabla10[Descripción],[1]!Tabla10[Unidad de Medida],"",0))</f>
        <v/>
      </c>
      <c r="N1577" s="699"/>
      <c r="O1577" s="700" t="str">
        <f>IF(Tabla112[[#This Row],[Descripción]]="","",_xlfn.XLOOKUP(Tabla112[[#This Row],[Descripción]],[1]!Tabla10[Descripción],[1]!Tabla10[Precio Unitario],0))</f>
        <v/>
      </c>
      <c r="P1577" s="700" t="str">
        <f>IF(Tabla112[[#This Row],[Cantidad de Insumos]]="","",Tabla112[[#This Row],[Precio Unitario]]*Tabla112[[#This Row],[Cantidad de Insumos]])</f>
        <v/>
      </c>
      <c r="Q1577" s="700" t="str">
        <f>IF(Tabla112[[#This Row],[Descripción]]="","",_xlfn.XLOOKUP(Tabla112[[#This Row],[Descripción]],[1]!Tabla10[Descripción],[1]!Tabla10[CODIGO PRESUPUESTARIO],0))</f>
        <v/>
      </c>
      <c r="R1577" s="696"/>
      <c r="S1577" s="696"/>
    </row>
    <row r="1578" spans="2:19" x14ac:dyDescent="0.3">
      <c r="B1578" s="692" t="str">
        <f>IF('Formulario PPGR3 '!$G1578="","",CONCATENATE('Formulario PPGR3 '!$C1578,".",'Formulario PPGR3 '!$D1578,".",'Formulario PPGR3 '!$E1578,".",'Formulario PPGR3 '!$F1578))</f>
        <v/>
      </c>
      <c r="C1578" s="692" t="str">
        <f>IF('Formulario PPGR3 '!$G1578="","",'[1]Formulario PPGR1'!#REF!)</f>
        <v/>
      </c>
      <c r="D1578" s="692" t="str">
        <f>IF('Formulario PPGR3 '!$G1578="","",'[1]Formulario PPGR1'!#REF!)</f>
        <v/>
      </c>
      <c r="E1578" s="692" t="str">
        <f>IF('Formulario PPGR3 '!$G1578="","",'[1]Formulario PPGR1'!#REF!)</f>
        <v/>
      </c>
      <c r="F1578" s="692" t="str">
        <f>IF('Formulario PPGR3 '!$G1578="","",'[1]Formulario PPGR1'!#REF!)</f>
        <v/>
      </c>
      <c r="G1578" s="693"/>
      <c r="H1578" s="694" t="str">
        <f>IF(Tabla112[[#This Row],[Código_Actividad]]="","",_xlfn.XLOOKUP(Tabla112[[#This Row],[Código_Actividad]],[1]!Tabla2[Código],[1]!Tabla2[Actividades Programables Presupuestables],"",0))</f>
        <v/>
      </c>
      <c r="I1578" s="695" t="str">
        <f>IFERROR(VLOOKUP('Formulario PPGR3 '!$G1578,'[1]Formulario PPGR2'!$H$9:$V$272,15,FALSE),"")</f>
        <v/>
      </c>
      <c r="J1578" s="702"/>
      <c r="K1578" s="696" t="str">
        <f>IF(Tabla112[[#This Row],[Insumos]]="","",_xlfn.XLOOKUP(Tabla112[[#This Row],[Insumos]],[1]!Tabla10[Insumo],[1]!Tabla10[InsumoAbrev],"",0))</f>
        <v/>
      </c>
      <c r="L1578" s="697"/>
      <c r="M1578" s="698" t="str">
        <f>IF(Tabla112[[#This Row],[Descripción]]="","",_xlfn.XLOOKUP(Tabla112[[#This Row],[Descripción]],[1]!Tabla10[Descripción],[1]!Tabla10[Unidad de Medida],"",0))</f>
        <v/>
      </c>
      <c r="N1578" s="699"/>
      <c r="O1578" s="700" t="str">
        <f>IF(Tabla112[[#This Row],[Descripción]]="","",_xlfn.XLOOKUP(Tabla112[[#This Row],[Descripción]],[1]!Tabla10[Descripción],[1]!Tabla10[Precio Unitario],0))</f>
        <v/>
      </c>
      <c r="P1578" s="700" t="str">
        <f>IF(Tabla112[[#This Row],[Cantidad de Insumos]]="","",Tabla112[[#This Row],[Precio Unitario]]*Tabla112[[#This Row],[Cantidad de Insumos]])</f>
        <v/>
      </c>
      <c r="Q1578" s="700" t="str">
        <f>IF(Tabla112[[#This Row],[Descripción]]="","",_xlfn.XLOOKUP(Tabla112[[#This Row],[Descripción]],[1]!Tabla10[Descripción],[1]!Tabla10[CODIGO PRESUPUESTARIO],0))</f>
        <v/>
      </c>
      <c r="R1578" s="696"/>
      <c r="S1578" s="696"/>
    </row>
    <row r="1579" spans="2:19" x14ac:dyDescent="0.3">
      <c r="B1579" s="692" t="str">
        <f>IF('Formulario PPGR3 '!$G1579="","",CONCATENATE('Formulario PPGR3 '!$C1579,".",'Formulario PPGR3 '!$D1579,".",'Formulario PPGR3 '!$E1579,".",'Formulario PPGR3 '!$F1579))</f>
        <v/>
      </c>
      <c r="C1579" s="692" t="str">
        <f>IF('Formulario PPGR3 '!$G1579="","",'[1]Formulario PPGR1'!#REF!)</f>
        <v/>
      </c>
      <c r="D1579" s="692" t="str">
        <f>IF('Formulario PPGR3 '!$G1579="","",'[1]Formulario PPGR1'!#REF!)</f>
        <v/>
      </c>
      <c r="E1579" s="692" t="str">
        <f>IF('Formulario PPGR3 '!$G1579="","",'[1]Formulario PPGR1'!#REF!)</f>
        <v/>
      </c>
      <c r="F1579" s="692" t="str">
        <f>IF('Formulario PPGR3 '!$G1579="","",'[1]Formulario PPGR1'!#REF!)</f>
        <v/>
      </c>
      <c r="G1579" s="693"/>
      <c r="H1579" s="694" t="str">
        <f>IF(Tabla112[[#This Row],[Código_Actividad]]="","",_xlfn.XLOOKUP(Tabla112[[#This Row],[Código_Actividad]],[1]!Tabla2[Código],[1]!Tabla2[Actividades Programables Presupuestables],"",0))</f>
        <v/>
      </c>
      <c r="I1579" s="695" t="str">
        <f>IFERROR(VLOOKUP('Formulario PPGR3 '!$G1579,'[1]Formulario PPGR2'!$H$9:$V$272,15,FALSE),"")</f>
        <v/>
      </c>
      <c r="J1579" s="702"/>
      <c r="K1579" s="696" t="str">
        <f>IF(Tabla112[[#This Row],[Insumos]]="","",_xlfn.XLOOKUP(Tabla112[[#This Row],[Insumos]],[1]!Tabla10[Insumo],[1]!Tabla10[InsumoAbrev],"",0))</f>
        <v/>
      </c>
      <c r="L1579" s="697"/>
      <c r="M1579" s="698" t="str">
        <f>IF(Tabla112[[#This Row],[Descripción]]="","",_xlfn.XLOOKUP(Tabla112[[#This Row],[Descripción]],[1]!Tabla10[Descripción],[1]!Tabla10[Unidad de Medida],"",0))</f>
        <v/>
      </c>
      <c r="N1579" s="699"/>
      <c r="O1579" s="700" t="str">
        <f>IF(Tabla112[[#This Row],[Descripción]]="","",_xlfn.XLOOKUP(Tabla112[[#This Row],[Descripción]],[1]!Tabla10[Descripción],[1]!Tabla10[Precio Unitario],0))</f>
        <v/>
      </c>
      <c r="P1579" s="700" t="str">
        <f>IF(Tabla112[[#This Row],[Cantidad de Insumos]]="","",Tabla112[[#This Row],[Precio Unitario]]*Tabla112[[#This Row],[Cantidad de Insumos]])</f>
        <v/>
      </c>
      <c r="Q1579" s="700" t="str">
        <f>IF(Tabla112[[#This Row],[Descripción]]="","",_xlfn.XLOOKUP(Tabla112[[#This Row],[Descripción]],[1]!Tabla10[Descripción],[1]!Tabla10[CODIGO PRESUPUESTARIO],0))</f>
        <v/>
      </c>
      <c r="R1579" s="696"/>
      <c r="S1579" s="696"/>
    </row>
    <row r="1580" spans="2:19" x14ac:dyDescent="0.3">
      <c r="B1580" s="692" t="str">
        <f>IF('Formulario PPGR3 '!$G1580="","",CONCATENATE('Formulario PPGR3 '!$C1580,".",'Formulario PPGR3 '!$D1580,".",'Formulario PPGR3 '!$E1580,".",'Formulario PPGR3 '!$F1580))</f>
        <v/>
      </c>
      <c r="C1580" s="692" t="str">
        <f>IF('Formulario PPGR3 '!$G1580="","",'[1]Formulario PPGR1'!#REF!)</f>
        <v/>
      </c>
      <c r="D1580" s="692" t="str">
        <f>IF('Formulario PPGR3 '!$G1580="","",'[1]Formulario PPGR1'!#REF!)</f>
        <v/>
      </c>
      <c r="E1580" s="692" t="str">
        <f>IF('Formulario PPGR3 '!$G1580="","",'[1]Formulario PPGR1'!#REF!)</f>
        <v/>
      </c>
      <c r="F1580" s="692" t="str">
        <f>IF('Formulario PPGR3 '!$G1580="","",'[1]Formulario PPGR1'!#REF!)</f>
        <v/>
      </c>
      <c r="G1580" s="693"/>
      <c r="H1580" s="694" t="str">
        <f>IF(Tabla112[[#This Row],[Código_Actividad]]="","",_xlfn.XLOOKUP(Tabla112[[#This Row],[Código_Actividad]],[1]!Tabla2[Código],[1]!Tabla2[Actividades Programables Presupuestables],"",0))</f>
        <v/>
      </c>
      <c r="I1580" s="695" t="str">
        <f>IFERROR(VLOOKUP('Formulario PPGR3 '!$G1580,'[1]Formulario PPGR2'!$H$9:$V$272,15,FALSE),"")</f>
        <v/>
      </c>
      <c r="J1580" s="702"/>
      <c r="K1580" s="696" t="str">
        <f>IF(Tabla112[[#This Row],[Insumos]]="","",_xlfn.XLOOKUP(Tabla112[[#This Row],[Insumos]],[1]!Tabla10[Insumo],[1]!Tabla10[InsumoAbrev],"",0))</f>
        <v/>
      </c>
      <c r="L1580" s="697"/>
      <c r="M1580" s="698" t="str">
        <f>IF(Tabla112[[#This Row],[Descripción]]="","",_xlfn.XLOOKUP(Tabla112[[#This Row],[Descripción]],[1]!Tabla10[Descripción],[1]!Tabla10[Unidad de Medida],"",0))</f>
        <v/>
      </c>
      <c r="N1580" s="699"/>
      <c r="O1580" s="700" t="str">
        <f>IF(Tabla112[[#This Row],[Descripción]]="","",_xlfn.XLOOKUP(Tabla112[[#This Row],[Descripción]],[1]!Tabla10[Descripción],[1]!Tabla10[Precio Unitario],0))</f>
        <v/>
      </c>
      <c r="P1580" s="700" t="str">
        <f>IF(Tabla112[[#This Row],[Cantidad de Insumos]]="","",Tabla112[[#This Row],[Precio Unitario]]*Tabla112[[#This Row],[Cantidad de Insumos]])</f>
        <v/>
      </c>
      <c r="Q1580" s="700" t="str">
        <f>IF(Tabla112[[#This Row],[Descripción]]="","",_xlfn.XLOOKUP(Tabla112[[#This Row],[Descripción]],[1]!Tabla10[Descripción],[1]!Tabla10[CODIGO PRESUPUESTARIO],0))</f>
        <v/>
      </c>
      <c r="R1580" s="696"/>
      <c r="S1580" s="696"/>
    </row>
    <row r="1581" spans="2:19" x14ac:dyDescent="0.3">
      <c r="B1581" s="692" t="str">
        <f>IF('Formulario PPGR3 '!$G1581="","",CONCATENATE('Formulario PPGR3 '!$C1581,".",'Formulario PPGR3 '!$D1581,".",'Formulario PPGR3 '!$E1581,".",'Formulario PPGR3 '!$F1581))</f>
        <v/>
      </c>
      <c r="C1581" s="692" t="str">
        <f>IF('Formulario PPGR3 '!$G1581="","",'[1]Formulario PPGR1'!#REF!)</f>
        <v/>
      </c>
      <c r="D1581" s="692" t="str">
        <f>IF('Formulario PPGR3 '!$G1581="","",'[1]Formulario PPGR1'!#REF!)</f>
        <v/>
      </c>
      <c r="E1581" s="692" t="str">
        <f>IF('Formulario PPGR3 '!$G1581="","",'[1]Formulario PPGR1'!#REF!)</f>
        <v/>
      </c>
      <c r="F1581" s="692" t="str">
        <f>IF('Formulario PPGR3 '!$G1581="","",'[1]Formulario PPGR1'!#REF!)</f>
        <v/>
      </c>
      <c r="G1581" s="693"/>
      <c r="H1581" s="694" t="str">
        <f>IF(Tabla112[[#This Row],[Código_Actividad]]="","",_xlfn.XLOOKUP(Tabla112[[#This Row],[Código_Actividad]],[1]!Tabla2[Código],[1]!Tabla2[Actividades Programables Presupuestables],"",0))</f>
        <v/>
      </c>
      <c r="I1581" s="695" t="str">
        <f>IFERROR(VLOOKUP('Formulario PPGR3 '!$G1581,'[1]Formulario PPGR2'!$H$9:$V$272,15,FALSE),"")</f>
        <v/>
      </c>
      <c r="J1581" s="702"/>
      <c r="K1581" s="696" t="str">
        <f>IF(Tabla112[[#This Row],[Insumos]]="","",_xlfn.XLOOKUP(Tabla112[[#This Row],[Insumos]],[1]!Tabla10[Insumo],[1]!Tabla10[InsumoAbrev],"",0))</f>
        <v/>
      </c>
      <c r="L1581" s="697"/>
      <c r="M1581" s="698" t="str">
        <f>IF(Tabla112[[#This Row],[Descripción]]="","",_xlfn.XLOOKUP(Tabla112[[#This Row],[Descripción]],[1]!Tabla10[Descripción],[1]!Tabla10[Unidad de Medida],"",0))</f>
        <v/>
      </c>
      <c r="N1581" s="699"/>
      <c r="O1581" s="700" t="str">
        <f>IF(Tabla112[[#This Row],[Descripción]]="","",_xlfn.XLOOKUP(Tabla112[[#This Row],[Descripción]],[1]!Tabla10[Descripción],[1]!Tabla10[Precio Unitario],0))</f>
        <v/>
      </c>
      <c r="P1581" s="700" t="str">
        <f>IF(Tabla112[[#This Row],[Cantidad de Insumos]]="","",Tabla112[[#This Row],[Precio Unitario]]*Tabla112[[#This Row],[Cantidad de Insumos]])</f>
        <v/>
      </c>
      <c r="Q1581" s="700" t="str">
        <f>IF(Tabla112[[#This Row],[Descripción]]="","",_xlfn.XLOOKUP(Tabla112[[#This Row],[Descripción]],[1]!Tabla10[Descripción],[1]!Tabla10[CODIGO PRESUPUESTARIO],0))</f>
        <v/>
      </c>
      <c r="R1581" s="696"/>
      <c r="S1581" s="696"/>
    </row>
    <row r="1582" spans="2:19" x14ac:dyDescent="0.3">
      <c r="B1582" s="692" t="str">
        <f>IF('Formulario PPGR3 '!$G1582="","",CONCATENATE('Formulario PPGR3 '!$C1582,".",'Formulario PPGR3 '!$D1582,".",'Formulario PPGR3 '!$E1582,".",'Formulario PPGR3 '!$F1582))</f>
        <v/>
      </c>
      <c r="C1582" s="692" t="str">
        <f>IF('Formulario PPGR3 '!$G1582="","",'[1]Formulario PPGR1'!#REF!)</f>
        <v/>
      </c>
      <c r="D1582" s="692" t="str">
        <f>IF('Formulario PPGR3 '!$G1582="","",'[1]Formulario PPGR1'!#REF!)</f>
        <v/>
      </c>
      <c r="E1582" s="692" t="str">
        <f>IF('Formulario PPGR3 '!$G1582="","",'[1]Formulario PPGR1'!#REF!)</f>
        <v/>
      </c>
      <c r="F1582" s="692" t="str">
        <f>IF('Formulario PPGR3 '!$G1582="","",'[1]Formulario PPGR1'!#REF!)</f>
        <v/>
      </c>
      <c r="G1582" s="693"/>
      <c r="H1582" s="694" t="str">
        <f>IF(Tabla112[[#This Row],[Código_Actividad]]="","",_xlfn.XLOOKUP(Tabla112[[#This Row],[Código_Actividad]],[1]!Tabla2[Código],[1]!Tabla2[Actividades Programables Presupuestables],"",0))</f>
        <v/>
      </c>
      <c r="I1582" s="695" t="str">
        <f>IFERROR(VLOOKUP('Formulario PPGR3 '!$G1582,'[1]Formulario PPGR2'!$H$9:$V$272,15,FALSE),"")</f>
        <v/>
      </c>
      <c r="J1582" s="702"/>
      <c r="K1582" s="696" t="str">
        <f>IF(Tabla112[[#This Row],[Insumos]]="","",_xlfn.XLOOKUP(Tabla112[[#This Row],[Insumos]],[1]!Tabla10[Insumo],[1]!Tabla10[InsumoAbrev],"",0))</f>
        <v/>
      </c>
      <c r="L1582" s="697"/>
      <c r="M1582" s="698" t="str">
        <f>IF(Tabla112[[#This Row],[Descripción]]="","",_xlfn.XLOOKUP(Tabla112[[#This Row],[Descripción]],[1]!Tabla10[Descripción],[1]!Tabla10[Unidad de Medida],"",0))</f>
        <v/>
      </c>
      <c r="N1582" s="699"/>
      <c r="O1582" s="700" t="str">
        <f>IF(Tabla112[[#This Row],[Descripción]]="","",_xlfn.XLOOKUP(Tabla112[[#This Row],[Descripción]],[1]!Tabla10[Descripción],[1]!Tabla10[Precio Unitario],0))</f>
        <v/>
      </c>
      <c r="P1582" s="700" t="str">
        <f>IF(Tabla112[[#This Row],[Cantidad de Insumos]]="","",Tabla112[[#This Row],[Precio Unitario]]*Tabla112[[#This Row],[Cantidad de Insumos]])</f>
        <v/>
      </c>
      <c r="Q1582" s="700" t="str">
        <f>IF(Tabla112[[#This Row],[Descripción]]="","",_xlfn.XLOOKUP(Tabla112[[#This Row],[Descripción]],[1]!Tabla10[Descripción],[1]!Tabla10[CODIGO PRESUPUESTARIO],0))</f>
        <v/>
      </c>
      <c r="R1582" s="696"/>
      <c r="S1582" s="696"/>
    </row>
    <row r="1583" spans="2:19" x14ac:dyDescent="0.3">
      <c r="B1583" s="692" t="str">
        <f>IF('Formulario PPGR3 '!$G1583="","",CONCATENATE('Formulario PPGR3 '!$C1583,".",'Formulario PPGR3 '!$D1583,".",'Formulario PPGR3 '!$E1583,".",'Formulario PPGR3 '!$F1583))</f>
        <v/>
      </c>
      <c r="C1583" s="692" t="str">
        <f>IF('Formulario PPGR3 '!$G1583="","",'[1]Formulario PPGR1'!#REF!)</f>
        <v/>
      </c>
      <c r="D1583" s="692" t="str">
        <f>IF('Formulario PPGR3 '!$G1583="","",'[1]Formulario PPGR1'!#REF!)</f>
        <v/>
      </c>
      <c r="E1583" s="692" t="str">
        <f>IF('Formulario PPGR3 '!$G1583="","",'[1]Formulario PPGR1'!#REF!)</f>
        <v/>
      </c>
      <c r="F1583" s="692" t="str">
        <f>IF('Formulario PPGR3 '!$G1583="","",'[1]Formulario PPGR1'!#REF!)</f>
        <v/>
      </c>
      <c r="G1583" s="693"/>
      <c r="H1583" s="694" t="str">
        <f>IF(Tabla112[[#This Row],[Código_Actividad]]="","",_xlfn.XLOOKUP(Tabla112[[#This Row],[Código_Actividad]],[1]!Tabla2[Código],[1]!Tabla2[Actividades Programables Presupuestables],"",0))</f>
        <v/>
      </c>
      <c r="I1583" s="695" t="str">
        <f>IFERROR(VLOOKUP('Formulario PPGR3 '!$G1583,'[1]Formulario PPGR2'!$H$9:$V$272,15,FALSE),"")</f>
        <v/>
      </c>
      <c r="J1583" s="702"/>
      <c r="K1583" s="696" t="str">
        <f>IF(Tabla112[[#This Row],[Insumos]]="","",_xlfn.XLOOKUP(Tabla112[[#This Row],[Insumos]],[1]!Tabla10[Insumo],[1]!Tabla10[InsumoAbrev],"",0))</f>
        <v/>
      </c>
      <c r="L1583" s="697"/>
      <c r="M1583" s="698" t="str">
        <f>IF(Tabla112[[#This Row],[Descripción]]="","",_xlfn.XLOOKUP(Tabla112[[#This Row],[Descripción]],[1]!Tabla10[Descripción],[1]!Tabla10[Unidad de Medida],"",0))</f>
        <v/>
      </c>
      <c r="N1583" s="699"/>
      <c r="O1583" s="700" t="str">
        <f>IF(Tabla112[[#This Row],[Descripción]]="","",_xlfn.XLOOKUP(Tabla112[[#This Row],[Descripción]],[1]!Tabla10[Descripción],[1]!Tabla10[Precio Unitario],0))</f>
        <v/>
      </c>
      <c r="P1583" s="700" t="str">
        <f>IF(Tabla112[[#This Row],[Cantidad de Insumos]]="","",Tabla112[[#This Row],[Precio Unitario]]*Tabla112[[#This Row],[Cantidad de Insumos]])</f>
        <v/>
      </c>
      <c r="Q1583" s="700" t="str">
        <f>IF(Tabla112[[#This Row],[Descripción]]="","",_xlfn.XLOOKUP(Tabla112[[#This Row],[Descripción]],[1]!Tabla10[Descripción],[1]!Tabla10[CODIGO PRESUPUESTARIO],0))</f>
        <v/>
      </c>
      <c r="R1583" s="696"/>
      <c r="S1583" s="696"/>
    </row>
    <row r="1584" spans="2:19" x14ac:dyDescent="0.3">
      <c r="B1584" s="692" t="str">
        <f>IF('Formulario PPGR3 '!$G1584="","",CONCATENATE('Formulario PPGR3 '!$C1584,".",'Formulario PPGR3 '!$D1584,".",'Formulario PPGR3 '!$E1584,".",'Formulario PPGR3 '!$F1584))</f>
        <v/>
      </c>
      <c r="C1584" s="692" t="str">
        <f>IF('Formulario PPGR3 '!$G1584="","",'[1]Formulario PPGR1'!#REF!)</f>
        <v/>
      </c>
      <c r="D1584" s="692" t="str">
        <f>IF('Formulario PPGR3 '!$G1584="","",'[1]Formulario PPGR1'!#REF!)</f>
        <v/>
      </c>
      <c r="E1584" s="692" t="str">
        <f>IF('Formulario PPGR3 '!$G1584="","",'[1]Formulario PPGR1'!#REF!)</f>
        <v/>
      </c>
      <c r="F1584" s="692" t="str">
        <f>IF('Formulario PPGR3 '!$G1584="","",'[1]Formulario PPGR1'!#REF!)</f>
        <v/>
      </c>
      <c r="G1584" s="693"/>
      <c r="H1584" s="694" t="str">
        <f>IF(Tabla112[[#This Row],[Código_Actividad]]="","",_xlfn.XLOOKUP(Tabla112[[#This Row],[Código_Actividad]],[1]!Tabla2[Código],[1]!Tabla2[Actividades Programables Presupuestables],"",0))</f>
        <v/>
      </c>
      <c r="I1584" s="695" t="str">
        <f>IFERROR(VLOOKUP('Formulario PPGR3 '!$G1584,'[1]Formulario PPGR2'!$H$9:$V$272,15,FALSE),"")</f>
        <v/>
      </c>
      <c r="J1584" s="702"/>
      <c r="K1584" s="696" t="str">
        <f>IF(Tabla112[[#This Row],[Insumos]]="","",_xlfn.XLOOKUP(Tabla112[[#This Row],[Insumos]],[1]!Tabla10[Insumo],[1]!Tabla10[InsumoAbrev],"",0))</f>
        <v/>
      </c>
      <c r="L1584" s="697"/>
      <c r="M1584" s="698" t="str">
        <f>IF(Tabla112[[#This Row],[Descripción]]="","",_xlfn.XLOOKUP(Tabla112[[#This Row],[Descripción]],[1]!Tabla10[Descripción],[1]!Tabla10[Unidad de Medida],"",0))</f>
        <v/>
      </c>
      <c r="N1584" s="699"/>
      <c r="O1584" s="700" t="str">
        <f>IF(Tabla112[[#This Row],[Descripción]]="","",_xlfn.XLOOKUP(Tabla112[[#This Row],[Descripción]],[1]!Tabla10[Descripción],[1]!Tabla10[Precio Unitario],0))</f>
        <v/>
      </c>
      <c r="P1584" s="700" t="str">
        <f>IF(Tabla112[[#This Row],[Cantidad de Insumos]]="","",Tabla112[[#This Row],[Precio Unitario]]*Tabla112[[#This Row],[Cantidad de Insumos]])</f>
        <v/>
      </c>
      <c r="Q1584" s="700" t="str">
        <f>IF(Tabla112[[#This Row],[Descripción]]="","",_xlfn.XLOOKUP(Tabla112[[#This Row],[Descripción]],[1]!Tabla10[Descripción],[1]!Tabla10[CODIGO PRESUPUESTARIO],0))</f>
        <v/>
      </c>
      <c r="R1584" s="696"/>
      <c r="S1584" s="696"/>
    </row>
    <row r="1585" spans="2:19" x14ac:dyDescent="0.3">
      <c r="B1585" s="692" t="str">
        <f>IF('Formulario PPGR3 '!$G1585="","",CONCATENATE('Formulario PPGR3 '!$C1585,".",'Formulario PPGR3 '!$D1585,".",'Formulario PPGR3 '!$E1585,".",'Formulario PPGR3 '!$F1585))</f>
        <v/>
      </c>
      <c r="C1585" s="692" t="str">
        <f>IF('Formulario PPGR3 '!$G1585="","",'[1]Formulario PPGR1'!#REF!)</f>
        <v/>
      </c>
      <c r="D1585" s="692" t="str">
        <f>IF('Formulario PPGR3 '!$G1585="","",'[1]Formulario PPGR1'!#REF!)</f>
        <v/>
      </c>
      <c r="E1585" s="692" t="str">
        <f>IF('Formulario PPGR3 '!$G1585="","",'[1]Formulario PPGR1'!#REF!)</f>
        <v/>
      </c>
      <c r="F1585" s="692" t="str">
        <f>IF('Formulario PPGR3 '!$G1585="","",'[1]Formulario PPGR1'!#REF!)</f>
        <v/>
      </c>
      <c r="G1585" s="693"/>
      <c r="H1585" s="694" t="str">
        <f>IF(Tabla112[[#This Row],[Código_Actividad]]="","",_xlfn.XLOOKUP(Tabla112[[#This Row],[Código_Actividad]],[1]!Tabla2[Código],[1]!Tabla2[Actividades Programables Presupuestables],"",0))</f>
        <v/>
      </c>
      <c r="I1585" s="695" t="str">
        <f>IFERROR(VLOOKUP('Formulario PPGR3 '!$G1585,'[1]Formulario PPGR2'!$H$9:$V$272,15,FALSE),"")</f>
        <v/>
      </c>
      <c r="J1585" s="702"/>
      <c r="K1585" s="696" t="str">
        <f>IF(Tabla112[[#This Row],[Insumos]]="","",_xlfn.XLOOKUP(Tabla112[[#This Row],[Insumos]],[1]!Tabla10[Insumo],[1]!Tabla10[InsumoAbrev],"",0))</f>
        <v/>
      </c>
      <c r="L1585" s="697"/>
      <c r="M1585" s="698" t="str">
        <f>IF(Tabla112[[#This Row],[Descripción]]="","",_xlfn.XLOOKUP(Tabla112[[#This Row],[Descripción]],[1]!Tabla10[Descripción],[1]!Tabla10[Unidad de Medida],"",0))</f>
        <v/>
      </c>
      <c r="N1585" s="699"/>
      <c r="O1585" s="700" t="str">
        <f>IF(Tabla112[[#This Row],[Descripción]]="","",_xlfn.XLOOKUP(Tabla112[[#This Row],[Descripción]],[1]!Tabla10[Descripción],[1]!Tabla10[Precio Unitario],0))</f>
        <v/>
      </c>
      <c r="P1585" s="700" t="str">
        <f>IF(Tabla112[[#This Row],[Cantidad de Insumos]]="","",Tabla112[[#This Row],[Precio Unitario]]*Tabla112[[#This Row],[Cantidad de Insumos]])</f>
        <v/>
      </c>
      <c r="Q1585" s="700" t="str">
        <f>IF(Tabla112[[#This Row],[Descripción]]="","",_xlfn.XLOOKUP(Tabla112[[#This Row],[Descripción]],[1]!Tabla10[Descripción],[1]!Tabla10[CODIGO PRESUPUESTARIO],0))</f>
        <v/>
      </c>
      <c r="R1585" s="696"/>
      <c r="S1585" s="696"/>
    </row>
    <row r="1586" spans="2:19" x14ac:dyDescent="0.3">
      <c r="B1586" s="692" t="str">
        <f>IF('Formulario PPGR3 '!$G1586="","",CONCATENATE('Formulario PPGR3 '!$C1586,".",'Formulario PPGR3 '!$D1586,".",'Formulario PPGR3 '!$E1586,".",'Formulario PPGR3 '!$F1586))</f>
        <v/>
      </c>
      <c r="C1586" s="692" t="str">
        <f>IF('Formulario PPGR3 '!$G1586="","",'[1]Formulario PPGR1'!#REF!)</f>
        <v/>
      </c>
      <c r="D1586" s="692" t="str">
        <f>IF('Formulario PPGR3 '!$G1586="","",'[1]Formulario PPGR1'!#REF!)</f>
        <v/>
      </c>
      <c r="E1586" s="692" t="str">
        <f>IF('Formulario PPGR3 '!$G1586="","",'[1]Formulario PPGR1'!#REF!)</f>
        <v/>
      </c>
      <c r="F1586" s="692" t="str">
        <f>IF('Formulario PPGR3 '!$G1586="","",'[1]Formulario PPGR1'!#REF!)</f>
        <v/>
      </c>
      <c r="G1586" s="693"/>
      <c r="H1586" s="694" t="str">
        <f>IF(Tabla112[[#This Row],[Código_Actividad]]="","",_xlfn.XLOOKUP(Tabla112[[#This Row],[Código_Actividad]],[1]!Tabla2[Código],[1]!Tabla2[Actividades Programables Presupuestables],"",0))</f>
        <v/>
      </c>
      <c r="I1586" s="695" t="str">
        <f>IFERROR(VLOOKUP('Formulario PPGR3 '!$G1586,'[1]Formulario PPGR2'!$H$9:$V$272,15,FALSE),"")</f>
        <v/>
      </c>
      <c r="J1586" s="702"/>
      <c r="K1586" s="696" t="str">
        <f>IF(Tabla112[[#This Row],[Insumos]]="","",_xlfn.XLOOKUP(Tabla112[[#This Row],[Insumos]],[1]!Tabla10[Insumo],[1]!Tabla10[InsumoAbrev],"",0))</f>
        <v/>
      </c>
      <c r="L1586" s="697"/>
      <c r="M1586" s="698" t="str">
        <f>IF(Tabla112[[#This Row],[Descripción]]="","",_xlfn.XLOOKUP(Tabla112[[#This Row],[Descripción]],[1]!Tabla10[Descripción],[1]!Tabla10[Unidad de Medida],"",0))</f>
        <v/>
      </c>
      <c r="N1586" s="699"/>
      <c r="O1586" s="700" t="str">
        <f>IF(Tabla112[[#This Row],[Descripción]]="","",_xlfn.XLOOKUP(Tabla112[[#This Row],[Descripción]],[1]!Tabla10[Descripción],[1]!Tabla10[Precio Unitario],0))</f>
        <v/>
      </c>
      <c r="P1586" s="700" t="str">
        <f>IF(Tabla112[[#This Row],[Cantidad de Insumos]]="","",Tabla112[[#This Row],[Precio Unitario]]*Tabla112[[#This Row],[Cantidad de Insumos]])</f>
        <v/>
      </c>
      <c r="Q1586" s="700" t="str">
        <f>IF(Tabla112[[#This Row],[Descripción]]="","",_xlfn.XLOOKUP(Tabla112[[#This Row],[Descripción]],[1]!Tabla10[Descripción],[1]!Tabla10[CODIGO PRESUPUESTARIO],0))</f>
        <v/>
      </c>
      <c r="R1586" s="696"/>
      <c r="S1586" s="696"/>
    </row>
    <row r="1587" spans="2:19" x14ac:dyDescent="0.3">
      <c r="B1587" s="692" t="str">
        <f>IF('Formulario PPGR3 '!$G1587="","",CONCATENATE('Formulario PPGR3 '!$C1587,".",'Formulario PPGR3 '!$D1587,".",'Formulario PPGR3 '!$E1587,".",'Formulario PPGR3 '!$F1587))</f>
        <v/>
      </c>
      <c r="C1587" s="692" t="str">
        <f>IF('Formulario PPGR3 '!$G1587="","",'[1]Formulario PPGR1'!#REF!)</f>
        <v/>
      </c>
      <c r="D1587" s="692" t="str">
        <f>IF('Formulario PPGR3 '!$G1587="","",'[1]Formulario PPGR1'!#REF!)</f>
        <v/>
      </c>
      <c r="E1587" s="692" t="str">
        <f>IF('Formulario PPGR3 '!$G1587="","",'[1]Formulario PPGR1'!#REF!)</f>
        <v/>
      </c>
      <c r="F1587" s="692" t="str">
        <f>IF('Formulario PPGR3 '!$G1587="","",'[1]Formulario PPGR1'!#REF!)</f>
        <v/>
      </c>
      <c r="G1587" s="693"/>
      <c r="H1587" s="694" t="str">
        <f>IF(Tabla112[[#This Row],[Código_Actividad]]="","",_xlfn.XLOOKUP(Tabla112[[#This Row],[Código_Actividad]],[1]!Tabla2[Código],[1]!Tabla2[Actividades Programables Presupuestables],"",0))</f>
        <v/>
      </c>
      <c r="I1587" s="695" t="str">
        <f>IFERROR(VLOOKUP('Formulario PPGR3 '!$G1587,'[1]Formulario PPGR2'!$H$9:$V$272,15,FALSE),"")</f>
        <v/>
      </c>
      <c r="J1587" s="702"/>
      <c r="K1587" s="696" t="str">
        <f>IF(Tabla112[[#This Row],[Insumos]]="","",_xlfn.XLOOKUP(Tabla112[[#This Row],[Insumos]],[1]!Tabla10[Insumo],[1]!Tabla10[InsumoAbrev],"",0))</f>
        <v/>
      </c>
      <c r="L1587" s="697"/>
      <c r="M1587" s="698" t="str">
        <f>IF(Tabla112[[#This Row],[Descripción]]="","",_xlfn.XLOOKUP(Tabla112[[#This Row],[Descripción]],[1]!Tabla10[Descripción],[1]!Tabla10[Unidad de Medida],"",0))</f>
        <v/>
      </c>
      <c r="N1587" s="699"/>
      <c r="O1587" s="700" t="str">
        <f>IF(Tabla112[[#This Row],[Descripción]]="","",_xlfn.XLOOKUP(Tabla112[[#This Row],[Descripción]],[1]!Tabla10[Descripción],[1]!Tabla10[Precio Unitario],0))</f>
        <v/>
      </c>
      <c r="P1587" s="700" t="str">
        <f>IF(Tabla112[[#This Row],[Cantidad de Insumos]]="","",Tabla112[[#This Row],[Precio Unitario]]*Tabla112[[#This Row],[Cantidad de Insumos]])</f>
        <v/>
      </c>
      <c r="Q1587" s="700" t="str">
        <f>IF(Tabla112[[#This Row],[Descripción]]="","",_xlfn.XLOOKUP(Tabla112[[#This Row],[Descripción]],[1]!Tabla10[Descripción],[1]!Tabla10[CODIGO PRESUPUESTARIO],0))</f>
        <v/>
      </c>
      <c r="R1587" s="696"/>
      <c r="S1587" s="696"/>
    </row>
    <row r="1588" spans="2:19" x14ac:dyDescent="0.3">
      <c r="B1588" s="692" t="str">
        <f>IF('Formulario PPGR3 '!$G1588="","",CONCATENATE('Formulario PPGR3 '!$C1588,".",'Formulario PPGR3 '!$D1588,".",'Formulario PPGR3 '!$E1588,".",'Formulario PPGR3 '!$F1588))</f>
        <v/>
      </c>
      <c r="C1588" s="692" t="str">
        <f>IF('Formulario PPGR3 '!$G1588="","",'[1]Formulario PPGR1'!#REF!)</f>
        <v/>
      </c>
      <c r="D1588" s="692" t="str">
        <f>IF('Formulario PPGR3 '!$G1588="","",'[1]Formulario PPGR1'!#REF!)</f>
        <v/>
      </c>
      <c r="E1588" s="692" t="str">
        <f>IF('Formulario PPGR3 '!$G1588="","",'[1]Formulario PPGR1'!#REF!)</f>
        <v/>
      </c>
      <c r="F1588" s="692" t="str">
        <f>IF('Formulario PPGR3 '!$G1588="","",'[1]Formulario PPGR1'!#REF!)</f>
        <v/>
      </c>
      <c r="G1588" s="693"/>
      <c r="H1588" s="694" t="str">
        <f>IF(Tabla112[[#This Row],[Código_Actividad]]="","",_xlfn.XLOOKUP(Tabla112[[#This Row],[Código_Actividad]],[1]!Tabla2[Código],[1]!Tabla2[Actividades Programables Presupuestables],"",0))</f>
        <v/>
      </c>
      <c r="I1588" s="695" t="str">
        <f>IFERROR(VLOOKUP('Formulario PPGR3 '!$G1588,'[1]Formulario PPGR2'!$H$9:$V$272,15,FALSE),"")</f>
        <v/>
      </c>
      <c r="J1588" s="702"/>
      <c r="K1588" s="696" t="str">
        <f>IF(Tabla112[[#This Row],[Insumos]]="","",_xlfn.XLOOKUP(Tabla112[[#This Row],[Insumos]],[1]!Tabla10[Insumo],[1]!Tabla10[InsumoAbrev],"",0))</f>
        <v/>
      </c>
      <c r="L1588" s="697"/>
      <c r="M1588" s="698" t="str">
        <f>IF(Tabla112[[#This Row],[Descripción]]="","",_xlfn.XLOOKUP(Tabla112[[#This Row],[Descripción]],[1]!Tabla10[Descripción],[1]!Tabla10[Unidad de Medida],"",0))</f>
        <v/>
      </c>
      <c r="N1588" s="699"/>
      <c r="O1588" s="700" t="str">
        <f>IF(Tabla112[[#This Row],[Descripción]]="","",_xlfn.XLOOKUP(Tabla112[[#This Row],[Descripción]],[1]!Tabla10[Descripción],[1]!Tabla10[Precio Unitario],0))</f>
        <v/>
      </c>
      <c r="P1588" s="700" t="str">
        <f>IF(Tabla112[[#This Row],[Cantidad de Insumos]]="","",Tabla112[[#This Row],[Precio Unitario]]*Tabla112[[#This Row],[Cantidad de Insumos]])</f>
        <v/>
      </c>
      <c r="Q1588" s="700" t="str">
        <f>IF(Tabla112[[#This Row],[Descripción]]="","",_xlfn.XLOOKUP(Tabla112[[#This Row],[Descripción]],[1]!Tabla10[Descripción],[1]!Tabla10[CODIGO PRESUPUESTARIO],0))</f>
        <v/>
      </c>
      <c r="R1588" s="696"/>
      <c r="S1588" s="696"/>
    </row>
    <row r="1589" spans="2:19" x14ac:dyDescent="0.3">
      <c r="B1589" s="692" t="str">
        <f>IF('Formulario PPGR3 '!$G1589="","",CONCATENATE('Formulario PPGR3 '!$C1589,".",'Formulario PPGR3 '!$D1589,".",'Formulario PPGR3 '!$E1589,".",'Formulario PPGR3 '!$F1589))</f>
        <v/>
      </c>
      <c r="C1589" s="692" t="str">
        <f>IF('Formulario PPGR3 '!$G1589="","",'[1]Formulario PPGR1'!#REF!)</f>
        <v/>
      </c>
      <c r="D1589" s="692" t="str">
        <f>IF('Formulario PPGR3 '!$G1589="","",'[1]Formulario PPGR1'!#REF!)</f>
        <v/>
      </c>
      <c r="E1589" s="692" t="str">
        <f>IF('Formulario PPGR3 '!$G1589="","",'[1]Formulario PPGR1'!#REF!)</f>
        <v/>
      </c>
      <c r="F1589" s="692" t="str">
        <f>IF('Formulario PPGR3 '!$G1589="","",'[1]Formulario PPGR1'!#REF!)</f>
        <v/>
      </c>
      <c r="G1589" s="693"/>
      <c r="H1589" s="694" t="str">
        <f>IF(Tabla112[[#This Row],[Código_Actividad]]="","",_xlfn.XLOOKUP(Tabla112[[#This Row],[Código_Actividad]],[1]!Tabla2[Código],[1]!Tabla2[Actividades Programables Presupuestables],"",0))</f>
        <v/>
      </c>
      <c r="I1589" s="695" t="str">
        <f>IFERROR(VLOOKUP('Formulario PPGR3 '!$G1589,'[1]Formulario PPGR2'!$H$9:$V$272,15,FALSE),"")</f>
        <v/>
      </c>
      <c r="J1589" s="702"/>
      <c r="K1589" s="696" t="str">
        <f>IF(Tabla112[[#This Row],[Insumos]]="","",_xlfn.XLOOKUP(Tabla112[[#This Row],[Insumos]],[1]!Tabla10[Insumo],[1]!Tabla10[InsumoAbrev],"",0))</f>
        <v/>
      </c>
      <c r="L1589" s="697"/>
      <c r="M1589" s="698" t="str">
        <f>IF(Tabla112[[#This Row],[Descripción]]="","",_xlfn.XLOOKUP(Tabla112[[#This Row],[Descripción]],[1]!Tabla10[Descripción],[1]!Tabla10[Unidad de Medida],"",0))</f>
        <v/>
      </c>
      <c r="N1589" s="699"/>
      <c r="O1589" s="700" t="str">
        <f>IF(Tabla112[[#This Row],[Descripción]]="","",_xlfn.XLOOKUP(Tabla112[[#This Row],[Descripción]],[1]!Tabla10[Descripción],[1]!Tabla10[Precio Unitario],0))</f>
        <v/>
      </c>
      <c r="P1589" s="700" t="str">
        <f>IF(Tabla112[[#This Row],[Cantidad de Insumos]]="","",Tabla112[[#This Row],[Precio Unitario]]*Tabla112[[#This Row],[Cantidad de Insumos]])</f>
        <v/>
      </c>
      <c r="Q1589" s="700" t="str">
        <f>IF(Tabla112[[#This Row],[Descripción]]="","",_xlfn.XLOOKUP(Tabla112[[#This Row],[Descripción]],[1]!Tabla10[Descripción],[1]!Tabla10[CODIGO PRESUPUESTARIO],0))</f>
        <v/>
      </c>
      <c r="R1589" s="696"/>
      <c r="S1589" s="696"/>
    </row>
    <row r="1590" spans="2:19" x14ac:dyDescent="0.3">
      <c r="B1590" s="692" t="str">
        <f>IF('Formulario PPGR3 '!$G1590="","",CONCATENATE('Formulario PPGR3 '!$C1590,".",'Formulario PPGR3 '!$D1590,".",'Formulario PPGR3 '!$E1590,".",'Formulario PPGR3 '!$F1590))</f>
        <v/>
      </c>
      <c r="C1590" s="692" t="str">
        <f>IF('Formulario PPGR3 '!$G1590="","",'[1]Formulario PPGR1'!#REF!)</f>
        <v/>
      </c>
      <c r="D1590" s="692" t="str">
        <f>IF('Formulario PPGR3 '!$G1590="","",'[1]Formulario PPGR1'!#REF!)</f>
        <v/>
      </c>
      <c r="E1590" s="692" t="str">
        <f>IF('Formulario PPGR3 '!$G1590="","",'[1]Formulario PPGR1'!#REF!)</f>
        <v/>
      </c>
      <c r="F1590" s="692" t="str">
        <f>IF('Formulario PPGR3 '!$G1590="","",'[1]Formulario PPGR1'!#REF!)</f>
        <v/>
      </c>
      <c r="G1590" s="693"/>
      <c r="H1590" s="694" t="str">
        <f>IF(Tabla112[[#This Row],[Código_Actividad]]="","",_xlfn.XLOOKUP(Tabla112[[#This Row],[Código_Actividad]],[1]!Tabla2[Código],[1]!Tabla2[Actividades Programables Presupuestables],"",0))</f>
        <v/>
      </c>
      <c r="I1590" s="695" t="str">
        <f>IFERROR(VLOOKUP('Formulario PPGR3 '!$G1590,'[1]Formulario PPGR2'!$H$9:$V$272,15,FALSE),"")</f>
        <v/>
      </c>
      <c r="J1590" s="702"/>
      <c r="K1590" s="696" t="str">
        <f>IF(Tabla112[[#This Row],[Insumos]]="","",_xlfn.XLOOKUP(Tabla112[[#This Row],[Insumos]],[1]!Tabla10[Insumo],[1]!Tabla10[InsumoAbrev],"",0))</f>
        <v/>
      </c>
      <c r="L1590" s="697"/>
      <c r="M1590" s="698" t="str">
        <f>IF(Tabla112[[#This Row],[Descripción]]="","",_xlfn.XLOOKUP(Tabla112[[#This Row],[Descripción]],[1]!Tabla10[Descripción],[1]!Tabla10[Unidad de Medida],"",0))</f>
        <v/>
      </c>
      <c r="N1590" s="699"/>
      <c r="O1590" s="700" t="str">
        <f>IF(Tabla112[[#This Row],[Descripción]]="","",_xlfn.XLOOKUP(Tabla112[[#This Row],[Descripción]],[1]!Tabla10[Descripción],[1]!Tabla10[Precio Unitario],0))</f>
        <v/>
      </c>
      <c r="P1590" s="700" t="str">
        <f>IF(Tabla112[[#This Row],[Cantidad de Insumos]]="","",Tabla112[[#This Row],[Precio Unitario]]*Tabla112[[#This Row],[Cantidad de Insumos]])</f>
        <v/>
      </c>
      <c r="Q1590" s="700" t="str">
        <f>IF(Tabla112[[#This Row],[Descripción]]="","",_xlfn.XLOOKUP(Tabla112[[#This Row],[Descripción]],[1]!Tabla10[Descripción],[1]!Tabla10[CODIGO PRESUPUESTARIO],0))</f>
        <v/>
      </c>
      <c r="R1590" s="696"/>
      <c r="S1590" s="696"/>
    </row>
    <row r="1591" spans="2:19" x14ac:dyDescent="0.3">
      <c r="B1591" s="692" t="str">
        <f>IF('Formulario PPGR3 '!$G1591="","",CONCATENATE('Formulario PPGR3 '!$C1591,".",'Formulario PPGR3 '!$D1591,".",'Formulario PPGR3 '!$E1591,".",'Formulario PPGR3 '!$F1591))</f>
        <v/>
      </c>
      <c r="C1591" s="692" t="str">
        <f>IF('Formulario PPGR3 '!$G1591="","",'[1]Formulario PPGR1'!#REF!)</f>
        <v/>
      </c>
      <c r="D1591" s="692" t="str">
        <f>IF('Formulario PPGR3 '!$G1591="","",'[1]Formulario PPGR1'!#REF!)</f>
        <v/>
      </c>
      <c r="E1591" s="692" t="str">
        <f>IF('Formulario PPGR3 '!$G1591="","",'[1]Formulario PPGR1'!#REF!)</f>
        <v/>
      </c>
      <c r="F1591" s="692" t="str">
        <f>IF('Formulario PPGR3 '!$G1591="","",'[1]Formulario PPGR1'!#REF!)</f>
        <v/>
      </c>
      <c r="G1591" s="693"/>
      <c r="H1591" s="694" t="str">
        <f>IF(Tabla112[[#This Row],[Código_Actividad]]="","",_xlfn.XLOOKUP(Tabla112[[#This Row],[Código_Actividad]],[1]!Tabla2[Código],[1]!Tabla2[Actividades Programables Presupuestables],"",0))</f>
        <v/>
      </c>
      <c r="I1591" s="695" t="str">
        <f>IFERROR(VLOOKUP('Formulario PPGR3 '!$G1591,'[1]Formulario PPGR2'!$H$9:$V$272,15,FALSE),"")</f>
        <v/>
      </c>
      <c r="J1591" s="702"/>
      <c r="K1591" s="696" t="str">
        <f>IF(Tabla112[[#This Row],[Insumos]]="","",_xlfn.XLOOKUP(Tabla112[[#This Row],[Insumos]],[1]!Tabla10[Insumo],[1]!Tabla10[InsumoAbrev],"",0))</f>
        <v/>
      </c>
      <c r="L1591" s="697"/>
      <c r="M1591" s="698" t="str">
        <f>IF(Tabla112[[#This Row],[Descripción]]="","",_xlfn.XLOOKUP(Tabla112[[#This Row],[Descripción]],[1]!Tabla10[Descripción],[1]!Tabla10[Unidad de Medida],"",0))</f>
        <v/>
      </c>
      <c r="N1591" s="699"/>
      <c r="O1591" s="700" t="str">
        <f>IF(Tabla112[[#This Row],[Descripción]]="","",_xlfn.XLOOKUP(Tabla112[[#This Row],[Descripción]],[1]!Tabla10[Descripción],[1]!Tabla10[Precio Unitario],0))</f>
        <v/>
      </c>
      <c r="P1591" s="700" t="str">
        <f>IF(Tabla112[[#This Row],[Cantidad de Insumos]]="","",Tabla112[[#This Row],[Precio Unitario]]*Tabla112[[#This Row],[Cantidad de Insumos]])</f>
        <v/>
      </c>
      <c r="Q1591" s="700" t="str">
        <f>IF(Tabla112[[#This Row],[Descripción]]="","",_xlfn.XLOOKUP(Tabla112[[#This Row],[Descripción]],[1]!Tabla10[Descripción],[1]!Tabla10[CODIGO PRESUPUESTARIO],0))</f>
        <v/>
      </c>
      <c r="R1591" s="696"/>
      <c r="S1591" s="696"/>
    </row>
    <row r="1592" spans="2:19" x14ac:dyDescent="0.3">
      <c r="B1592" s="692" t="str">
        <f>IF('Formulario PPGR3 '!$G1592="","",CONCATENATE('Formulario PPGR3 '!$C1592,".",'Formulario PPGR3 '!$D1592,".",'Formulario PPGR3 '!$E1592,".",'Formulario PPGR3 '!$F1592))</f>
        <v/>
      </c>
      <c r="C1592" s="692" t="str">
        <f>IF('Formulario PPGR3 '!$G1592="","",'[1]Formulario PPGR1'!#REF!)</f>
        <v/>
      </c>
      <c r="D1592" s="692" t="str">
        <f>IF('Formulario PPGR3 '!$G1592="","",'[1]Formulario PPGR1'!#REF!)</f>
        <v/>
      </c>
      <c r="E1592" s="692" t="str">
        <f>IF('Formulario PPGR3 '!$G1592="","",'[1]Formulario PPGR1'!#REF!)</f>
        <v/>
      </c>
      <c r="F1592" s="692" t="str">
        <f>IF('Formulario PPGR3 '!$G1592="","",'[1]Formulario PPGR1'!#REF!)</f>
        <v/>
      </c>
      <c r="G1592" s="693"/>
      <c r="H1592" s="694" t="str">
        <f>IF(Tabla112[[#This Row],[Código_Actividad]]="","",_xlfn.XLOOKUP(Tabla112[[#This Row],[Código_Actividad]],[1]!Tabla2[Código],[1]!Tabla2[Actividades Programables Presupuestables],"",0))</f>
        <v/>
      </c>
      <c r="I1592" s="695" t="str">
        <f>IFERROR(VLOOKUP('Formulario PPGR3 '!$G1592,'[1]Formulario PPGR2'!$H$9:$V$272,15,FALSE),"")</f>
        <v/>
      </c>
      <c r="J1592" s="702"/>
      <c r="K1592" s="696" t="str">
        <f>IF(Tabla112[[#This Row],[Insumos]]="","",_xlfn.XLOOKUP(Tabla112[[#This Row],[Insumos]],[1]!Tabla10[Insumo],[1]!Tabla10[InsumoAbrev],"",0))</f>
        <v/>
      </c>
      <c r="L1592" s="697"/>
      <c r="M1592" s="698" t="str">
        <f>IF(Tabla112[[#This Row],[Descripción]]="","",_xlfn.XLOOKUP(Tabla112[[#This Row],[Descripción]],[1]!Tabla10[Descripción],[1]!Tabla10[Unidad de Medida],"",0))</f>
        <v/>
      </c>
      <c r="N1592" s="699"/>
      <c r="O1592" s="700" t="str">
        <f>IF(Tabla112[[#This Row],[Descripción]]="","",_xlfn.XLOOKUP(Tabla112[[#This Row],[Descripción]],[1]!Tabla10[Descripción],[1]!Tabla10[Precio Unitario],0))</f>
        <v/>
      </c>
      <c r="P1592" s="700" t="str">
        <f>IF(Tabla112[[#This Row],[Cantidad de Insumos]]="","",Tabla112[[#This Row],[Precio Unitario]]*Tabla112[[#This Row],[Cantidad de Insumos]])</f>
        <v/>
      </c>
      <c r="Q1592" s="700" t="str">
        <f>IF(Tabla112[[#This Row],[Descripción]]="","",_xlfn.XLOOKUP(Tabla112[[#This Row],[Descripción]],[1]!Tabla10[Descripción],[1]!Tabla10[CODIGO PRESUPUESTARIO],0))</f>
        <v/>
      </c>
      <c r="R1592" s="696"/>
      <c r="S1592" s="696"/>
    </row>
    <row r="1593" spans="2:19" x14ac:dyDescent="0.3">
      <c r="B1593" s="692" t="str">
        <f>IF('Formulario PPGR3 '!$G1593="","",CONCATENATE('Formulario PPGR3 '!$C1593,".",'Formulario PPGR3 '!$D1593,".",'Formulario PPGR3 '!$E1593,".",'Formulario PPGR3 '!$F1593))</f>
        <v/>
      </c>
      <c r="C1593" s="692" t="str">
        <f>IF('Formulario PPGR3 '!$G1593="","",'[1]Formulario PPGR1'!#REF!)</f>
        <v/>
      </c>
      <c r="D1593" s="692" t="str">
        <f>IF('Formulario PPGR3 '!$G1593="","",'[1]Formulario PPGR1'!#REF!)</f>
        <v/>
      </c>
      <c r="E1593" s="692" t="str">
        <f>IF('Formulario PPGR3 '!$G1593="","",'[1]Formulario PPGR1'!#REF!)</f>
        <v/>
      </c>
      <c r="F1593" s="692" t="str">
        <f>IF('Formulario PPGR3 '!$G1593="","",'[1]Formulario PPGR1'!#REF!)</f>
        <v/>
      </c>
      <c r="G1593" s="693"/>
      <c r="H1593" s="694" t="str">
        <f>IF(Tabla112[[#This Row],[Código_Actividad]]="","",_xlfn.XLOOKUP(Tabla112[[#This Row],[Código_Actividad]],[1]!Tabla2[Código],[1]!Tabla2[Actividades Programables Presupuestables],"",0))</f>
        <v/>
      </c>
      <c r="I1593" s="695" t="str">
        <f>IFERROR(VLOOKUP('Formulario PPGR3 '!$G1593,'[1]Formulario PPGR2'!$H$9:$V$272,15,FALSE),"")</f>
        <v/>
      </c>
      <c r="J1593" s="702"/>
      <c r="K1593" s="696" t="str">
        <f>IF(Tabla112[[#This Row],[Insumos]]="","",_xlfn.XLOOKUP(Tabla112[[#This Row],[Insumos]],[1]!Tabla10[Insumo],[1]!Tabla10[InsumoAbrev],"",0))</f>
        <v/>
      </c>
      <c r="L1593" s="697"/>
      <c r="M1593" s="698" t="str">
        <f>IF(Tabla112[[#This Row],[Descripción]]="","",_xlfn.XLOOKUP(Tabla112[[#This Row],[Descripción]],[1]!Tabla10[Descripción],[1]!Tabla10[Unidad de Medida],"",0))</f>
        <v/>
      </c>
      <c r="N1593" s="699"/>
      <c r="O1593" s="700" t="str">
        <f>IF(Tabla112[[#This Row],[Descripción]]="","",_xlfn.XLOOKUP(Tabla112[[#This Row],[Descripción]],[1]!Tabla10[Descripción],[1]!Tabla10[Precio Unitario],0))</f>
        <v/>
      </c>
      <c r="P1593" s="700" t="str">
        <f>IF(Tabla112[[#This Row],[Cantidad de Insumos]]="","",Tabla112[[#This Row],[Precio Unitario]]*Tabla112[[#This Row],[Cantidad de Insumos]])</f>
        <v/>
      </c>
      <c r="Q1593" s="700" t="str">
        <f>IF(Tabla112[[#This Row],[Descripción]]="","",_xlfn.XLOOKUP(Tabla112[[#This Row],[Descripción]],[1]!Tabla10[Descripción],[1]!Tabla10[CODIGO PRESUPUESTARIO],0))</f>
        <v/>
      </c>
      <c r="R1593" s="696"/>
      <c r="S1593" s="696"/>
    </row>
    <row r="1594" spans="2:19" x14ac:dyDescent="0.3">
      <c r="B1594" s="692" t="str">
        <f>IF('Formulario PPGR3 '!$G1594="","",CONCATENATE('Formulario PPGR3 '!$C1594,".",'Formulario PPGR3 '!$D1594,".",'Formulario PPGR3 '!$E1594,".",'Formulario PPGR3 '!$F1594))</f>
        <v/>
      </c>
      <c r="C1594" s="692" t="str">
        <f>IF('Formulario PPGR3 '!$G1594="","",'[1]Formulario PPGR1'!#REF!)</f>
        <v/>
      </c>
      <c r="D1594" s="692" t="str">
        <f>IF('Formulario PPGR3 '!$G1594="","",'[1]Formulario PPGR1'!#REF!)</f>
        <v/>
      </c>
      <c r="E1594" s="692" t="str">
        <f>IF('Formulario PPGR3 '!$G1594="","",'[1]Formulario PPGR1'!#REF!)</f>
        <v/>
      </c>
      <c r="F1594" s="692" t="str">
        <f>IF('Formulario PPGR3 '!$G1594="","",'[1]Formulario PPGR1'!#REF!)</f>
        <v/>
      </c>
      <c r="G1594" s="693"/>
      <c r="H1594" s="694" t="str">
        <f>IF(Tabla112[[#This Row],[Código_Actividad]]="","",_xlfn.XLOOKUP(Tabla112[[#This Row],[Código_Actividad]],[1]!Tabla2[Código],[1]!Tabla2[Actividades Programables Presupuestables],"",0))</f>
        <v/>
      </c>
      <c r="I1594" s="695" t="str">
        <f>IFERROR(VLOOKUP('Formulario PPGR3 '!$G1594,'[1]Formulario PPGR2'!$H$9:$V$272,15,FALSE),"")</f>
        <v/>
      </c>
      <c r="J1594" s="702"/>
      <c r="K1594" s="696" t="str">
        <f>IF(Tabla112[[#This Row],[Insumos]]="","",_xlfn.XLOOKUP(Tabla112[[#This Row],[Insumos]],[1]!Tabla10[Insumo],[1]!Tabla10[InsumoAbrev],"",0))</f>
        <v/>
      </c>
      <c r="L1594" s="697"/>
      <c r="M1594" s="698" t="str">
        <f>IF(Tabla112[[#This Row],[Descripción]]="","",_xlfn.XLOOKUP(Tabla112[[#This Row],[Descripción]],[1]!Tabla10[Descripción],[1]!Tabla10[Unidad de Medida],"",0))</f>
        <v/>
      </c>
      <c r="N1594" s="699"/>
      <c r="O1594" s="700" t="str">
        <f>IF(Tabla112[[#This Row],[Descripción]]="","",_xlfn.XLOOKUP(Tabla112[[#This Row],[Descripción]],[1]!Tabla10[Descripción],[1]!Tabla10[Precio Unitario],0))</f>
        <v/>
      </c>
      <c r="P1594" s="700" t="str">
        <f>IF(Tabla112[[#This Row],[Cantidad de Insumos]]="","",Tabla112[[#This Row],[Precio Unitario]]*Tabla112[[#This Row],[Cantidad de Insumos]])</f>
        <v/>
      </c>
      <c r="Q1594" s="700" t="str">
        <f>IF(Tabla112[[#This Row],[Descripción]]="","",_xlfn.XLOOKUP(Tabla112[[#This Row],[Descripción]],[1]!Tabla10[Descripción],[1]!Tabla10[CODIGO PRESUPUESTARIO],0))</f>
        <v/>
      </c>
      <c r="R1594" s="696"/>
      <c r="S1594" s="696"/>
    </row>
    <row r="1595" spans="2:19" x14ac:dyDescent="0.3">
      <c r="B1595" s="692" t="str">
        <f>IF('Formulario PPGR3 '!$G1595="","",CONCATENATE('Formulario PPGR3 '!$C1595,".",'Formulario PPGR3 '!$D1595,".",'Formulario PPGR3 '!$E1595,".",'Formulario PPGR3 '!$F1595))</f>
        <v/>
      </c>
      <c r="C1595" s="692" t="str">
        <f>IF('Formulario PPGR3 '!$G1595="","",'[1]Formulario PPGR1'!#REF!)</f>
        <v/>
      </c>
      <c r="D1595" s="692" t="str">
        <f>IF('Formulario PPGR3 '!$G1595="","",'[1]Formulario PPGR1'!#REF!)</f>
        <v/>
      </c>
      <c r="E1595" s="692" t="str">
        <f>IF('Formulario PPGR3 '!$G1595="","",'[1]Formulario PPGR1'!#REF!)</f>
        <v/>
      </c>
      <c r="F1595" s="692" t="str">
        <f>IF('Formulario PPGR3 '!$G1595="","",'[1]Formulario PPGR1'!#REF!)</f>
        <v/>
      </c>
      <c r="G1595" s="693"/>
      <c r="H1595" s="694" t="str">
        <f>IF(Tabla112[[#This Row],[Código_Actividad]]="","",_xlfn.XLOOKUP(Tabla112[[#This Row],[Código_Actividad]],[1]!Tabla2[Código],[1]!Tabla2[Actividades Programables Presupuestables],"",0))</f>
        <v/>
      </c>
      <c r="I1595" s="695" t="str">
        <f>IFERROR(VLOOKUP('Formulario PPGR3 '!$G1595,'[1]Formulario PPGR2'!$H$9:$V$272,15,FALSE),"")</f>
        <v/>
      </c>
      <c r="J1595" s="702"/>
      <c r="K1595" s="696" t="str">
        <f>IF(Tabla112[[#This Row],[Insumos]]="","",_xlfn.XLOOKUP(Tabla112[[#This Row],[Insumos]],[1]!Tabla10[Insumo],[1]!Tabla10[InsumoAbrev],"",0))</f>
        <v/>
      </c>
      <c r="L1595" s="697"/>
      <c r="M1595" s="698" t="str">
        <f>IF(Tabla112[[#This Row],[Descripción]]="","",_xlfn.XLOOKUP(Tabla112[[#This Row],[Descripción]],[1]!Tabla10[Descripción],[1]!Tabla10[Unidad de Medida],"",0))</f>
        <v/>
      </c>
      <c r="N1595" s="699"/>
      <c r="O1595" s="700" t="str">
        <f>IF(Tabla112[[#This Row],[Descripción]]="","",_xlfn.XLOOKUP(Tabla112[[#This Row],[Descripción]],[1]!Tabla10[Descripción],[1]!Tabla10[Precio Unitario],0))</f>
        <v/>
      </c>
      <c r="P1595" s="700" t="str">
        <f>IF(Tabla112[[#This Row],[Cantidad de Insumos]]="","",Tabla112[[#This Row],[Precio Unitario]]*Tabla112[[#This Row],[Cantidad de Insumos]])</f>
        <v/>
      </c>
      <c r="Q1595" s="700" t="str">
        <f>IF(Tabla112[[#This Row],[Descripción]]="","",_xlfn.XLOOKUP(Tabla112[[#This Row],[Descripción]],[1]!Tabla10[Descripción],[1]!Tabla10[CODIGO PRESUPUESTARIO],0))</f>
        <v/>
      </c>
      <c r="R1595" s="696"/>
      <c r="S1595" s="696"/>
    </row>
    <row r="1596" spans="2:19" x14ac:dyDescent="0.3">
      <c r="B1596" s="692" t="str">
        <f>IF('Formulario PPGR3 '!$G1596="","",CONCATENATE('Formulario PPGR3 '!$C1596,".",'Formulario PPGR3 '!$D1596,".",'Formulario PPGR3 '!$E1596,".",'Formulario PPGR3 '!$F1596))</f>
        <v/>
      </c>
      <c r="C1596" s="692" t="str">
        <f>IF('Formulario PPGR3 '!$G1596="","",'[1]Formulario PPGR1'!#REF!)</f>
        <v/>
      </c>
      <c r="D1596" s="692" t="str">
        <f>IF('Formulario PPGR3 '!$G1596="","",'[1]Formulario PPGR1'!#REF!)</f>
        <v/>
      </c>
      <c r="E1596" s="692" t="str">
        <f>IF('Formulario PPGR3 '!$G1596="","",'[1]Formulario PPGR1'!#REF!)</f>
        <v/>
      </c>
      <c r="F1596" s="692" t="str">
        <f>IF('Formulario PPGR3 '!$G1596="","",'[1]Formulario PPGR1'!#REF!)</f>
        <v/>
      </c>
      <c r="G1596" s="693"/>
      <c r="H1596" s="694" t="str">
        <f>IF(Tabla112[[#This Row],[Código_Actividad]]="","",_xlfn.XLOOKUP(Tabla112[[#This Row],[Código_Actividad]],[1]!Tabla2[Código],[1]!Tabla2[Actividades Programables Presupuestables],"",0))</f>
        <v/>
      </c>
      <c r="I1596" s="695" t="str">
        <f>IFERROR(VLOOKUP('Formulario PPGR3 '!$G1596,'[1]Formulario PPGR2'!$H$9:$V$272,15,FALSE),"")</f>
        <v/>
      </c>
      <c r="J1596" s="702"/>
      <c r="K1596" s="696" t="str">
        <f>IF(Tabla112[[#This Row],[Insumos]]="","",_xlfn.XLOOKUP(Tabla112[[#This Row],[Insumos]],[1]!Tabla10[Insumo],[1]!Tabla10[InsumoAbrev],"",0))</f>
        <v/>
      </c>
      <c r="L1596" s="697"/>
      <c r="M1596" s="698" t="str">
        <f>IF(Tabla112[[#This Row],[Descripción]]="","",_xlfn.XLOOKUP(Tabla112[[#This Row],[Descripción]],[1]!Tabla10[Descripción],[1]!Tabla10[Unidad de Medida],"",0))</f>
        <v/>
      </c>
      <c r="N1596" s="699"/>
      <c r="O1596" s="700" t="str">
        <f>IF(Tabla112[[#This Row],[Descripción]]="","",_xlfn.XLOOKUP(Tabla112[[#This Row],[Descripción]],[1]!Tabla10[Descripción],[1]!Tabla10[Precio Unitario],0))</f>
        <v/>
      </c>
      <c r="P1596" s="700" t="str">
        <f>IF(Tabla112[[#This Row],[Cantidad de Insumos]]="","",Tabla112[[#This Row],[Precio Unitario]]*Tabla112[[#This Row],[Cantidad de Insumos]])</f>
        <v/>
      </c>
      <c r="Q1596" s="700" t="str">
        <f>IF(Tabla112[[#This Row],[Descripción]]="","",_xlfn.XLOOKUP(Tabla112[[#This Row],[Descripción]],[1]!Tabla10[Descripción],[1]!Tabla10[CODIGO PRESUPUESTARIO],0))</f>
        <v/>
      </c>
      <c r="R1596" s="696"/>
      <c r="S1596" s="696"/>
    </row>
    <row r="1597" spans="2:19" x14ac:dyDescent="0.3">
      <c r="B1597" s="692" t="str">
        <f>IF('Formulario PPGR3 '!$G1597="","",CONCATENATE('Formulario PPGR3 '!$C1597,".",'Formulario PPGR3 '!$D1597,".",'Formulario PPGR3 '!$E1597,".",'Formulario PPGR3 '!$F1597))</f>
        <v/>
      </c>
      <c r="C1597" s="692" t="str">
        <f>IF('Formulario PPGR3 '!$G1597="","",'[1]Formulario PPGR1'!#REF!)</f>
        <v/>
      </c>
      <c r="D1597" s="692" t="str">
        <f>IF('Formulario PPGR3 '!$G1597="","",'[1]Formulario PPGR1'!#REF!)</f>
        <v/>
      </c>
      <c r="E1597" s="692" t="str">
        <f>IF('Formulario PPGR3 '!$G1597="","",'[1]Formulario PPGR1'!#REF!)</f>
        <v/>
      </c>
      <c r="F1597" s="692" t="str">
        <f>IF('Formulario PPGR3 '!$G1597="","",'[1]Formulario PPGR1'!#REF!)</f>
        <v/>
      </c>
      <c r="G1597" s="693"/>
      <c r="H1597" s="694" t="str">
        <f>IF(Tabla112[[#This Row],[Código_Actividad]]="","",_xlfn.XLOOKUP(Tabla112[[#This Row],[Código_Actividad]],[1]!Tabla2[Código],[1]!Tabla2[Actividades Programables Presupuestables],"",0))</f>
        <v/>
      </c>
      <c r="I1597" s="695" t="str">
        <f>IFERROR(VLOOKUP('Formulario PPGR3 '!$G1597,'[1]Formulario PPGR2'!$H$9:$V$272,15,FALSE),"")</f>
        <v/>
      </c>
      <c r="J1597" s="702"/>
      <c r="K1597" s="696" t="str">
        <f>IF(Tabla112[[#This Row],[Insumos]]="","",_xlfn.XLOOKUP(Tabla112[[#This Row],[Insumos]],[1]!Tabla10[Insumo],[1]!Tabla10[InsumoAbrev],"",0))</f>
        <v/>
      </c>
      <c r="L1597" s="697"/>
      <c r="M1597" s="698" t="str">
        <f>IF(Tabla112[[#This Row],[Descripción]]="","",_xlfn.XLOOKUP(Tabla112[[#This Row],[Descripción]],[1]!Tabla10[Descripción],[1]!Tabla10[Unidad de Medida],"",0))</f>
        <v/>
      </c>
      <c r="N1597" s="699"/>
      <c r="O1597" s="700" t="str">
        <f>IF(Tabla112[[#This Row],[Descripción]]="","",_xlfn.XLOOKUP(Tabla112[[#This Row],[Descripción]],[1]!Tabla10[Descripción],[1]!Tabla10[Precio Unitario],0))</f>
        <v/>
      </c>
      <c r="P1597" s="700" t="str">
        <f>IF(Tabla112[[#This Row],[Cantidad de Insumos]]="","",Tabla112[[#This Row],[Precio Unitario]]*Tabla112[[#This Row],[Cantidad de Insumos]])</f>
        <v/>
      </c>
      <c r="Q1597" s="700" t="str">
        <f>IF(Tabla112[[#This Row],[Descripción]]="","",_xlfn.XLOOKUP(Tabla112[[#This Row],[Descripción]],[1]!Tabla10[Descripción],[1]!Tabla10[CODIGO PRESUPUESTARIO],0))</f>
        <v/>
      </c>
      <c r="R1597" s="696"/>
      <c r="S1597" s="696"/>
    </row>
    <row r="1598" spans="2:19" x14ac:dyDescent="0.3">
      <c r="B1598" s="692" t="str">
        <f>IF('Formulario PPGR3 '!$G1598="","",CONCATENATE('Formulario PPGR3 '!$C1598,".",'Formulario PPGR3 '!$D1598,".",'Formulario PPGR3 '!$E1598,".",'Formulario PPGR3 '!$F1598))</f>
        <v/>
      </c>
      <c r="C1598" s="692" t="str">
        <f>IF('Formulario PPGR3 '!$G1598="","",'[1]Formulario PPGR1'!#REF!)</f>
        <v/>
      </c>
      <c r="D1598" s="692" t="str">
        <f>IF('Formulario PPGR3 '!$G1598="","",'[1]Formulario PPGR1'!#REF!)</f>
        <v/>
      </c>
      <c r="E1598" s="692" t="str">
        <f>IF('Formulario PPGR3 '!$G1598="","",'[1]Formulario PPGR1'!#REF!)</f>
        <v/>
      </c>
      <c r="F1598" s="692" t="str">
        <f>IF('Formulario PPGR3 '!$G1598="","",'[1]Formulario PPGR1'!#REF!)</f>
        <v/>
      </c>
      <c r="G1598" s="693"/>
      <c r="H1598" s="694" t="str">
        <f>IF(Tabla112[[#This Row],[Código_Actividad]]="","",_xlfn.XLOOKUP(Tabla112[[#This Row],[Código_Actividad]],[1]!Tabla2[Código],[1]!Tabla2[Actividades Programables Presupuestables],"",0))</f>
        <v/>
      </c>
      <c r="I1598" s="695" t="str">
        <f>IFERROR(VLOOKUP('Formulario PPGR3 '!$G1598,'[1]Formulario PPGR2'!$H$9:$V$272,15,FALSE),"")</f>
        <v/>
      </c>
      <c r="J1598" s="702"/>
      <c r="K1598" s="696" t="str">
        <f>IF(Tabla112[[#This Row],[Insumos]]="","",_xlfn.XLOOKUP(Tabla112[[#This Row],[Insumos]],[1]!Tabla10[Insumo],[1]!Tabla10[InsumoAbrev],"",0))</f>
        <v/>
      </c>
      <c r="L1598" s="697"/>
      <c r="M1598" s="698" t="str">
        <f>IF(Tabla112[[#This Row],[Descripción]]="","",_xlfn.XLOOKUP(Tabla112[[#This Row],[Descripción]],[1]!Tabla10[Descripción],[1]!Tabla10[Unidad de Medida],"",0))</f>
        <v/>
      </c>
      <c r="N1598" s="699"/>
      <c r="O1598" s="700" t="str">
        <f>IF(Tabla112[[#This Row],[Descripción]]="","",_xlfn.XLOOKUP(Tabla112[[#This Row],[Descripción]],[1]!Tabla10[Descripción],[1]!Tabla10[Precio Unitario],0))</f>
        <v/>
      </c>
      <c r="P1598" s="700" t="str">
        <f>IF(Tabla112[[#This Row],[Cantidad de Insumos]]="","",Tabla112[[#This Row],[Precio Unitario]]*Tabla112[[#This Row],[Cantidad de Insumos]])</f>
        <v/>
      </c>
      <c r="Q1598" s="700" t="str">
        <f>IF(Tabla112[[#This Row],[Descripción]]="","",_xlfn.XLOOKUP(Tabla112[[#This Row],[Descripción]],[1]!Tabla10[Descripción],[1]!Tabla10[CODIGO PRESUPUESTARIO],0))</f>
        <v/>
      </c>
      <c r="R1598" s="696"/>
      <c r="S1598" s="696"/>
    </row>
    <row r="1599" spans="2:19" x14ac:dyDescent="0.3">
      <c r="B1599" s="692" t="str">
        <f>IF('Formulario PPGR3 '!$G1599="","",CONCATENATE('Formulario PPGR3 '!$C1599,".",'Formulario PPGR3 '!$D1599,".",'Formulario PPGR3 '!$E1599,".",'Formulario PPGR3 '!$F1599))</f>
        <v/>
      </c>
      <c r="C1599" s="692" t="str">
        <f>IF('Formulario PPGR3 '!$G1599="","",'[1]Formulario PPGR1'!#REF!)</f>
        <v/>
      </c>
      <c r="D1599" s="692" t="str">
        <f>IF('Formulario PPGR3 '!$G1599="","",'[1]Formulario PPGR1'!#REF!)</f>
        <v/>
      </c>
      <c r="E1599" s="692" t="str">
        <f>IF('Formulario PPGR3 '!$G1599="","",'[1]Formulario PPGR1'!#REF!)</f>
        <v/>
      </c>
      <c r="F1599" s="692" t="str">
        <f>IF('Formulario PPGR3 '!$G1599="","",'[1]Formulario PPGR1'!#REF!)</f>
        <v/>
      </c>
      <c r="G1599" s="693"/>
      <c r="H1599" s="694" t="str">
        <f>IF(Tabla112[[#This Row],[Código_Actividad]]="","",_xlfn.XLOOKUP(Tabla112[[#This Row],[Código_Actividad]],[1]!Tabla2[Código],[1]!Tabla2[Actividades Programables Presupuestables],"",0))</f>
        <v/>
      </c>
      <c r="I1599" s="695" t="str">
        <f>IFERROR(VLOOKUP('Formulario PPGR3 '!$G1599,'[1]Formulario PPGR2'!$H$9:$V$272,15,FALSE),"")</f>
        <v/>
      </c>
      <c r="J1599" s="702"/>
      <c r="K1599" s="696" t="str">
        <f>IF(Tabla112[[#This Row],[Insumos]]="","",_xlfn.XLOOKUP(Tabla112[[#This Row],[Insumos]],[1]!Tabla10[Insumo],[1]!Tabla10[InsumoAbrev],"",0))</f>
        <v/>
      </c>
      <c r="L1599" s="697"/>
      <c r="M1599" s="698" t="str">
        <f>IF(Tabla112[[#This Row],[Descripción]]="","",_xlfn.XLOOKUP(Tabla112[[#This Row],[Descripción]],[1]!Tabla10[Descripción],[1]!Tabla10[Unidad de Medida],"",0))</f>
        <v/>
      </c>
      <c r="N1599" s="699"/>
      <c r="O1599" s="700" t="str">
        <f>IF(Tabla112[[#This Row],[Descripción]]="","",_xlfn.XLOOKUP(Tabla112[[#This Row],[Descripción]],[1]!Tabla10[Descripción],[1]!Tabla10[Precio Unitario],0))</f>
        <v/>
      </c>
      <c r="P1599" s="700" t="str">
        <f>IF(Tabla112[[#This Row],[Cantidad de Insumos]]="","",Tabla112[[#This Row],[Precio Unitario]]*Tabla112[[#This Row],[Cantidad de Insumos]])</f>
        <v/>
      </c>
      <c r="Q1599" s="700" t="str">
        <f>IF(Tabla112[[#This Row],[Descripción]]="","",_xlfn.XLOOKUP(Tabla112[[#This Row],[Descripción]],[1]!Tabla10[Descripción],[1]!Tabla10[CODIGO PRESUPUESTARIO],0))</f>
        <v/>
      </c>
      <c r="R1599" s="696"/>
      <c r="S1599" s="696"/>
    </row>
    <row r="1600" spans="2:19" x14ac:dyDescent="0.3">
      <c r="B1600" s="692" t="str">
        <f>IF('Formulario PPGR3 '!$G1600="","",CONCATENATE('Formulario PPGR3 '!$C1600,".",'Formulario PPGR3 '!$D1600,".",'Formulario PPGR3 '!$E1600,".",'Formulario PPGR3 '!$F1600))</f>
        <v/>
      </c>
      <c r="C1600" s="692" t="str">
        <f>IF('Formulario PPGR3 '!$G1600="","",'[1]Formulario PPGR1'!#REF!)</f>
        <v/>
      </c>
      <c r="D1600" s="692" t="str">
        <f>IF('Formulario PPGR3 '!$G1600="","",'[1]Formulario PPGR1'!#REF!)</f>
        <v/>
      </c>
      <c r="E1600" s="692" t="str">
        <f>IF('Formulario PPGR3 '!$G1600="","",'[1]Formulario PPGR1'!#REF!)</f>
        <v/>
      </c>
      <c r="F1600" s="692" t="str">
        <f>IF('Formulario PPGR3 '!$G1600="","",'[1]Formulario PPGR1'!#REF!)</f>
        <v/>
      </c>
      <c r="G1600" s="693"/>
      <c r="H1600" s="694" t="str">
        <f>IF(Tabla112[[#This Row],[Código_Actividad]]="","",_xlfn.XLOOKUP(Tabla112[[#This Row],[Código_Actividad]],[1]!Tabla2[Código],[1]!Tabla2[Actividades Programables Presupuestables],"",0))</f>
        <v/>
      </c>
      <c r="I1600" s="695" t="str">
        <f>IFERROR(VLOOKUP('Formulario PPGR3 '!$G1600,'[1]Formulario PPGR2'!$H$9:$V$272,15,FALSE),"")</f>
        <v/>
      </c>
      <c r="J1600" s="702"/>
      <c r="K1600" s="696" t="str">
        <f>IF(Tabla112[[#This Row],[Insumos]]="","",_xlfn.XLOOKUP(Tabla112[[#This Row],[Insumos]],[1]!Tabla10[Insumo],[1]!Tabla10[InsumoAbrev],"",0))</f>
        <v/>
      </c>
      <c r="L1600" s="697"/>
      <c r="M1600" s="698" t="str">
        <f>IF(Tabla112[[#This Row],[Descripción]]="","",_xlfn.XLOOKUP(Tabla112[[#This Row],[Descripción]],[1]!Tabla10[Descripción],[1]!Tabla10[Unidad de Medida],"",0))</f>
        <v/>
      </c>
      <c r="N1600" s="699"/>
      <c r="O1600" s="700" t="str">
        <f>IF(Tabla112[[#This Row],[Descripción]]="","",_xlfn.XLOOKUP(Tabla112[[#This Row],[Descripción]],[1]!Tabla10[Descripción],[1]!Tabla10[Precio Unitario],0))</f>
        <v/>
      </c>
      <c r="P1600" s="700" t="str">
        <f>IF(Tabla112[[#This Row],[Cantidad de Insumos]]="","",Tabla112[[#This Row],[Precio Unitario]]*Tabla112[[#This Row],[Cantidad de Insumos]])</f>
        <v/>
      </c>
      <c r="Q1600" s="700" t="str">
        <f>IF(Tabla112[[#This Row],[Descripción]]="","",_xlfn.XLOOKUP(Tabla112[[#This Row],[Descripción]],[1]!Tabla10[Descripción],[1]!Tabla10[CODIGO PRESUPUESTARIO],0))</f>
        <v/>
      </c>
      <c r="R1600" s="696"/>
      <c r="S1600" s="696"/>
    </row>
    <row r="1601" spans="2:19" x14ac:dyDescent="0.3">
      <c r="B1601" s="692" t="str">
        <f>IF('Formulario PPGR3 '!$G1601="","",CONCATENATE('Formulario PPGR3 '!$C1601,".",'Formulario PPGR3 '!$D1601,".",'Formulario PPGR3 '!$E1601,".",'Formulario PPGR3 '!$F1601))</f>
        <v/>
      </c>
      <c r="C1601" s="692" t="str">
        <f>IF('Formulario PPGR3 '!$G1601="","",'[1]Formulario PPGR1'!#REF!)</f>
        <v/>
      </c>
      <c r="D1601" s="692" t="str">
        <f>IF('Formulario PPGR3 '!$G1601="","",'[1]Formulario PPGR1'!#REF!)</f>
        <v/>
      </c>
      <c r="E1601" s="692" t="str">
        <f>IF('Formulario PPGR3 '!$G1601="","",'[1]Formulario PPGR1'!#REF!)</f>
        <v/>
      </c>
      <c r="F1601" s="692" t="str">
        <f>IF('Formulario PPGR3 '!$G1601="","",'[1]Formulario PPGR1'!#REF!)</f>
        <v/>
      </c>
      <c r="G1601" s="693"/>
      <c r="H1601" s="694" t="str">
        <f>IF(Tabla112[[#This Row],[Código_Actividad]]="","",_xlfn.XLOOKUP(Tabla112[[#This Row],[Código_Actividad]],[1]!Tabla2[Código],[1]!Tabla2[Actividades Programables Presupuestables],"",0))</f>
        <v/>
      </c>
      <c r="I1601" s="695" t="str">
        <f>IFERROR(VLOOKUP('Formulario PPGR3 '!$G1601,'[1]Formulario PPGR2'!$H$9:$V$272,15,FALSE),"")</f>
        <v/>
      </c>
      <c r="J1601" s="702"/>
      <c r="K1601" s="696" t="str">
        <f>IF(Tabla112[[#This Row],[Insumos]]="","",_xlfn.XLOOKUP(Tabla112[[#This Row],[Insumos]],[1]!Tabla10[Insumo],[1]!Tabla10[InsumoAbrev],"",0))</f>
        <v/>
      </c>
      <c r="L1601" s="697"/>
      <c r="M1601" s="698" t="str">
        <f>IF(Tabla112[[#This Row],[Descripción]]="","",_xlfn.XLOOKUP(Tabla112[[#This Row],[Descripción]],[1]!Tabla10[Descripción],[1]!Tabla10[Unidad de Medida],"",0))</f>
        <v/>
      </c>
      <c r="N1601" s="699"/>
      <c r="O1601" s="700" t="str">
        <f>IF(Tabla112[[#This Row],[Descripción]]="","",_xlfn.XLOOKUP(Tabla112[[#This Row],[Descripción]],[1]!Tabla10[Descripción],[1]!Tabla10[Precio Unitario],0))</f>
        <v/>
      </c>
      <c r="P1601" s="700" t="str">
        <f>IF(Tabla112[[#This Row],[Cantidad de Insumos]]="","",Tabla112[[#This Row],[Precio Unitario]]*Tabla112[[#This Row],[Cantidad de Insumos]])</f>
        <v/>
      </c>
      <c r="Q1601" s="700" t="str">
        <f>IF(Tabla112[[#This Row],[Descripción]]="","",_xlfn.XLOOKUP(Tabla112[[#This Row],[Descripción]],[1]!Tabla10[Descripción],[1]!Tabla10[CODIGO PRESUPUESTARIO],0))</f>
        <v/>
      </c>
      <c r="R1601" s="696"/>
      <c r="S1601" s="696"/>
    </row>
    <row r="1602" spans="2:19" x14ac:dyDescent="0.3">
      <c r="B1602" s="692" t="str">
        <f>IF('Formulario PPGR3 '!$G1602="","",CONCATENATE('Formulario PPGR3 '!$C1602,".",'Formulario PPGR3 '!$D1602,".",'Formulario PPGR3 '!$E1602,".",'Formulario PPGR3 '!$F1602))</f>
        <v/>
      </c>
      <c r="C1602" s="692" t="str">
        <f>IF('Formulario PPGR3 '!$G1602="","",'[1]Formulario PPGR1'!#REF!)</f>
        <v/>
      </c>
      <c r="D1602" s="692" t="str">
        <f>IF('Formulario PPGR3 '!$G1602="","",'[1]Formulario PPGR1'!#REF!)</f>
        <v/>
      </c>
      <c r="E1602" s="692" t="str">
        <f>IF('Formulario PPGR3 '!$G1602="","",'[1]Formulario PPGR1'!#REF!)</f>
        <v/>
      </c>
      <c r="F1602" s="692" t="str">
        <f>IF('Formulario PPGR3 '!$G1602="","",'[1]Formulario PPGR1'!#REF!)</f>
        <v/>
      </c>
      <c r="G1602" s="693"/>
      <c r="H1602" s="694" t="str">
        <f>IF(Tabla112[[#This Row],[Código_Actividad]]="","",_xlfn.XLOOKUP(Tabla112[[#This Row],[Código_Actividad]],[1]!Tabla2[Código],[1]!Tabla2[Actividades Programables Presupuestables],"",0))</f>
        <v/>
      </c>
      <c r="I1602" s="695" t="str">
        <f>IFERROR(VLOOKUP('Formulario PPGR3 '!$G1602,'[1]Formulario PPGR2'!$H$9:$V$272,15,FALSE),"")</f>
        <v/>
      </c>
      <c r="J1602" s="702"/>
      <c r="K1602" s="696" t="str">
        <f>IF(Tabla112[[#This Row],[Insumos]]="","",_xlfn.XLOOKUP(Tabla112[[#This Row],[Insumos]],[1]!Tabla10[Insumo],[1]!Tabla10[InsumoAbrev],"",0))</f>
        <v/>
      </c>
      <c r="L1602" s="697"/>
      <c r="M1602" s="698" t="str">
        <f>IF(Tabla112[[#This Row],[Descripción]]="","",_xlfn.XLOOKUP(Tabla112[[#This Row],[Descripción]],[1]!Tabla10[Descripción],[1]!Tabla10[Unidad de Medida],"",0))</f>
        <v/>
      </c>
      <c r="N1602" s="699"/>
      <c r="O1602" s="700" t="str">
        <f>IF(Tabla112[[#This Row],[Descripción]]="","",_xlfn.XLOOKUP(Tabla112[[#This Row],[Descripción]],[1]!Tabla10[Descripción],[1]!Tabla10[Precio Unitario],0))</f>
        <v/>
      </c>
      <c r="P1602" s="700" t="str">
        <f>IF(Tabla112[[#This Row],[Cantidad de Insumos]]="","",Tabla112[[#This Row],[Precio Unitario]]*Tabla112[[#This Row],[Cantidad de Insumos]])</f>
        <v/>
      </c>
      <c r="Q1602" s="700" t="str">
        <f>IF(Tabla112[[#This Row],[Descripción]]="","",_xlfn.XLOOKUP(Tabla112[[#This Row],[Descripción]],[1]!Tabla10[Descripción],[1]!Tabla10[CODIGO PRESUPUESTARIO],0))</f>
        <v/>
      </c>
      <c r="R1602" s="696"/>
      <c r="S1602" s="696"/>
    </row>
    <row r="1603" spans="2:19" x14ac:dyDescent="0.3">
      <c r="B1603" s="692" t="str">
        <f>IF('Formulario PPGR3 '!$G1603="","",CONCATENATE('Formulario PPGR3 '!$C1603,".",'Formulario PPGR3 '!$D1603,".",'Formulario PPGR3 '!$E1603,".",'Formulario PPGR3 '!$F1603))</f>
        <v/>
      </c>
      <c r="C1603" s="692" t="str">
        <f>IF('Formulario PPGR3 '!$G1603="","",'[1]Formulario PPGR1'!#REF!)</f>
        <v/>
      </c>
      <c r="D1603" s="692" t="str">
        <f>IF('Formulario PPGR3 '!$G1603="","",'[1]Formulario PPGR1'!#REF!)</f>
        <v/>
      </c>
      <c r="E1603" s="692" t="str">
        <f>IF('Formulario PPGR3 '!$G1603="","",'[1]Formulario PPGR1'!#REF!)</f>
        <v/>
      </c>
      <c r="F1603" s="692" t="str">
        <f>IF('Formulario PPGR3 '!$G1603="","",'[1]Formulario PPGR1'!#REF!)</f>
        <v/>
      </c>
      <c r="G1603" s="693"/>
      <c r="H1603" s="694" t="str">
        <f>IF(Tabla112[[#This Row],[Código_Actividad]]="","",_xlfn.XLOOKUP(Tabla112[[#This Row],[Código_Actividad]],[1]!Tabla2[Código],[1]!Tabla2[Actividades Programables Presupuestables],"",0))</f>
        <v/>
      </c>
      <c r="I1603" s="695" t="str">
        <f>IFERROR(VLOOKUP('Formulario PPGR3 '!$G1603,'[1]Formulario PPGR2'!$H$9:$V$272,15,FALSE),"")</f>
        <v/>
      </c>
      <c r="J1603" s="702"/>
      <c r="K1603" s="696" t="str">
        <f>IF(Tabla112[[#This Row],[Insumos]]="","",_xlfn.XLOOKUP(Tabla112[[#This Row],[Insumos]],[1]!Tabla10[Insumo],[1]!Tabla10[InsumoAbrev],"",0))</f>
        <v/>
      </c>
      <c r="L1603" s="697"/>
      <c r="M1603" s="698" t="str">
        <f>IF(Tabla112[[#This Row],[Descripción]]="","",_xlfn.XLOOKUP(Tabla112[[#This Row],[Descripción]],[1]!Tabla10[Descripción],[1]!Tabla10[Unidad de Medida],"",0))</f>
        <v/>
      </c>
      <c r="N1603" s="699"/>
      <c r="O1603" s="700" t="str">
        <f>IF(Tabla112[[#This Row],[Descripción]]="","",_xlfn.XLOOKUP(Tabla112[[#This Row],[Descripción]],[1]!Tabla10[Descripción],[1]!Tabla10[Precio Unitario],0))</f>
        <v/>
      </c>
      <c r="P1603" s="700" t="str">
        <f>IF(Tabla112[[#This Row],[Cantidad de Insumos]]="","",Tabla112[[#This Row],[Precio Unitario]]*Tabla112[[#This Row],[Cantidad de Insumos]])</f>
        <v/>
      </c>
      <c r="Q1603" s="700" t="str">
        <f>IF(Tabla112[[#This Row],[Descripción]]="","",_xlfn.XLOOKUP(Tabla112[[#This Row],[Descripción]],[1]!Tabla10[Descripción],[1]!Tabla10[CODIGO PRESUPUESTARIO],0))</f>
        <v/>
      </c>
      <c r="R1603" s="696"/>
      <c r="S1603" s="696"/>
    </row>
    <row r="1604" spans="2:19" x14ac:dyDescent="0.3">
      <c r="B1604" s="692" t="str">
        <f>IF('Formulario PPGR3 '!$G1604="","",CONCATENATE('Formulario PPGR3 '!$C1604,".",'Formulario PPGR3 '!$D1604,".",'Formulario PPGR3 '!$E1604,".",'Formulario PPGR3 '!$F1604))</f>
        <v/>
      </c>
      <c r="C1604" s="692" t="str">
        <f>IF('Formulario PPGR3 '!$G1604="","",'[1]Formulario PPGR1'!#REF!)</f>
        <v/>
      </c>
      <c r="D1604" s="692" t="str">
        <f>IF('Formulario PPGR3 '!$G1604="","",'[1]Formulario PPGR1'!#REF!)</f>
        <v/>
      </c>
      <c r="E1604" s="692" t="str">
        <f>IF('Formulario PPGR3 '!$G1604="","",'[1]Formulario PPGR1'!#REF!)</f>
        <v/>
      </c>
      <c r="F1604" s="692" t="str">
        <f>IF('Formulario PPGR3 '!$G1604="","",'[1]Formulario PPGR1'!#REF!)</f>
        <v/>
      </c>
      <c r="G1604" s="693"/>
      <c r="H1604" s="694" t="str">
        <f>IF(Tabla112[[#This Row],[Código_Actividad]]="","",_xlfn.XLOOKUP(Tabla112[[#This Row],[Código_Actividad]],[1]!Tabla2[Código],[1]!Tabla2[Actividades Programables Presupuestables],"",0))</f>
        <v/>
      </c>
      <c r="I1604" s="695" t="str">
        <f>IFERROR(VLOOKUP('Formulario PPGR3 '!$G1604,'[1]Formulario PPGR2'!$H$9:$V$272,15,FALSE),"")</f>
        <v/>
      </c>
      <c r="J1604" s="702"/>
      <c r="K1604" s="696" t="str">
        <f>IF(Tabla112[[#This Row],[Insumos]]="","",_xlfn.XLOOKUP(Tabla112[[#This Row],[Insumos]],[1]!Tabla10[Insumo],[1]!Tabla10[InsumoAbrev],"",0))</f>
        <v/>
      </c>
      <c r="L1604" s="697"/>
      <c r="M1604" s="698" t="str">
        <f>IF(Tabla112[[#This Row],[Descripción]]="","",_xlfn.XLOOKUP(Tabla112[[#This Row],[Descripción]],[1]!Tabla10[Descripción],[1]!Tabla10[Unidad de Medida],"",0))</f>
        <v/>
      </c>
      <c r="N1604" s="699"/>
      <c r="O1604" s="700" t="str">
        <f>IF(Tabla112[[#This Row],[Descripción]]="","",_xlfn.XLOOKUP(Tabla112[[#This Row],[Descripción]],[1]!Tabla10[Descripción],[1]!Tabla10[Precio Unitario],0))</f>
        <v/>
      </c>
      <c r="P1604" s="700" t="str">
        <f>IF(Tabla112[[#This Row],[Cantidad de Insumos]]="","",Tabla112[[#This Row],[Precio Unitario]]*Tabla112[[#This Row],[Cantidad de Insumos]])</f>
        <v/>
      </c>
      <c r="Q1604" s="700" t="str">
        <f>IF(Tabla112[[#This Row],[Descripción]]="","",_xlfn.XLOOKUP(Tabla112[[#This Row],[Descripción]],[1]!Tabla10[Descripción],[1]!Tabla10[CODIGO PRESUPUESTARIO],0))</f>
        <v/>
      </c>
      <c r="R1604" s="696"/>
      <c r="S1604" s="696"/>
    </row>
    <row r="1605" spans="2:19" x14ac:dyDescent="0.3">
      <c r="B1605" s="692" t="str">
        <f>IF('Formulario PPGR3 '!$G1605="","",CONCATENATE('Formulario PPGR3 '!$C1605,".",'Formulario PPGR3 '!$D1605,".",'Formulario PPGR3 '!$E1605,".",'Formulario PPGR3 '!$F1605))</f>
        <v/>
      </c>
      <c r="C1605" s="692" t="str">
        <f>IF('Formulario PPGR3 '!$G1605="","",'[1]Formulario PPGR1'!#REF!)</f>
        <v/>
      </c>
      <c r="D1605" s="692" t="str">
        <f>IF('Formulario PPGR3 '!$G1605="","",'[1]Formulario PPGR1'!#REF!)</f>
        <v/>
      </c>
      <c r="E1605" s="692" t="str">
        <f>IF('Formulario PPGR3 '!$G1605="","",'[1]Formulario PPGR1'!#REF!)</f>
        <v/>
      </c>
      <c r="F1605" s="692" t="str">
        <f>IF('Formulario PPGR3 '!$G1605="","",'[1]Formulario PPGR1'!#REF!)</f>
        <v/>
      </c>
      <c r="G1605" s="693"/>
      <c r="H1605" s="694" t="str">
        <f>IF(Tabla112[[#This Row],[Código_Actividad]]="","",_xlfn.XLOOKUP(Tabla112[[#This Row],[Código_Actividad]],[1]!Tabla2[Código],[1]!Tabla2[Actividades Programables Presupuestables],"",0))</f>
        <v/>
      </c>
      <c r="I1605" s="695" t="str">
        <f>IFERROR(VLOOKUP('Formulario PPGR3 '!$G1605,'[1]Formulario PPGR2'!$H$9:$V$272,15,FALSE),"")</f>
        <v/>
      </c>
      <c r="J1605" s="702"/>
      <c r="K1605" s="696" t="str">
        <f>IF(Tabla112[[#This Row],[Insumos]]="","",_xlfn.XLOOKUP(Tabla112[[#This Row],[Insumos]],[1]!Tabla10[Insumo],[1]!Tabla10[InsumoAbrev],"",0))</f>
        <v/>
      </c>
      <c r="L1605" s="697"/>
      <c r="M1605" s="698" t="str">
        <f>IF(Tabla112[[#This Row],[Descripción]]="","",_xlfn.XLOOKUP(Tabla112[[#This Row],[Descripción]],[1]!Tabla10[Descripción],[1]!Tabla10[Unidad de Medida],"",0))</f>
        <v/>
      </c>
      <c r="N1605" s="699"/>
      <c r="O1605" s="700" t="str">
        <f>IF(Tabla112[[#This Row],[Descripción]]="","",_xlfn.XLOOKUP(Tabla112[[#This Row],[Descripción]],[1]!Tabla10[Descripción],[1]!Tabla10[Precio Unitario],0))</f>
        <v/>
      </c>
      <c r="P1605" s="700" t="str">
        <f>IF(Tabla112[[#This Row],[Cantidad de Insumos]]="","",Tabla112[[#This Row],[Precio Unitario]]*Tabla112[[#This Row],[Cantidad de Insumos]])</f>
        <v/>
      </c>
      <c r="Q1605" s="700" t="str">
        <f>IF(Tabla112[[#This Row],[Descripción]]="","",_xlfn.XLOOKUP(Tabla112[[#This Row],[Descripción]],[1]!Tabla10[Descripción],[1]!Tabla10[CODIGO PRESUPUESTARIO],0))</f>
        <v/>
      </c>
      <c r="R1605" s="696"/>
      <c r="S1605" s="696"/>
    </row>
    <row r="1606" spans="2:19" x14ac:dyDescent="0.3">
      <c r="B1606" s="692" t="str">
        <f>IF('Formulario PPGR3 '!$G1606="","",CONCATENATE('Formulario PPGR3 '!$C1606,".",'Formulario PPGR3 '!$D1606,".",'Formulario PPGR3 '!$E1606,".",'Formulario PPGR3 '!$F1606))</f>
        <v/>
      </c>
      <c r="C1606" s="692" t="str">
        <f>IF('Formulario PPGR3 '!$G1606="","",'[1]Formulario PPGR1'!#REF!)</f>
        <v/>
      </c>
      <c r="D1606" s="692" t="str">
        <f>IF('Formulario PPGR3 '!$G1606="","",'[1]Formulario PPGR1'!#REF!)</f>
        <v/>
      </c>
      <c r="E1606" s="692" t="str">
        <f>IF('Formulario PPGR3 '!$G1606="","",'[1]Formulario PPGR1'!#REF!)</f>
        <v/>
      </c>
      <c r="F1606" s="692" t="str">
        <f>IF('Formulario PPGR3 '!$G1606="","",'[1]Formulario PPGR1'!#REF!)</f>
        <v/>
      </c>
      <c r="G1606" s="693"/>
      <c r="H1606" s="694" t="str">
        <f>IF(Tabla112[[#This Row],[Código_Actividad]]="","",_xlfn.XLOOKUP(Tabla112[[#This Row],[Código_Actividad]],[1]!Tabla2[Código],[1]!Tabla2[Actividades Programables Presupuestables],"",0))</f>
        <v/>
      </c>
      <c r="I1606" s="695" t="str">
        <f>IFERROR(VLOOKUP('Formulario PPGR3 '!$G1606,'[1]Formulario PPGR2'!$H$9:$V$272,15,FALSE),"")</f>
        <v/>
      </c>
      <c r="J1606" s="702"/>
      <c r="K1606" s="696" t="str">
        <f>IF(Tabla112[[#This Row],[Insumos]]="","",_xlfn.XLOOKUP(Tabla112[[#This Row],[Insumos]],[1]!Tabla10[Insumo],[1]!Tabla10[InsumoAbrev],"",0))</f>
        <v/>
      </c>
      <c r="L1606" s="697"/>
      <c r="M1606" s="698" t="str">
        <f>IF(Tabla112[[#This Row],[Descripción]]="","",_xlfn.XLOOKUP(Tabla112[[#This Row],[Descripción]],[1]!Tabla10[Descripción],[1]!Tabla10[Unidad de Medida],"",0))</f>
        <v/>
      </c>
      <c r="N1606" s="699"/>
      <c r="O1606" s="700" t="str">
        <f>IF(Tabla112[[#This Row],[Descripción]]="","",_xlfn.XLOOKUP(Tabla112[[#This Row],[Descripción]],[1]!Tabla10[Descripción],[1]!Tabla10[Precio Unitario],0))</f>
        <v/>
      </c>
      <c r="P1606" s="700" t="str">
        <f>IF(Tabla112[[#This Row],[Cantidad de Insumos]]="","",Tabla112[[#This Row],[Precio Unitario]]*Tabla112[[#This Row],[Cantidad de Insumos]])</f>
        <v/>
      </c>
      <c r="Q1606" s="700" t="str">
        <f>IF(Tabla112[[#This Row],[Descripción]]="","",_xlfn.XLOOKUP(Tabla112[[#This Row],[Descripción]],[1]!Tabla10[Descripción],[1]!Tabla10[CODIGO PRESUPUESTARIO],0))</f>
        <v/>
      </c>
      <c r="R1606" s="696"/>
      <c r="S1606" s="696"/>
    </row>
    <row r="1607" spans="2:19" x14ac:dyDescent="0.3">
      <c r="B1607" s="692" t="str">
        <f>IF('Formulario PPGR3 '!$G1607="","",CONCATENATE('Formulario PPGR3 '!$C1607,".",'Formulario PPGR3 '!$D1607,".",'Formulario PPGR3 '!$E1607,".",'Formulario PPGR3 '!$F1607))</f>
        <v/>
      </c>
      <c r="C1607" s="692" t="str">
        <f>IF('Formulario PPGR3 '!$G1607="","",'[1]Formulario PPGR1'!#REF!)</f>
        <v/>
      </c>
      <c r="D1607" s="692" t="str">
        <f>IF('Formulario PPGR3 '!$G1607="","",'[1]Formulario PPGR1'!#REF!)</f>
        <v/>
      </c>
      <c r="E1607" s="692" t="str">
        <f>IF('Formulario PPGR3 '!$G1607="","",'[1]Formulario PPGR1'!#REF!)</f>
        <v/>
      </c>
      <c r="F1607" s="692" t="str">
        <f>IF('Formulario PPGR3 '!$G1607="","",'[1]Formulario PPGR1'!#REF!)</f>
        <v/>
      </c>
      <c r="G1607" s="693"/>
      <c r="H1607" s="694" t="str">
        <f>IF(Tabla112[[#This Row],[Código_Actividad]]="","",_xlfn.XLOOKUP(Tabla112[[#This Row],[Código_Actividad]],[1]!Tabla2[Código],[1]!Tabla2[Actividades Programables Presupuestables],"",0))</f>
        <v/>
      </c>
      <c r="I1607" s="695" t="str">
        <f>IFERROR(VLOOKUP('Formulario PPGR3 '!$G1607,'[1]Formulario PPGR2'!$H$9:$V$272,15,FALSE),"")</f>
        <v/>
      </c>
      <c r="J1607" s="702"/>
      <c r="K1607" s="696" t="str">
        <f>IF(Tabla112[[#This Row],[Insumos]]="","",_xlfn.XLOOKUP(Tabla112[[#This Row],[Insumos]],[1]!Tabla10[Insumo],[1]!Tabla10[InsumoAbrev],"",0))</f>
        <v/>
      </c>
      <c r="L1607" s="697"/>
      <c r="M1607" s="698" t="str">
        <f>IF(Tabla112[[#This Row],[Descripción]]="","",_xlfn.XLOOKUP(Tabla112[[#This Row],[Descripción]],[1]!Tabla10[Descripción],[1]!Tabla10[Unidad de Medida],"",0))</f>
        <v/>
      </c>
      <c r="N1607" s="699"/>
      <c r="O1607" s="700" t="str">
        <f>IF(Tabla112[[#This Row],[Descripción]]="","",_xlfn.XLOOKUP(Tabla112[[#This Row],[Descripción]],[1]!Tabla10[Descripción],[1]!Tabla10[Precio Unitario],0))</f>
        <v/>
      </c>
      <c r="P1607" s="700" t="str">
        <f>IF(Tabla112[[#This Row],[Cantidad de Insumos]]="","",Tabla112[[#This Row],[Precio Unitario]]*Tabla112[[#This Row],[Cantidad de Insumos]])</f>
        <v/>
      </c>
      <c r="Q1607" s="700" t="str">
        <f>IF(Tabla112[[#This Row],[Descripción]]="","",_xlfn.XLOOKUP(Tabla112[[#This Row],[Descripción]],[1]!Tabla10[Descripción],[1]!Tabla10[CODIGO PRESUPUESTARIO],0))</f>
        <v/>
      </c>
      <c r="R1607" s="696"/>
      <c r="S1607" s="696"/>
    </row>
    <row r="1608" spans="2:19" x14ac:dyDescent="0.3">
      <c r="B1608" s="692" t="str">
        <f>IF('Formulario PPGR3 '!$G1608="","",CONCATENATE('Formulario PPGR3 '!$C1608,".",'Formulario PPGR3 '!$D1608,".",'Formulario PPGR3 '!$E1608,".",'Formulario PPGR3 '!$F1608))</f>
        <v/>
      </c>
      <c r="C1608" s="692" t="str">
        <f>IF('Formulario PPGR3 '!$G1608="","",'[1]Formulario PPGR1'!#REF!)</f>
        <v/>
      </c>
      <c r="D1608" s="692" t="str">
        <f>IF('Formulario PPGR3 '!$G1608="","",'[1]Formulario PPGR1'!#REF!)</f>
        <v/>
      </c>
      <c r="E1608" s="692" t="str">
        <f>IF('Formulario PPGR3 '!$G1608="","",'[1]Formulario PPGR1'!#REF!)</f>
        <v/>
      </c>
      <c r="F1608" s="692" t="str">
        <f>IF('Formulario PPGR3 '!$G1608="","",'[1]Formulario PPGR1'!#REF!)</f>
        <v/>
      </c>
      <c r="G1608" s="693"/>
      <c r="H1608" s="694" t="str">
        <f>IF(Tabla112[[#This Row],[Código_Actividad]]="","",_xlfn.XLOOKUP(Tabla112[[#This Row],[Código_Actividad]],[1]!Tabla2[Código],[1]!Tabla2[Actividades Programables Presupuestables],"",0))</f>
        <v/>
      </c>
      <c r="I1608" s="695" t="str">
        <f>IFERROR(VLOOKUP('Formulario PPGR3 '!$G1608,'[1]Formulario PPGR2'!$H$9:$V$272,15,FALSE),"")</f>
        <v/>
      </c>
      <c r="J1608" s="702"/>
      <c r="K1608" s="696" t="str">
        <f>IF(Tabla112[[#This Row],[Insumos]]="","",_xlfn.XLOOKUP(Tabla112[[#This Row],[Insumos]],[1]!Tabla10[Insumo],[1]!Tabla10[InsumoAbrev],"",0))</f>
        <v/>
      </c>
      <c r="L1608" s="697"/>
      <c r="M1608" s="698" t="str">
        <f>IF(Tabla112[[#This Row],[Descripción]]="","",_xlfn.XLOOKUP(Tabla112[[#This Row],[Descripción]],[1]!Tabla10[Descripción],[1]!Tabla10[Unidad de Medida],"",0))</f>
        <v/>
      </c>
      <c r="N1608" s="699"/>
      <c r="O1608" s="700" t="str">
        <f>IF(Tabla112[[#This Row],[Descripción]]="","",_xlfn.XLOOKUP(Tabla112[[#This Row],[Descripción]],[1]!Tabla10[Descripción],[1]!Tabla10[Precio Unitario],0))</f>
        <v/>
      </c>
      <c r="P1608" s="700" t="str">
        <f>IF(Tabla112[[#This Row],[Cantidad de Insumos]]="","",Tabla112[[#This Row],[Precio Unitario]]*Tabla112[[#This Row],[Cantidad de Insumos]])</f>
        <v/>
      </c>
      <c r="Q1608" s="700" t="str">
        <f>IF(Tabla112[[#This Row],[Descripción]]="","",_xlfn.XLOOKUP(Tabla112[[#This Row],[Descripción]],[1]!Tabla10[Descripción],[1]!Tabla10[CODIGO PRESUPUESTARIO],0))</f>
        <v/>
      </c>
      <c r="R1608" s="696"/>
      <c r="S1608" s="696"/>
    </row>
    <row r="1609" spans="2:19" x14ac:dyDescent="0.3">
      <c r="B1609" s="692" t="str">
        <f>IF('Formulario PPGR3 '!$G1609="","",CONCATENATE('Formulario PPGR3 '!$C1609,".",'Formulario PPGR3 '!$D1609,".",'Formulario PPGR3 '!$E1609,".",'Formulario PPGR3 '!$F1609))</f>
        <v/>
      </c>
      <c r="C1609" s="692" t="str">
        <f>IF('Formulario PPGR3 '!$G1609="","",'[1]Formulario PPGR1'!#REF!)</f>
        <v/>
      </c>
      <c r="D1609" s="692" t="str">
        <f>IF('Formulario PPGR3 '!$G1609="","",'[1]Formulario PPGR1'!#REF!)</f>
        <v/>
      </c>
      <c r="E1609" s="692" t="str">
        <f>IF('Formulario PPGR3 '!$G1609="","",'[1]Formulario PPGR1'!#REF!)</f>
        <v/>
      </c>
      <c r="F1609" s="692" t="str">
        <f>IF('Formulario PPGR3 '!$G1609="","",'[1]Formulario PPGR1'!#REF!)</f>
        <v/>
      </c>
      <c r="G1609" s="693"/>
      <c r="H1609" s="694" t="str">
        <f>IF(Tabla112[[#This Row],[Código_Actividad]]="","",_xlfn.XLOOKUP(Tabla112[[#This Row],[Código_Actividad]],[1]!Tabla2[Código],[1]!Tabla2[Actividades Programables Presupuestables],"",0))</f>
        <v/>
      </c>
      <c r="I1609" s="695" t="str">
        <f>IFERROR(VLOOKUP('Formulario PPGR3 '!$G1609,'[1]Formulario PPGR2'!$H$9:$V$272,15,FALSE),"")</f>
        <v/>
      </c>
      <c r="J1609" s="702"/>
      <c r="K1609" s="696" t="str">
        <f>IF(Tabla112[[#This Row],[Insumos]]="","",_xlfn.XLOOKUP(Tabla112[[#This Row],[Insumos]],[1]!Tabla10[Insumo],[1]!Tabla10[InsumoAbrev],"",0))</f>
        <v/>
      </c>
      <c r="L1609" s="697"/>
      <c r="M1609" s="698" t="str">
        <f>IF(Tabla112[[#This Row],[Descripción]]="","",_xlfn.XLOOKUP(Tabla112[[#This Row],[Descripción]],[1]!Tabla10[Descripción],[1]!Tabla10[Unidad de Medida],"",0))</f>
        <v/>
      </c>
      <c r="N1609" s="699"/>
      <c r="O1609" s="700" t="str">
        <f>IF(Tabla112[[#This Row],[Descripción]]="","",_xlfn.XLOOKUP(Tabla112[[#This Row],[Descripción]],[1]!Tabla10[Descripción],[1]!Tabla10[Precio Unitario],0))</f>
        <v/>
      </c>
      <c r="P1609" s="700" t="str">
        <f>IF(Tabla112[[#This Row],[Cantidad de Insumos]]="","",Tabla112[[#This Row],[Precio Unitario]]*Tabla112[[#This Row],[Cantidad de Insumos]])</f>
        <v/>
      </c>
      <c r="Q1609" s="700" t="str">
        <f>IF(Tabla112[[#This Row],[Descripción]]="","",_xlfn.XLOOKUP(Tabla112[[#This Row],[Descripción]],[1]!Tabla10[Descripción],[1]!Tabla10[CODIGO PRESUPUESTARIO],0))</f>
        <v/>
      </c>
      <c r="R1609" s="696"/>
      <c r="S1609" s="696"/>
    </row>
    <row r="1610" spans="2:19" x14ac:dyDescent="0.3">
      <c r="B1610" s="692" t="str">
        <f>IF('Formulario PPGR3 '!$G1610="","",CONCATENATE('Formulario PPGR3 '!$C1610,".",'Formulario PPGR3 '!$D1610,".",'Formulario PPGR3 '!$E1610,".",'Formulario PPGR3 '!$F1610))</f>
        <v/>
      </c>
      <c r="C1610" s="692" t="str">
        <f>IF('Formulario PPGR3 '!$G1610="","",'[1]Formulario PPGR1'!#REF!)</f>
        <v/>
      </c>
      <c r="D1610" s="692" t="str">
        <f>IF('Formulario PPGR3 '!$G1610="","",'[1]Formulario PPGR1'!#REF!)</f>
        <v/>
      </c>
      <c r="E1610" s="692" t="str">
        <f>IF('Formulario PPGR3 '!$G1610="","",'[1]Formulario PPGR1'!#REF!)</f>
        <v/>
      </c>
      <c r="F1610" s="692" t="str">
        <f>IF('Formulario PPGR3 '!$G1610="","",'[1]Formulario PPGR1'!#REF!)</f>
        <v/>
      </c>
      <c r="G1610" s="693"/>
      <c r="H1610" s="694" t="str">
        <f>IF(Tabla112[[#This Row],[Código_Actividad]]="","",_xlfn.XLOOKUP(Tabla112[[#This Row],[Código_Actividad]],[1]!Tabla2[Código],[1]!Tabla2[Actividades Programables Presupuestables],"",0))</f>
        <v/>
      </c>
      <c r="I1610" s="695" t="str">
        <f>IFERROR(VLOOKUP('Formulario PPGR3 '!$G1610,'[1]Formulario PPGR2'!$H$9:$V$272,15,FALSE),"")</f>
        <v/>
      </c>
      <c r="J1610" s="702"/>
      <c r="K1610" s="696" t="str">
        <f>IF(Tabla112[[#This Row],[Insumos]]="","",_xlfn.XLOOKUP(Tabla112[[#This Row],[Insumos]],[1]!Tabla10[Insumo],[1]!Tabla10[InsumoAbrev],"",0))</f>
        <v/>
      </c>
      <c r="L1610" s="697"/>
      <c r="M1610" s="698" t="str">
        <f>IF(Tabla112[[#This Row],[Descripción]]="","",_xlfn.XLOOKUP(Tabla112[[#This Row],[Descripción]],[1]!Tabla10[Descripción],[1]!Tabla10[Unidad de Medida],"",0))</f>
        <v/>
      </c>
      <c r="N1610" s="699"/>
      <c r="O1610" s="700" t="str">
        <f>IF(Tabla112[[#This Row],[Descripción]]="","",_xlfn.XLOOKUP(Tabla112[[#This Row],[Descripción]],[1]!Tabla10[Descripción],[1]!Tabla10[Precio Unitario],0))</f>
        <v/>
      </c>
      <c r="P1610" s="700" t="str">
        <f>IF(Tabla112[[#This Row],[Cantidad de Insumos]]="","",Tabla112[[#This Row],[Precio Unitario]]*Tabla112[[#This Row],[Cantidad de Insumos]])</f>
        <v/>
      </c>
      <c r="Q1610" s="700" t="str">
        <f>IF(Tabla112[[#This Row],[Descripción]]="","",_xlfn.XLOOKUP(Tabla112[[#This Row],[Descripción]],[1]!Tabla10[Descripción],[1]!Tabla10[CODIGO PRESUPUESTARIO],0))</f>
        <v/>
      </c>
      <c r="R1610" s="696"/>
      <c r="S1610" s="696"/>
    </row>
    <row r="1611" spans="2:19" x14ac:dyDescent="0.3">
      <c r="B1611" s="692" t="str">
        <f>IF('Formulario PPGR3 '!$G1611="","",CONCATENATE('Formulario PPGR3 '!$C1611,".",'Formulario PPGR3 '!$D1611,".",'Formulario PPGR3 '!$E1611,".",'Formulario PPGR3 '!$F1611))</f>
        <v/>
      </c>
      <c r="C1611" s="692" t="str">
        <f>IF('Formulario PPGR3 '!$G1611="","",'[1]Formulario PPGR1'!#REF!)</f>
        <v/>
      </c>
      <c r="D1611" s="692" t="str">
        <f>IF('Formulario PPGR3 '!$G1611="","",'[1]Formulario PPGR1'!#REF!)</f>
        <v/>
      </c>
      <c r="E1611" s="692" t="str">
        <f>IF('Formulario PPGR3 '!$G1611="","",'[1]Formulario PPGR1'!#REF!)</f>
        <v/>
      </c>
      <c r="F1611" s="692" t="str">
        <f>IF('Formulario PPGR3 '!$G1611="","",'[1]Formulario PPGR1'!#REF!)</f>
        <v/>
      </c>
      <c r="G1611" s="693"/>
      <c r="H1611" s="694" t="str">
        <f>IF(Tabla112[[#This Row],[Código_Actividad]]="","",_xlfn.XLOOKUP(Tabla112[[#This Row],[Código_Actividad]],[1]!Tabla2[Código],[1]!Tabla2[Actividades Programables Presupuestables],"",0))</f>
        <v/>
      </c>
      <c r="I1611" s="695" t="str">
        <f>IFERROR(VLOOKUP('Formulario PPGR3 '!$G1611,'[1]Formulario PPGR2'!$H$9:$V$272,15,FALSE),"")</f>
        <v/>
      </c>
      <c r="J1611" s="702"/>
      <c r="K1611" s="696" t="str">
        <f>IF(Tabla112[[#This Row],[Insumos]]="","",_xlfn.XLOOKUP(Tabla112[[#This Row],[Insumos]],[1]!Tabla10[Insumo],[1]!Tabla10[InsumoAbrev],"",0))</f>
        <v/>
      </c>
      <c r="L1611" s="697"/>
      <c r="M1611" s="698" t="str">
        <f>IF(Tabla112[[#This Row],[Descripción]]="","",_xlfn.XLOOKUP(Tabla112[[#This Row],[Descripción]],[1]!Tabla10[Descripción],[1]!Tabla10[Unidad de Medida],"",0))</f>
        <v/>
      </c>
      <c r="N1611" s="699"/>
      <c r="O1611" s="700" t="str">
        <f>IF(Tabla112[[#This Row],[Descripción]]="","",_xlfn.XLOOKUP(Tabla112[[#This Row],[Descripción]],[1]!Tabla10[Descripción],[1]!Tabla10[Precio Unitario],0))</f>
        <v/>
      </c>
      <c r="P1611" s="700" t="str">
        <f>IF(Tabla112[[#This Row],[Cantidad de Insumos]]="","",Tabla112[[#This Row],[Precio Unitario]]*Tabla112[[#This Row],[Cantidad de Insumos]])</f>
        <v/>
      </c>
      <c r="Q1611" s="700" t="str">
        <f>IF(Tabla112[[#This Row],[Descripción]]="","",_xlfn.XLOOKUP(Tabla112[[#This Row],[Descripción]],[1]!Tabla10[Descripción],[1]!Tabla10[CODIGO PRESUPUESTARIO],0))</f>
        <v/>
      </c>
      <c r="R1611" s="696"/>
      <c r="S1611" s="696"/>
    </row>
    <row r="1612" spans="2:19" x14ac:dyDescent="0.3">
      <c r="B1612" s="692" t="str">
        <f>IF('Formulario PPGR3 '!$G1612="","",CONCATENATE('Formulario PPGR3 '!$C1612,".",'Formulario PPGR3 '!$D1612,".",'Formulario PPGR3 '!$E1612,".",'Formulario PPGR3 '!$F1612))</f>
        <v/>
      </c>
      <c r="C1612" s="692" t="str">
        <f>IF('Formulario PPGR3 '!$G1612="","",'[1]Formulario PPGR1'!#REF!)</f>
        <v/>
      </c>
      <c r="D1612" s="692" t="str">
        <f>IF('Formulario PPGR3 '!$G1612="","",'[1]Formulario PPGR1'!#REF!)</f>
        <v/>
      </c>
      <c r="E1612" s="692" t="str">
        <f>IF('Formulario PPGR3 '!$G1612="","",'[1]Formulario PPGR1'!#REF!)</f>
        <v/>
      </c>
      <c r="F1612" s="692" t="str">
        <f>IF('Formulario PPGR3 '!$G1612="","",'[1]Formulario PPGR1'!#REF!)</f>
        <v/>
      </c>
      <c r="G1612" s="693"/>
      <c r="H1612" s="694" t="str">
        <f>IF(Tabla112[[#This Row],[Código_Actividad]]="","",_xlfn.XLOOKUP(Tabla112[[#This Row],[Código_Actividad]],[1]!Tabla2[Código],[1]!Tabla2[Actividades Programables Presupuestables],"",0))</f>
        <v/>
      </c>
      <c r="I1612" s="695" t="str">
        <f>IFERROR(VLOOKUP('Formulario PPGR3 '!$G1612,'[1]Formulario PPGR2'!$H$9:$V$272,15,FALSE),"")</f>
        <v/>
      </c>
      <c r="J1612" s="702"/>
      <c r="K1612" s="696" t="str">
        <f>IF(Tabla112[[#This Row],[Insumos]]="","",_xlfn.XLOOKUP(Tabla112[[#This Row],[Insumos]],[1]!Tabla10[Insumo],[1]!Tabla10[InsumoAbrev],"",0))</f>
        <v/>
      </c>
      <c r="L1612" s="697"/>
      <c r="M1612" s="698" t="str">
        <f>IF(Tabla112[[#This Row],[Descripción]]="","",_xlfn.XLOOKUP(Tabla112[[#This Row],[Descripción]],[1]!Tabla10[Descripción],[1]!Tabla10[Unidad de Medida],"",0))</f>
        <v/>
      </c>
      <c r="N1612" s="699"/>
      <c r="O1612" s="700" t="str">
        <f>IF(Tabla112[[#This Row],[Descripción]]="","",_xlfn.XLOOKUP(Tabla112[[#This Row],[Descripción]],[1]!Tabla10[Descripción],[1]!Tabla10[Precio Unitario],0))</f>
        <v/>
      </c>
      <c r="P1612" s="700" t="str">
        <f>IF(Tabla112[[#This Row],[Cantidad de Insumos]]="","",Tabla112[[#This Row],[Precio Unitario]]*Tabla112[[#This Row],[Cantidad de Insumos]])</f>
        <v/>
      </c>
      <c r="Q1612" s="700" t="str">
        <f>IF(Tabla112[[#This Row],[Descripción]]="","",_xlfn.XLOOKUP(Tabla112[[#This Row],[Descripción]],[1]!Tabla10[Descripción],[1]!Tabla10[CODIGO PRESUPUESTARIO],0))</f>
        <v/>
      </c>
      <c r="R1612" s="696"/>
      <c r="S1612" s="696"/>
    </row>
    <row r="1613" spans="2:19" x14ac:dyDescent="0.3">
      <c r="B1613" s="692" t="str">
        <f>IF('Formulario PPGR3 '!$G1613="","",CONCATENATE('Formulario PPGR3 '!$C1613,".",'Formulario PPGR3 '!$D1613,".",'Formulario PPGR3 '!$E1613,".",'Formulario PPGR3 '!$F1613))</f>
        <v/>
      </c>
      <c r="C1613" s="692" t="str">
        <f>IF('Formulario PPGR3 '!$G1613="","",'[1]Formulario PPGR1'!#REF!)</f>
        <v/>
      </c>
      <c r="D1613" s="692" t="str">
        <f>IF('Formulario PPGR3 '!$G1613="","",'[1]Formulario PPGR1'!#REF!)</f>
        <v/>
      </c>
      <c r="E1613" s="692" t="str">
        <f>IF('Formulario PPGR3 '!$G1613="","",'[1]Formulario PPGR1'!#REF!)</f>
        <v/>
      </c>
      <c r="F1613" s="692" t="str">
        <f>IF('Formulario PPGR3 '!$G1613="","",'[1]Formulario PPGR1'!#REF!)</f>
        <v/>
      </c>
      <c r="G1613" s="693"/>
      <c r="H1613" s="694" t="str">
        <f>IF(Tabla112[[#This Row],[Código_Actividad]]="","",_xlfn.XLOOKUP(Tabla112[[#This Row],[Código_Actividad]],[1]!Tabla2[Código],[1]!Tabla2[Actividades Programables Presupuestables],"",0))</f>
        <v/>
      </c>
      <c r="I1613" s="695" t="str">
        <f>IFERROR(VLOOKUP('Formulario PPGR3 '!$G1613,'[1]Formulario PPGR2'!$H$9:$V$272,15,FALSE),"")</f>
        <v/>
      </c>
      <c r="J1613" s="702"/>
      <c r="K1613" s="696" t="str">
        <f>IF(Tabla112[[#This Row],[Insumos]]="","",_xlfn.XLOOKUP(Tabla112[[#This Row],[Insumos]],[1]!Tabla10[Insumo],[1]!Tabla10[InsumoAbrev],"",0))</f>
        <v/>
      </c>
      <c r="L1613" s="697"/>
      <c r="M1613" s="698" t="str">
        <f>IF(Tabla112[[#This Row],[Descripción]]="","",_xlfn.XLOOKUP(Tabla112[[#This Row],[Descripción]],[1]!Tabla10[Descripción],[1]!Tabla10[Unidad de Medida],"",0))</f>
        <v/>
      </c>
      <c r="N1613" s="699"/>
      <c r="O1613" s="700" t="str">
        <f>IF(Tabla112[[#This Row],[Descripción]]="","",_xlfn.XLOOKUP(Tabla112[[#This Row],[Descripción]],[1]!Tabla10[Descripción],[1]!Tabla10[Precio Unitario],0))</f>
        <v/>
      </c>
      <c r="P1613" s="700" t="str">
        <f>IF(Tabla112[[#This Row],[Cantidad de Insumos]]="","",Tabla112[[#This Row],[Precio Unitario]]*Tabla112[[#This Row],[Cantidad de Insumos]])</f>
        <v/>
      </c>
      <c r="Q1613" s="700" t="str">
        <f>IF(Tabla112[[#This Row],[Descripción]]="","",_xlfn.XLOOKUP(Tabla112[[#This Row],[Descripción]],[1]!Tabla10[Descripción],[1]!Tabla10[CODIGO PRESUPUESTARIO],0))</f>
        <v/>
      </c>
      <c r="R1613" s="696"/>
      <c r="S1613" s="696"/>
    </row>
    <row r="1614" spans="2:19" x14ac:dyDescent="0.3">
      <c r="B1614" s="692" t="str">
        <f>IF('Formulario PPGR3 '!$G1614="","",CONCATENATE('Formulario PPGR3 '!$C1614,".",'Formulario PPGR3 '!$D1614,".",'Formulario PPGR3 '!$E1614,".",'Formulario PPGR3 '!$F1614))</f>
        <v/>
      </c>
      <c r="C1614" s="692" t="str">
        <f>IF('Formulario PPGR3 '!$G1614="","",'[1]Formulario PPGR1'!#REF!)</f>
        <v/>
      </c>
      <c r="D1614" s="692" t="str">
        <f>IF('Formulario PPGR3 '!$G1614="","",'[1]Formulario PPGR1'!#REF!)</f>
        <v/>
      </c>
      <c r="E1614" s="692" t="str">
        <f>IF('Formulario PPGR3 '!$G1614="","",'[1]Formulario PPGR1'!#REF!)</f>
        <v/>
      </c>
      <c r="F1614" s="692" t="str">
        <f>IF('Formulario PPGR3 '!$G1614="","",'[1]Formulario PPGR1'!#REF!)</f>
        <v/>
      </c>
      <c r="G1614" s="693"/>
      <c r="H1614" s="694" t="str">
        <f>IF(Tabla112[[#This Row],[Código_Actividad]]="","",_xlfn.XLOOKUP(Tabla112[[#This Row],[Código_Actividad]],[1]!Tabla2[Código],[1]!Tabla2[Actividades Programables Presupuestables],"",0))</f>
        <v/>
      </c>
      <c r="I1614" s="695" t="str">
        <f>IFERROR(VLOOKUP('Formulario PPGR3 '!$G1614,'[1]Formulario PPGR2'!$H$9:$V$272,15,FALSE),"")</f>
        <v/>
      </c>
      <c r="J1614" s="702"/>
      <c r="K1614" s="696" t="str">
        <f>IF(Tabla112[[#This Row],[Insumos]]="","",_xlfn.XLOOKUP(Tabla112[[#This Row],[Insumos]],[1]!Tabla10[Insumo],[1]!Tabla10[InsumoAbrev],"",0))</f>
        <v/>
      </c>
      <c r="L1614" s="697"/>
      <c r="M1614" s="698" t="str">
        <f>IF(Tabla112[[#This Row],[Descripción]]="","",_xlfn.XLOOKUP(Tabla112[[#This Row],[Descripción]],[1]!Tabla10[Descripción],[1]!Tabla10[Unidad de Medida],"",0))</f>
        <v/>
      </c>
      <c r="N1614" s="699"/>
      <c r="O1614" s="700" t="str">
        <f>IF(Tabla112[[#This Row],[Descripción]]="","",_xlfn.XLOOKUP(Tabla112[[#This Row],[Descripción]],[1]!Tabla10[Descripción],[1]!Tabla10[Precio Unitario],0))</f>
        <v/>
      </c>
      <c r="P1614" s="700" t="str">
        <f>IF(Tabla112[[#This Row],[Cantidad de Insumos]]="","",Tabla112[[#This Row],[Precio Unitario]]*Tabla112[[#This Row],[Cantidad de Insumos]])</f>
        <v/>
      </c>
      <c r="Q1614" s="700" t="str">
        <f>IF(Tabla112[[#This Row],[Descripción]]="","",_xlfn.XLOOKUP(Tabla112[[#This Row],[Descripción]],[1]!Tabla10[Descripción],[1]!Tabla10[CODIGO PRESUPUESTARIO],0))</f>
        <v/>
      </c>
      <c r="R1614" s="696"/>
      <c r="S1614" s="696"/>
    </row>
    <row r="1615" spans="2:19" x14ac:dyDescent="0.3">
      <c r="B1615" s="692" t="str">
        <f>IF('Formulario PPGR3 '!$G1615="","",CONCATENATE('Formulario PPGR3 '!$C1615,".",'Formulario PPGR3 '!$D1615,".",'Formulario PPGR3 '!$E1615,".",'Formulario PPGR3 '!$F1615))</f>
        <v/>
      </c>
      <c r="C1615" s="692" t="str">
        <f>IF('Formulario PPGR3 '!$G1615="","",'[1]Formulario PPGR1'!#REF!)</f>
        <v/>
      </c>
      <c r="D1615" s="692" t="str">
        <f>IF('Formulario PPGR3 '!$G1615="","",'[1]Formulario PPGR1'!#REF!)</f>
        <v/>
      </c>
      <c r="E1615" s="692" t="str">
        <f>IF('Formulario PPGR3 '!$G1615="","",'[1]Formulario PPGR1'!#REF!)</f>
        <v/>
      </c>
      <c r="F1615" s="692" t="str">
        <f>IF('Formulario PPGR3 '!$G1615="","",'[1]Formulario PPGR1'!#REF!)</f>
        <v/>
      </c>
      <c r="G1615" s="693"/>
      <c r="H1615" s="694" t="str">
        <f>IF(Tabla112[[#This Row],[Código_Actividad]]="","",_xlfn.XLOOKUP(Tabla112[[#This Row],[Código_Actividad]],[1]!Tabla2[Código],[1]!Tabla2[Actividades Programables Presupuestables],"",0))</f>
        <v/>
      </c>
      <c r="I1615" s="695" t="str">
        <f>IFERROR(VLOOKUP('Formulario PPGR3 '!$G1615,'[1]Formulario PPGR2'!$H$9:$V$272,15,FALSE),"")</f>
        <v/>
      </c>
      <c r="J1615" s="702"/>
      <c r="K1615" s="696" t="str">
        <f>IF(Tabla112[[#This Row],[Insumos]]="","",_xlfn.XLOOKUP(Tabla112[[#This Row],[Insumos]],[1]!Tabla10[Insumo],[1]!Tabla10[InsumoAbrev],"",0))</f>
        <v/>
      </c>
      <c r="L1615" s="697"/>
      <c r="M1615" s="698" t="str">
        <f>IF(Tabla112[[#This Row],[Descripción]]="","",_xlfn.XLOOKUP(Tabla112[[#This Row],[Descripción]],[1]!Tabla10[Descripción],[1]!Tabla10[Unidad de Medida],"",0))</f>
        <v/>
      </c>
      <c r="N1615" s="699"/>
      <c r="O1615" s="700" t="str">
        <f>IF(Tabla112[[#This Row],[Descripción]]="","",_xlfn.XLOOKUP(Tabla112[[#This Row],[Descripción]],[1]!Tabla10[Descripción],[1]!Tabla10[Precio Unitario],0))</f>
        <v/>
      </c>
      <c r="P1615" s="700" t="str">
        <f>IF(Tabla112[[#This Row],[Cantidad de Insumos]]="","",Tabla112[[#This Row],[Precio Unitario]]*Tabla112[[#This Row],[Cantidad de Insumos]])</f>
        <v/>
      </c>
      <c r="Q1615" s="700" t="str">
        <f>IF(Tabla112[[#This Row],[Descripción]]="","",_xlfn.XLOOKUP(Tabla112[[#This Row],[Descripción]],[1]!Tabla10[Descripción],[1]!Tabla10[CODIGO PRESUPUESTARIO],0))</f>
        <v/>
      </c>
      <c r="R1615" s="696"/>
      <c r="S1615" s="696"/>
    </row>
    <row r="1616" spans="2:19" x14ac:dyDescent="0.3">
      <c r="B1616" s="692" t="str">
        <f>IF('Formulario PPGR3 '!$G1616="","",CONCATENATE('Formulario PPGR3 '!$C1616,".",'Formulario PPGR3 '!$D1616,".",'Formulario PPGR3 '!$E1616,".",'Formulario PPGR3 '!$F1616))</f>
        <v/>
      </c>
      <c r="C1616" s="692" t="str">
        <f>IF('Formulario PPGR3 '!$G1616="","",'[1]Formulario PPGR1'!#REF!)</f>
        <v/>
      </c>
      <c r="D1616" s="692" t="str">
        <f>IF('Formulario PPGR3 '!$G1616="","",'[1]Formulario PPGR1'!#REF!)</f>
        <v/>
      </c>
      <c r="E1616" s="692" t="str">
        <f>IF('Formulario PPGR3 '!$G1616="","",'[1]Formulario PPGR1'!#REF!)</f>
        <v/>
      </c>
      <c r="F1616" s="692" t="str">
        <f>IF('Formulario PPGR3 '!$G1616="","",'[1]Formulario PPGR1'!#REF!)</f>
        <v/>
      </c>
      <c r="G1616" s="693"/>
      <c r="H1616" s="694" t="str">
        <f>IF(Tabla112[[#This Row],[Código_Actividad]]="","",_xlfn.XLOOKUP(Tabla112[[#This Row],[Código_Actividad]],[1]!Tabla2[Código],[1]!Tabla2[Actividades Programables Presupuestables],"",0))</f>
        <v/>
      </c>
      <c r="I1616" s="695" t="str">
        <f>IFERROR(VLOOKUP('Formulario PPGR3 '!$G1616,'[1]Formulario PPGR2'!$H$9:$V$272,15,FALSE),"")</f>
        <v/>
      </c>
      <c r="J1616" s="702"/>
      <c r="K1616" s="696" t="str">
        <f>IF(Tabla112[[#This Row],[Insumos]]="","",_xlfn.XLOOKUP(Tabla112[[#This Row],[Insumos]],[1]!Tabla10[Insumo],[1]!Tabla10[InsumoAbrev],"",0))</f>
        <v/>
      </c>
      <c r="L1616" s="697"/>
      <c r="M1616" s="698" t="str">
        <f>IF(Tabla112[[#This Row],[Descripción]]="","",_xlfn.XLOOKUP(Tabla112[[#This Row],[Descripción]],[1]!Tabla10[Descripción],[1]!Tabla10[Unidad de Medida],"",0))</f>
        <v/>
      </c>
      <c r="N1616" s="699"/>
      <c r="O1616" s="700" t="str">
        <f>IF(Tabla112[[#This Row],[Descripción]]="","",_xlfn.XLOOKUP(Tabla112[[#This Row],[Descripción]],[1]!Tabla10[Descripción],[1]!Tabla10[Precio Unitario],0))</f>
        <v/>
      </c>
      <c r="P1616" s="700" t="str">
        <f>IF(Tabla112[[#This Row],[Cantidad de Insumos]]="","",Tabla112[[#This Row],[Precio Unitario]]*Tabla112[[#This Row],[Cantidad de Insumos]])</f>
        <v/>
      </c>
      <c r="Q1616" s="700" t="str">
        <f>IF(Tabla112[[#This Row],[Descripción]]="","",_xlfn.XLOOKUP(Tabla112[[#This Row],[Descripción]],[1]!Tabla10[Descripción],[1]!Tabla10[CODIGO PRESUPUESTARIO],0))</f>
        <v/>
      </c>
      <c r="R1616" s="696"/>
      <c r="S1616" s="696"/>
    </row>
    <row r="1617" spans="2:19" x14ac:dyDescent="0.3">
      <c r="B1617" s="692" t="str">
        <f>IF('Formulario PPGR3 '!$G1617="","",CONCATENATE('Formulario PPGR3 '!$C1617,".",'Formulario PPGR3 '!$D1617,".",'Formulario PPGR3 '!$E1617,".",'Formulario PPGR3 '!$F1617))</f>
        <v/>
      </c>
      <c r="C1617" s="692" t="str">
        <f>IF('Formulario PPGR3 '!$G1617="","",'[1]Formulario PPGR1'!#REF!)</f>
        <v/>
      </c>
      <c r="D1617" s="692" t="str">
        <f>IF('Formulario PPGR3 '!$G1617="","",'[1]Formulario PPGR1'!#REF!)</f>
        <v/>
      </c>
      <c r="E1617" s="692" t="str">
        <f>IF('Formulario PPGR3 '!$G1617="","",'[1]Formulario PPGR1'!#REF!)</f>
        <v/>
      </c>
      <c r="F1617" s="692" t="str">
        <f>IF('Formulario PPGR3 '!$G1617="","",'[1]Formulario PPGR1'!#REF!)</f>
        <v/>
      </c>
      <c r="G1617" s="693"/>
      <c r="H1617" s="694" t="str">
        <f>IF(Tabla112[[#This Row],[Código_Actividad]]="","",_xlfn.XLOOKUP(Tabla112[[#This Row],[Código_Actividad]],[1]!Tabla2[Código],[1]!Tabla2[Actividades Programables Presupuestables],"",0))</f>
        <v/>
      </c>
      <c r="I1617" s="695" t="str">
        <f>IFERROR(VLOOKUP('Formulario PPGR3 '!$G1617,'[1]Formulario PPGR2'!$H$9:$V$272,15,FALSE),"")</f>
        <v/>
      </c>
      <c r="J1617" s="702"/>
      <c r="K1617" s="696" t="str">
        <f>IF(Tabla112[[#This Row],[Insumos]]="","",_xlfn.XLOOKUP(Tabla112[[#This Row],[Insumos]],[1]!Tabla10[Insumo],[1]!Tabla10[InsumoAbrev],"",0))</f>
        <v/>
      </c>
      <c r="L1617" s="697"/>
      <c r="M1617" s="698" t="str">
        <f>IF(Tabla112[[#This Row],[Descripción]]="","",_xlfn.XLOOKUP(Tabla112[[#This Row],[Descripción]],[1]!Tabla10[Descripción],[1]!Tabla10[Unidad de Medida],"",0))</f>
        <v/>
      </c>
      <c r="N1617" s="699"/>
      <c r="O1617" s="700" t="str">
        <f>IF(Tabla112[[#This Row],[Descripción]]="","",_xlfn.XLOOKUP(Tabla112[[#This Row],[Descripción]],[1]!Tabla10[Descripción],[1]!Tabla10[Precio Unitario],0))</f>
        <v/>
      </c>
      <c r="P1617" s="700" t="str">
        <f>IF(Tabla112[[#This Row],[Cantidad de Insumos]]="","",Tabla112[[#This Row],[Precio Unitario]]*Tabla112[[#This Row],[Cantidad de Insumos]])</f>
        <v/>
      </c>
      <c r="Q1617" s="700" t="str">
        <f>IF(Tabla112[[#This Row],[Descripción]]="","",_xlfn.XLOOKUP(Tabla112[[#This Row],[Descripción]],[1]!Tabla10[Descripción],[1]!Tabla10[CODIGO PRESUPUESTARIO],0))</f>
        <v/>
      </c>
      <c r="R1617" s="696"/>
      <c r="S1617" s="696"/>
    </row>
    <row r="1618" spans="2:19" x14ac:dyDescent="0.3">
      <c r="B1618" s="692" t="str">
        <f>IF('Formulario PPGR3 '!$G1618="","",CONCATENATE('Formulario PPGR3 '!$C1618,".",'Formulario PPGR3 '!$D1618,".",'Formulario PPGR3 '!$E1618,".",'Formulario PPGR3 '!$F1618))</f>
        <v/>
      </c>
      <c r="C1618" s="692" t="str">
        <f>IF('Formulario PPGR3 '!$G1618="","",'[1]Formulario PPGR1'!#REF!)</f>
        <v/>
      </c>
      <c r="D1618" s="692" t="str">
        <f>IF('Formulario PPGR3 '!$G1618="","",'[1]Formulario PPGR1'!#REF!)</f>
        <v/>
      </c>
      <c r="E1618" s="692" t="str">
        <f>IF('Formulario PPGR3 '!$G1618="","",'[1]Formulario PPGR1'!#REF!)</f>
        <v/>
      </c>
      <c r="F1618" s="692" t="str">
        <f>IF('Formulario PPGR3 '!$G1618="","",'[1]Formulario PPGR1'!#REF!)</f>
        <v/>
      </c>
      <c r="G1618" s="693"/>
      <c r="H1618" s="694" t="str">
        <f>IF(Tabla112[[#This Row],[Código_Actividad]]="","",_xlfn.XLOOKUP(Tabla112[[#This Row],[Código_Actividad]],[1]!Tabla2[Código],[1]!Tabla2[Actividades Programables Presupuestables],"",0))</f>
        <v/>
      </c>
      <c r="I1618" s="695" t="str">
        <f>IFERROR(VLOOKUP('Formulario PPGR3 '!$G1618,'[1]Formulario PPGR2'!$H$9:$V$272,15,FALSE),"")</f>
        <v/>
      </c>
      <c r="J1618" s="702"/>
      <c r="K1618" s="696" t="str">
        <f>IF(Tabla112[[#This Row],[Insumos]]="","",_xlfn.XLOOKUP(Tabla112[[#This Row],[Insumos]],[1]!Tabla10[Insumo],[1]!Tabla10[InsumoAbrev],"",0))</f>
        <v/>
      </c>
      <c r="L1618" s="697"/>
      <c r="M1618" s="698" t="str">
        <f>IF(Tabla112[[#This Row],[Descripción]]="","",_xlfn.XLOOKUP(Tabla112[[#This Row],[Descripción]],[1]!Tabla10[Descripción],[1]!Tabla10[Unidad de Medida],"",0))</f>
        <v/>
      </c>
      <c r="N1618" s="699"/>
      <c r="O1618" s="700" t="str">
        <f>IF(Tabla112[[#This Row],[Descripción]]="","",_xlfn.XLOOKUP(Tabla112[[#This Row],[Descripción]],[1]!Tabla10[Descripción],[1]!Tabla10[Precio Unitario],0))</f>
        <v/>
      </c>
      <c r="P1618" s="700" t="str">
        <f>IF(Tabla112[[#This Row],[Cantidad de Insumos]]="","",Tabla112[[#This Row],[Precio Unitario]]*Tabla112[[#This Row],[Cantidad de Insumos]])</f>
        <v/>
      </c>
      <c r="Q1618" s="700" t="str">
        <f>IF(Tabla112[[#This Row],[Descripción]]="","",_xlfn.XLOOKUP(Tabla112[[#This Row],[Descripción]],[1]!Tabla10[Descripción],[1]!Tabla10[CODIGO PRESUPUESTARIO],0))</f>
        <v/>
      </c>
      <c r="R1618" s="696"/>
      <c r="S1618" s="696"/>
    </row>
    <row r="1619" spans="2:19" x14ac:dyDescent="0.3">
      <c r="B1619" s="692" t="str">
        <f>IF('Formulario PPGR3 '!$G1619="","",CONCATENATE('Formulario PPGR3 '!$C1619,".",'Formulario PPGR3 '!$D1619,".",'Formulario PPGR3 '!$E1619,".",'Formulario PPGR3 '!$F1619))</f>
        <v/>
      </c>
      <c r="C1619" s="692" t="str">
        <f>IF('Formulario PPGR3 '!$G1619="","",'[1]Formulario PPGR1'!#REF!)</f>
        <v/>
      </c>
      <c r="D1619" s="692" t="str">
        <f>IF('Formulario PPGR3 '!$G1619="","",'[1]Formulario PPGR1'!#REF!)</f>
        <v/>
      </c>
      <c r="E1619" s="692" t="str">
        <f>IF('Formulario PPGR3 '!$G1619="","",'[1]Formulario PPGR1'!#REF!)</f>
        <v/>
      </c>
      <c r="F1619" s="692" t="str">
        <f>IF('Formulario PPGR3 '!$G1619="","",'[1]Formulario PPGR1'!#REF!)</f>
        <v/>
      </c>
      <c r="G1619" s="693"/>
      <c r="H1619" s="694" t="str">
        <f>IF(Tabla112[[#This Row],[Código_Actividad]]="","",_xlfn.XLOOKUP(Tabla112[[#This Row],[Código_Actividad]],[1]!Tabla2[Código],[1]!Tabla2[Actividades Programables Presupuestables],"",0))</f>
        <v/>
      </c>
      <c r="I1619" s="695" t="str">
        <f>IFERROR(VLOOKUP('Formulario PPGR3 '!$G1619,'[1]Formulario PPGR2'!$H$9:$V$272,15,FALSE),"")</f>
        <v/>
      </c>
      <c r="J1619" s="702"/>
      <c r="K1619" s="696" t="str">
        <f>IF(Tabla112[[#This Row],[Insumos]]="","",_xlfn.XLOOKUP(Tabla112[[#This Row],[Insumos]],[1]!Tabla10[Insumo],[1]!Tabla10[InsumoAbrev],"",0))</f>
        <v/>
      </c>
      <c r="L1619" s="697"/>
      <c r="M1619" s="698" t="str">
        <f>IF(Tabla112[[#This Row],[Descripción]]="","",_xlfn.XLOOKUP(Tabla112[[#This Row],[Descripción]],[1]!Tabla10[Descripción],[1]!Tabla10[Unidad de Medida],"",0))</f>
        <v/>
      </c>
      <c r="N1619" s="699"/>
      <c r="O1619" s="700" t="str">
        <f>IF(Tabla112[[#This Row],[Descripción]]="","",_xlfn.XLOOKUP(Tabla112[[#This Row],[Descripción]],[1]!Tabla10[Descripción],[1]!Tabla10[Precio Unitario],0))</f>
        <v/>
      </c>
      <c r="P1619" s="700" t="str">
        <f>IF(Tabla112[[#This Row],[Cantidad de Insumos]]="","",Tabla112[[#This Row],[Precio Unitario]]*Tabla112[[#This Row],[Cantidad de Insumos]])</f>
        <v/>
      </c>
      <c r="Q1619" s="700" t="str">
        <f>IF(Tabla112[[#This Row],[Descripción]]="","",_xlfn.XLOOKUP(Tabla112[[#This Row],[Descripción]],[1]!Tabla10[Descripción],[1]!Tabla10[CODIGO PRESUPUESTARIO],0))</f>
        <v/>
      </c>
      <c r="R1619" s="696"/>
      <c r="S1619" s="696"/>
    </row>
    <row r="1620" spans="2:19" x14ac:dyDescent="0.3">
      <c r="B1620" s="692" t="str">
        <f>IF('Formulario PPGR3 '!$G1620="","",CONCATENATE('Formulario PPGR3 '!$C1620,".",'Formulario PPGR3 '!$D1620,".",'Formulario PPGR3 '!$E1620,".",'Formulario PPGR3 '!$F1620))</f>
        <v/>
      </c>
      <c r="C1620" s="692" t="str">
        <f>IF('Formulario PPGR3 '!$G1620="","",'[1]Formulario PPGR1'!#REF!)</f>
        <v/>
      </c>
      <c r="D1620" s="692" t="str">
        <f>IF('Formulario PPGR3 '!$G1620="","",'[1]Formulario PPGR1'!#REF!)</f>
        <v/>
      </c>
      <c r="E1620" s="692" t="str">
        <f>IF('Formulario PPGR3 '!$G1620="","",'[1]Formulario PPGR1'!#REF!)</f>
        <v/>
      </c>
      <c r="F1620" s="692" t="str">
        <f>IF('Formulario PPGR3 '!$G1620="","",'[1]Formulario PPGR1'!#REF!)</f>
        <v/>
      </c>
      <c r="G1620" s="693"/>
      <c r="H1620" s="694" t="str">
        <f>IF(Tabla112[[#This Row],[Código_Actividad]]="","",_xlfn.XLOOKUP(Tabla112[[#This Row],[Código_Actividad]],[1]!Tabla2[Código],[1]!Tabla2[Actividades Programables Presupuestables],"",0))</f>
        <v/>
      </c>
      <c r="I1620" s="695" t="str">
        <f>IFERROR(VLOOKUP('Formulario PPGR3 '!$G1620,'[1]Formulario PPGR2'!$H$9:$V$272,15,FALSE),"")</f>
        <v/>
      </c>
      <c r="J1620" s="702"/>
      <c r="K1620" s="696" t="str">
        <f>IF(Tabla112[[#This Row],[Insumos]]="","",_xlfn.XLOOKUP(Tabla112[[#This Row],[Insumos]],[1]!Tabla10[Insumo],[1]!Tabla10[InsumoAbrev],"",0))</f>
        <v/>
      </c>
      <c r="L1620" s="697"/>
      <c r="M1620" s="698" t="str">
        <f>IF(Tabla112[[#This Row],[Descripción]]="","",_xlfn.XLOOKUP(Tabla112[[#This Row],[Descripción]],[1]!Tabla10[Descripción],[1]!Tabla10[Unidad de Medida],"",0))</f>
        <v/>
      </c>
      <c r="N1620" s="699"/>
      <c r="O1620" s="700" t="str">
        <f>IF(Tabla112[[#This Row],[Descripción]]="","",_xlfn.XLOOKUP(Tabla112[[#This Row],[Descripción]],[1]!Tabla10[Descripción],[1]!Tabla10[Precio Unitario],0))</f>
        <v/>
      </c>
      <c r="P1620" s="700" t="str">
        <f>IF(Tabla112[[#This Row],[Cantidad de Insumos]]="","",Tabla112[[#This Row],[Precio Unitario]]*Tabla112[[#This Row],[Cantidad de Insumos]])</f>
        <v/>
      </c>
      <c r="Q1620" s="700" t="str">
        <f>IF(Tabla112[[#This Row],[Descripción]]="","",_xlfn.XLOOKUP(Tabla112[[#This Row],[Descripción]],[1]!Tabla10[Descripción],[1]!Tabla10[CODIGO PRESUPUESTARIO],0))</f>
        <v/>
      </c>
      <c r="R1620" s="696"/>
      <c r="S1620" s="696"/>
    </row>
    <row r="1621" spans="2:19" x14ac:dyDescent="0.3">
      <c r="B1621" s="692" t="str">
        <f>IF('Formulario PPGR3 '!$G1621="","",CONCATENATE('Formulario PPGR3 '!$C1621,".",'Formulario PPGR3 '!$D1621,".",'Formulario PPGR3 '!$E1621,".",'Formulario PPGR3 '!$F1621))</f>
        <v/>
      </c>
      <c r="C1621" s="692" t="str">
        <f>IF('Formulario PPGR3 '!$G1621="","",'[1]Formulario PPGR1'!#REF!)</f>
        <v/>
      </c>
      <c r="D1621" s="692" t="str">
        <f>IF('Formulario PPGR3 '!$G1621="","",'[1]Formulario PPGR1'!#REF!)</f>
        <v/>
      </c>
      <c r="E1621" s="692" t="str">
        <f>IF('Formulario PPGR3 '!$G1621="","",'[1]Formulario PPGR1'!#REF!)</f>
        <v/>
      </c>
      <c r="F1621" s="692" t="str">
        <f>IF('Formulario PPGR3 '!$G1621="","",'[1]Formulario PPGR1'!#REF!)</f>
        <v/>
      </c>
      <c r="G1621" s="693"/>
      <c r="H1621" s="694" t="str">
        <f>IF(Tabla112[[#This Row],[Código_Actividad]]="","",_xlfn.XLOOKUP(Tabla112[[#This Row],[Código_Actividad]],[1]!Tabla2[Código],[1]!Tabla2[Actividades Programables Presupuestables],"",0))</f>
        <v/>
      </c>
      <c r="I1621" s="695" t="str">
        <f>IFERROR(VLOOKUP('Formulario PPGR3 '!$G1621,'[1]Formulario PPGR2'!$H$9:$V$272,15,FALSE),"")</f>
        <v/>
      </c>
      <c r="J1621" s="702"/>
      <c r="K1621" s="696" t="str">
        <f>IF(Tabla112[[#This Row],[Insumos]]="","",_xlfn.XLOOKUP(Tabla112[[#This Row],[Insumos]],[1]!Tabla10[Insumo],[1]!Tabla10[InsumoAbrev],"",0))</f>
        <v/>
      </c>
      <c r="L1621" s="697"/>
      <c r="M1621" s="698" t="str">
        <f>IF(Tabla112[[#This Row],[Descripción]]="","",_xlfn.XLOOKUP(Tabla112[[#This Row],[Descripción]],[1]!Tabla10[Descripción],[1]!Tabla10[Unidad de Medida],"",0))</f>
        <v/>
      </c>
      <c r="N1621" s="699"/>
      <c r="O1621" s="700" t="str">
        <f>IF(Tabla112[[#This Row],[Descripción]]="","",_xlfn.XLOOKUP(Tabla112[[#This Row],[Descripción]],[1]!Tabla10[Descripción],[1]!Tabla10[Precio Unitario],0))</f>
        <v/>
      </c>
      <c r="P1621" s="700" t="str">
        <f>IF(Tabla112[[#This Row],[Cantidad de Insumos]]="","",Tabla112[[#This Row],[Precio Unitario]]*Tabla112[[#This Row],[Cantidad de Insumos]])</f>
        <v/>
      </c>
      <c r="Q1621" s="700" t="str">
        <f>IF(Tabla112[[#This Row],[Descripción]]="","",_xlfn.XLOOKUP(Tabla112[[#This Row],[Descripción]],[1]!Tabla10[Descripción],[1]!Tabla10[CODIGO PRESUPUESTARIO],0))</f>
        <v/>
      </c>
      <c r="R1621" s="696"/>
      <c r="S1621" s="696"/>
    </row>
    <row r="1622" spans="2:19" x14ac:dyDescent="0.3">
      <c r="B1622" s="692" t="str">
        <f>IF('Formulario PPGR3 '!$G1622="","",CONCATENATE('Formulario PPGR3 '!$C1622,".",'Formulario PPGR3 '!$D1622,".",'Formulario PPGR3 '!$E1622,".",'Formulario PPGR3 '!$F1622))</f>
        <v/>
      </c>
      <c r="C1622" s="692" t="str">
        <f>IF('Formulario PPGR3 '!$G1622="","",'[1]Formulario PPGR1'!#REF!)</f>
        <v/>
      </c>
      <c r="D1622" s="692" t="str">
        <f>IF('Formulario PPGR3 '!$G1622="","",'[1]Formulario PPGR1'!#REF!)</f>
        <v/>
      </c>
      <c r="E1622" s="692" t="str">
        <f>IF('Formulario PPGR3 '!$G1622="","",'[1]Formulario PPGR1'!#REF!)</f>
        <v/>
      </c>
      <c r="F1622" s="692" t="str">
        <f>IF('Formulario PPGR3 '!$G1622="","",'[1]Formulario PPGR1'!#REF!)</f>
        <v/>
      </c>
      <c r="G1622" s="693"/>
      <c r="H1622" s="694" t="str">
        <f>IF(Tabla112[[#This Row],[Código_Actividad]]="","",_xlfn.XLOOKUP(Tabla112[[#This Row],[Código_Actividad]],[1]!Tabla2[Código],[1]!Tabla2[Actividades Programables Presupuestables],"",0))</f>
        <v/>
      </c>
      <c r="I1622" s="695" t="str">
        <f>IFERROR(VLOOKUP('Formulario PPGR3 '!$G1622,'[1]Formulario PPGR2'!$H$9:$V$272,15,FALSE),"")</f>
        <v/>
      </c>
      <c r="J1622" s="702"/>
      <c r="K1622" s="696" t="str">
        <f>IF(Tabla112[[#This Row],[Insumos]]="","",_xlfn.XLOOKUP(Tabla112[[#This Row],[Insumos]],[1]!Tabla10[Insumo],[1]!Tabla10[InsumoAbrev],"",0))</f>
        <v/>
      </c>
      <c r="L1622" s="697"/>
      <c r="M1622" s="698" t="str">
        <f>IF(Tabla112[[#This Row],[Descripción]]="","",_xlfn.XLOOKUP(Tabla112[[#This Row],[Descripción]],[1]!Tabla10[Descripción],[1]!Tabla10[Unidad de Medida],"",0))</f>
        <v/>
      </c>
      <c r="N1622" s="699"/>
      <c r="O1622" s="700" t="str">
        <f>IF(Tabla112[[#This Row],[Descripción]]="","",_xlfn.XLOOKUP(Tabla112[[#This Row],[Descripción]],[1]!Tabla10[Descripción],[1]!Tabla10[Precio Unitario],0))</f>
        <v/>
      </c>
      <c r="P1622" s="700" t="str">
        <f>IF(Tabla112[[#This Row],[Cantidad de Insumos]]="","",Tabla112[[#This Row],[Precio Unitario]]*Tabla112[[#This Row],[Cantidad de Insumos]])</f>
        <v/>
      </c>
      <c r="Q1622" s="700" t="str">
        <f>IF(Tabla112[[#This Row],[Descripción]]="","",_xlfn.XLOOKUP(Tabla112[[#This Row],[Descripción]],[1]!Tabla10[Descripción],[1]!Tabla10[CODIGO PRESUPUESTARIO],0))</f>
        <v/>
      </c>
      <c r="R1622" s="696"/>
      <c r="S1622" s="696"/>
    </row>
    <row r="1623" spans="2:19" x14ac:dyDescent="0.3">
      <c r="B1623" s="692" t="str">
        <f>IF('Formulario PPGR3 '!$G1623="","",CONCATENATE('Formulario PPGR3 '!$C1623,".",'Formulario PPGR3 '!$D1623,".",'Formulario PPGR3 '!$E1623,".",'Formulario PPGR3 '!$F1623))</f>
        <v/>
      </c>
      <c r="C1623" s="692" t="str">
        <f>IF('Formulario PPGR3 '!$G1623="","",'[1]Formulario PPGR1'!#REF!)</f>
        <v/>
      </c>
      <c r="D1623" s="692" t="str">
        <f>IF('Formulario PPGR3 '!$G1623="","",'[1]Formulario PPGR1'!#REF!)</f>
        <v/>
      </c>
      <c r="E1623" s="692" t="str">
        <f>IF('Formulario PPGR3 '!$G1623="","",'[1]Formulario PPGR1'!#REF!)</f>
        <v/>
      </c>
      <c r="F1623" s="692" t="str">
        <f>IF('Formulario PPGR3 '!$G1623="","",'[1]Formulario PPGR1'!#REF!)</f>
        <v/>
      </c>
      <c r="G1623" s="693"/>
      <c r="H1623" s="694" t="str">
        <f>IF(Tabla112[[#This Row],[Código_Actividad]]="","",_xlfn.XLOOKUP(Tabla112[[#This Row],[Código_Actividad]],[1]!Tabla2[Código],[1]!Tabla2[Actividades Programables Presupuestables],"",0))</f>
        <v/>
      </c>
      <c r="I1623" s="695" t="str">
        <f>IFERROR(VLOOKUP('Formulario PPGR3 '!$G1623,'[1]Formulario PPGR2'!$H$9:$V$272,15,FALSE),"")</f>
        <v/>
      </c>
      <c r="J1623" s="702"/>
      <c r="K1623" s="696" t="str">
        <f>IF(Tabla112[[#This Row],[Insumos]]="","",_xlfn.XLOOKUP(Tabla112[[#This Row],[Insumos]],[1]!Tabla10[Insumo],[1]!Tabla10[InsumoAbrev],"",0))</f>
        <v/>
      </c>
      <c r="L1623" s="697"/>
      <c r="M1623" s="698" t="str">
        <f>IF(Tabla112[[#This Row],[Descripción]]="","",_xlfn.XLOOKUP(Tabla112[[#This Row],[Descripción]],[1]!Tabla10[Descripción],[1]!Tabla10[Unidad de Medida],"",0))</f>
        <v/>
      </c>
      <c r="N1623" s="699"/>
      <c r="O1623" s="700" t="str">
        <f>IF(Tabla112[[#This Row],[Descripción]]="","",_xlfn.XLOOKUP(Tabla112[[#This Row],[Descripción]],[1]!Tabla10[Descripción],[1]!Tabla10[Precio Unitario],0))</f>
        <v/>
      </c>
      <c r="P1623" s="700" t="str">
        <f>IF(Tabla112[[#This Row],[Cantidad de Insumos]]="","",Tabla112[[#This Row],[Precio Unitario]]*Tabla112[[#This Row],[Cantidad de Insumos]])</f>
        <v/>
      </c>
      <c r="Q1623" s="700" t="str">
        <f>IF(Tabla112[[#This Row],[Descripción]]="","",_xlfn.XLOOKUP(Tabla112[[#This Row],[Descripción]],[1]!Tabla10[Descripción],[1]!Tabla10[CODIGO PRESUPUESTARIO],0))</f>
        <v/>
      </c>
      <c r="R1623" s="696"/>
      <c r="S1623" s="696"/>
    </row>
    <row r="1624" spans="2:19" x14ac:dyDescent="0.3">
      <c r="B1624" s="692" t="str">
        <f>IF('Formulario PPGR3 '!$G1624="","",CONCATENATE('Formulario PPGR3 '!$C1624,".",'Formulario PPGR3 '!$D1624,".",'Formulario PPGR3 '!$E1624,".",'Formulario PPGR3 '!$F1624))</f>
        <v/>
      </c>
      <c r="C1624" s="692" t="str">
        <f>IF('Formulario PPGR3 '!$G1624="","",'[1]Formulario PPGR1'!#REF!)</f>
        <v/>
      </c>
      <c r="D1624" s="692" t="str">
        <f>IF('Formulario PPGR3 '!$G1624="","",'[1]Formulario PPGR1'!#REF!)</f>
        <v/>
      </c>
      <c r="E1624" s="692" t="str">
        <f>IF('Formulario PPGR3 '!$G1624="","",'[1]Formulario PPGR1'!#REF!)</f>
        <v/>
      </c>
      <c r="F1624" s="692" t="str">
        <f>IF('Formulario PPGR3 '!$G1624="","",'[1]Formulario PPGR1'!#REF!)</f>
        <v/>
      </c>
      <c r="G1624" s="693"/>
      <c r="H1624" s="694" t="str">
        <f>IF(Tabla112[[#This Row],[Código_Actividad]]="","",_xlfn.XLOOKUP(Tabla112[[#This Row],[Código_Actividad]],[1]!Tabla2[Código],[1]!Tabla2[Actividades Programables Presupuestables],"",0))</f>
        <v/>
      </c>
      <c r="I1624" s="695" t="str">
        <f>IFERROR(VLOOKUP('Formulario PPGR3 '!$G1624,'[1]Formulario PPGR2'!$H$9:$V$272,15,FALSE),"")</f>
        <v/>
      </c>
      <c r="J1624" s="702"/>
      <c r="K1624" s="696" t="str">
        <f>IF(Tabla112[[#This Row],[Insumos]]="","",_xlfn.XLOOKUP(Tabla112[[#This Row],[Insumos]],[1]!Tabla10[Insumo],[1]!Tabla10[InsumoAbrev],"",0))</f>
        <v/>
      </c>
      <c r="L1624" s="697"/>
      <c r="M1624" s="698" t="str">
        <f>IF(Tabla112[[#This Row],[Descripción]]="","",_xlfn.XLOOKUP(Tabla112[[#This Row],[Descripción]],[1]!Tabla10[Descripción],[1]!Tabla10[Unidad de Medida],"",0))</f>
        <v/>
      </c>
      <c r="N1624" s="699"/>
      <c r="O1624" s="700" t="str">
        <f>IF(Tabla112[[#This Row],[Descripción]]="","",_xlfn.XLOOKUP(Tabla112[[#This Row],[Descripción]],[1]!Tabla10[Descripción],[1]!Tabla10[Precio Unitario],0))</f>
        <v/>
      </c>
      <c r="P1624" s="700" t="str">
        <f>IF(Tabla112[[#This Row],[Cantidad de Insumos]]="","",Tabla112[[#This Row],[Precio Unitario]]*Tabla112[[#This Row],[Cantidad de Insumos]])</f>
        <v/>
      </c>
      <c r="Q1624" s="700" t="str">
        <f>IF(Tabla112[[#This Row],[Descripción]]="","",_xlfn.XLOOKUP(Tabla112[[#This Row],[Descripción]],[1]!Tabla10[Descripción],[1]!Tabla10[CODIGO PRESUPUESTARIO],0))</f>
        <v/>
      </c>
      <c r="R1624" s="696"/>
      <c r="S1624" s="696"/>
    </row>
    <row r="1625" spans="2:19" x14ac:dyDescent="0.3">
      <c r="B1625" s="692" t="str">
        <f>IF('Formulario PPGR3 '!$G1625="","",CONCATENATE('Formulario PPGR3 '!$C1625,".",'Formulario PPGR3 '!$D1625,".",'Formulario PPGR3 '!$E1625,".",'Formulario PPGR3 '!$F1625))</f>
        <v/>
      </c>
      <c r="C1625" s="692" t="str">
        <f>IF('Formulario PPGR3 '!$G1625="","",'[1]Formulario PPGR1'!#REF!)</f>
        <v/>
      </c>
      <c r="D1625" s="692" t="str">
        <f>IF('Formulario PPGR3 '!$G1625="","",'[1]Formulario PPGR1'!#REF!)</f>
        <v/>
      </c>
      <c r="E1625" s="692" t="str">
        <f>IF('Formulario PPGR3 '!$G1625="","",'[1]Formulario PPGR1'!#REF!)</f>
        <v/>
      </c>
      <c r="F1625" s="692" t="str">
        <f>IF('Formulario PPGR3 '!$G1625="","",'[1]Formulario PPGR1'!#REF!)</f>
        <v/>
      </c>
      <c r="G1625" s="693"/>
      <c r="H1625" s="694" t="str">
        <f>IF(Tabla112[[#This Row],[Código_Actividad]]="","",_xlfn.XLOOKUP(Tabla112[[#This Row],[Código_Actividad]],[1]!Tabla2[Código],[1]!Tabla2[Actividades Programables Presupuestables],"",0))</f>
        <v/>
      </c>
      <c r="I1625" s="695" t="str">
        <f>IFERROR(VLOOKUP('Formulario PPGR3 '!$G1625,'[1]Formulario PPGR2'!$H$9:$V$272,15,FALSE),"")</f>
        <v/>
      </c>
      <c r="J1625" s="702"/>
      <c r="K1625" s="696" t="str">
        <f>IF(Tabla112[[#This Row],[Insumos]]="","",_xlfn.XLOOKUP(Tabla112[[#This Row],[Insumos]],[1]!Tabla10[Insumo],[1]!Tabla10[InsumoAbrev],"",0))</f>
        <v/>
      </c>
      <c r="L1625" s="697"/>
      <c r="M1625" s="698" t="str">
        <f>IF(Tabla112[[#This Row],[Descripción]]="","",_xlfn.XLOOKUP(Tabla112[[#This Row],[Descripción]],[1]!Tabla10[Descripción],[1]!Tabla10[Unidad de Medida],"",0))</f>
        <v/>
      </c>
      <c r="N1625" s="699"/>
      <c r="O1625" s="700" t="str">
        <f>IF(Tabla112[[#This Row],[Descripción]]="","",_xlfn.XLOOKUP(Tabla112[[#This Row],[Descripción]],[1]!Tabla10[Descripción],[1]!Tabla10[Precio Unitario],0))</f>
        <v/>
      </c>
      <c r="P1625" s="700" t="str">
        <f>IF(Tabla112[[#This Row],[Cantidad de Insumos]]="","",Tabla112[[#This Row],[Precio Unitario]]*Tabla112[[#This Row],[Cantidad de Insumos]])</f>
        <v/>
      </c>
      <c r="Q1625" s="700" t="str">
        <f>IF(Tabla112[[#This Row],[Descripción]]="","",_xlfn.XLOOKUP(Tabla112[[#This Row],[Descripción]],[1]!Tabla10[Descripción],[1]!Tabla10[CODIGO PRESUPUESTARIO],0))</f>
        <v/>
      </c>
      <c r="R1625" s="696"/>
      <c r="S1625" s="696"/>
    </row>
    <row r="1626" spans="2:19" x14ac:dyDescent="0.3">
      <c r="B1626" s="692" t="str">
        <f>IF('Formulario PPGR3 '!$G1626="","",CONCATENATE('Formulario PPGR3 '!$C1626,".",'Formulario PPGR3 '!$D1626,".",'Formulario PPGR3 '!$E1626,".",'Formulario PPGR3 '!$F1626))</f>
        <v/>
      </c>
      <c r="C1626" s="692" t="str">
        <f>IF('Formulario PPGR3 '!$G1626="","",'[1]Formulario PPGR1'!#REF!)</f>
        <v/>
      </c>
      <c r="D1626" s="692" t="str">
        <f>IF('Formulario PPGR3 '!$G1626="","",'[1]Formulario PPGR1'!#REF!)</f>
        <v/>
      </c>
      <c r="E1626" s="692" t="str">
        <f>IF('Formulario PPGR3 '!$G1626="","",'[1]Formulario PPGR1'!#REF!)</f>
        <v/>
      </c>
      <c r="F1626" s="692" t="str">
        <f>IF('Formulario PPGR3 '!$G1626="","",'[1]Formulario PPGR1'!#REF!)</f>
        <v/>
      </c>
      <c r="G1626" s="693"/>
      <c r="H1626" s="694" t="str">
        <f>IF(Tabla112[[#This Row],[Código_Actividad]]="","",_xlfn.XLOOKUP(Tabla112[[#This Row],[Código_Actividad]],[1]!Tabla2[Código],[1]!Tabla2[Actividades Programables Presupuestables],"",0))</f>
        <v/>
      </c>
      <c r="I1626" s="695" t="str">
        <f>IFERROR(VLOOKUP('Formulario PPGR3 '!$G1626,'[1]Formulario PPGR2'!$H$9:$V$272,15,FALSE),"")</f>
        <v/>
      </c>
      <c r="J1626" s="702"/>
      <c r="K1626" s="696" t="str">
        <f>IF(Tabla112[[#This Row],[Insumos]]="","",_xlfn.XLOOKUP(Tabla112[[#This Row],[Insumos]],[1]!Tabla10[Insumo],[1]!Tabla10[InsumoAbrev],"",0))</f>
        <v/>
      </c>
      <c r="L1626" s="697"/>
      <c r="M1626" s="698" t="str">
        <f>IF(Tabla112[[#This Row],[Descripción]]="","",_xlfn.XLOOKUP(Tabla112[[#This Row],[Descripción]],[1]!Tabla10[Descripción],[1]!Tabla10[Unidad de Medida],"",0))</f>
        <v/>
      </c>
      <c r="N1626" s="699"/>
      <c r="O1626" s="700" t="str">
        <f>IF(Tabla112[[#This Row],[Descripción]]="","",_xlfn.XLOOKUP(Tabla112[[#This Row],[Descripción]],[1]!Tabla10[Descripción],[1]!Tabla10[Precio Unitario],0))</f>
        <v/>
      </c>
      <c r="P1626" s="700" t="str">
        <f>IF(Tabla112[[#This Row],[Cantidad de Insumos]]="","",Tabla112[[#This Row],[Precio Unitario]]*Tabla112[[#This Row],[Cantidad de Insumos]])</f>
        <v/>
      </c>
      <c r="Q1626" s="700" t="str">
        <f>IF(Tabla112[[#This Row],[Descripción]]="","",_xlfn.XLOOKUP(Tabla112[[#This Row],[Descripción]],[1]!Tabla10[Descripción],[1]!Tabla10[CODIGO PRESUPUESTARIO],0))</f>
        <v/>
      </c>
      <c r="R1626" s="696"/>
      <c r="S1626" s="696"/>
    </row>
    <row r="1627" spans="2:19" x14ac:dyDescent="0.3">
      <c r="B1627" s="692" t="str">
        <f>IF('Formulario PPGR3 '!$G1627="","",CONCATENATE('Formulario PPGR3 '!$C1627,".",'Formulario PPGR3 '!$D1627,".",'Formulario PPGR3 '!$E1627,".",'Formulario PPGR3 '!$F1627))</f>
        <v/>
      </c>
      <c r="C1627" s="692" t="str">
        <f>IF('Formulario PPGR3 '!$G1627="","",'[1]Formulario PPGR1'!#REF!)</f>
        <v/>
      </c>
      <c r="D1627" s="692" t="str">
        <f>IF('Formulario PPGR3 '!$G1627="","",'[1]Formulario PPGR1'!#REF!)</f>
        <v/>
      </c>
      <c r="E1627" s="692" t="str">
        <f>IF('Formulario PPGR3 '!$G1627="","",'[1]Formulario PPGR1'!#REF!)</f>
        <v/>
      </c>
      <c r="F1627" s="692" t="str">
        <f>IF('Formulario PPGR3 '!$G1627="","",'[1]Formulario PPGR1'!#REF!)</f>
        <v/>
      </c>
      <c r="G1627" s="693"/>
      <c r="H1627" s="694" t="str">
        <f>IF(Tabla112[[#This Row],[Código_Actividad]]="","",_xlfn.XLOOKUP(Tabla112[[#This Row],[Código_Actividad]],[1]!Tabla2[Código],[1]!Tabla2[Actividades Programables Presupuestables],"",0))</f>
        <v/>
      </c>
      <c r="I1627" s="695" t="str">
        <f>IFERROR(VLOOKUP('Formulario PPGR3 '!$G1627,'[1]Formulario PPGR2'!$H$9:$V$272,15,FALSE),"")</f>
        <v/>
      </c>
      <c r="J1627" s="702"/>
      <c r="K1627" s="696" t="str">
        <f>IF(Tabla112[[#This Row],[Insumos]]="","",_xlfn.XLOOKUP(Tabla112[[#This Row],[Insumos]],[1]!Tabla10[Insumo],[1]!Tabla10[InsumoAbrev],"",0))</f>
        <v/>
      </c>
      <c r="L1627" s="697"/>
      <c r="M1627" s="698" t="str">
        <f>IF(Tabla112[[#This Row],[Descripción]]="","",_xlfn.XLOOKUP(Tabla112[[#This Row],[Descripción]],[1]!Tabla10[Descripción],[1]!Tabla10[Unidad de Medida],"",0))</f>
        <v/>
      </c>
      <c r="N1627" s="699"/>
      <c r="O1627" s="700" t="str">
        <f>IF(Tabla112[[#This Row],[Descripción]]="","",_xlfn.XLOOKUP(Tabla112[[#This Row],[Descripción]],[1]!Tabla10[Descripción],[1]!Tabla10[Precio Unitario],0))</f>
        <v/>
      </c>
      <c r="P1627" s="700" t="str">
        <f>IF(Tabla112[[#This Row],[Cantidad de Insumos]]="","",Tabla112[[#This Row],[Precio Unitario]]*Tabla112[[#This Row],[Cantidad de Insumos]])</f>
        <v/>
      </c>
      <c r="Q1627" s="700" t="str">
        <f>IF(Tabla112[[#This Row],[Descripción]]="","",_xlfn.XLOOKUP(Tabla112[[#This Row],[Descripción]],[1]!Tabla10[Descripción],[1]!Tabla10[CODIGO PRESUPUESTARIO],0))</f>
        <v/>
      </c>
      <c r="R1627" s="696"/>
      <c r="S1627" s="696"/>
    </row>
    <row r="1628" spans="2:19" x14ac:dyDescent="0.3">
      <c r="B1628" s="692" t="str">
        <f>IF('Formulario PPGR3 '!$G1628="","",CONCATENATE('Formulario PPGR3 '!$C1628,".",'Formulario PPGR3 '!$D1628,".",'Formulario PPGR3 '!$E1628,".",'Formulario PPGR3 '!$F1628))</f>
        <v/>
      </c>
      <c r="C1628" s="692" t="str">
        <f>IF('Formulario PPGR3 '!$G1628="","",'[1]Formulario PPGR1'!#REF!)</f>
        <v/>
      </c>
      <c r="D1628" s="692" t="str">
        <f>IF('Formulario PPGR3 '!$G1628="","",'[1]Formulario PPGR1'!#REF!)</f>
        <v/>
      </c>
      <c r="E1628" s="692" t="str">
        <f>IF('Formulario PPGR3 '!$G1628="","",'[1]Formulario PPGR1'!#REF!)</f>
        <v/>
      </c>
      <c r="F1628" s="692" t="str">
        <f>IF('Formulario PPGR3 '!$G1628="","",'[1]Formulario PPGR1'!#REF!)</f>
        <v/>
      </c>
      <c r="G1628" s="693"/>
      <c r="H1628" s="694" t="str">
        <f>IF(Tabla112[[#This Row],[Código_Actividad]]="","",_xlfn.XLOOKUP(Tabla112[[#This Row],[Código_Actividad]],[1]!Tabla2[Código],[1]!Tabla2[Actividades Programables Presupuestables],"",0))</f>
        <v/>
      </c>
      <c r="I1628" s="695" t="str">
        <f>IFERROR(VLOOKUP('Formulario PPGR3 '!$G1628,'[1]Formulario PPGR2'!$H$9:$V$272,15,FALSE),"")</f>
        <v/>
      </c>
      <c r="J1628" s="702"/>
      <c r="K1628" s="696" t="str">
        <f>IF(Tabla112[[#This Row],[Insumos]]="","",_xlfn.XLOOKUP(Tabla112[[#This Row],[Insumos]],[1]!Tabla10[Insumo],[1]!Tabla10[InsumoAbrev],"",0))</f>
        <v/>
      </c>
      <c r="L1628" s="697"/>
      <c r="M1628" s="698" t="str">
        <f>IF(Tabla112[[#This Row],[Descripción]]="","",_xlfn.XLOOKUP(Tabla112[[#This Row],[Descripción]],[1]!Tabla10[Descripción],[1]!Tabla10[Unidad de Medida],"",0))</f>
        <v/>
      </c>
      <c r="N1628" s="699"/>
      <c r="O1628" s="700" t="str">
        <f>IF(Tabla112[[#This Row],[Descripción]]="","",_xlfn.XLOOKUP(Tabla112[[#This Row],[Descripción]],[1]!Tabla10[Descripción],[1]!Tabla10[Precio Unitario],0))</f>
        <v/>
      </c>
      <c r="P1628" s="700" t="str">
        <f>IF(Tabla112[[#This Row],[Cantidad de Insumos]]="","",Tabla112[[#This Row],[Precio Unitario]]*Tabla112[[#This Row],[Cantidad de Insumos]])</f>
        <v/>
      </c>
      <c r="Q1628" s="700" t="str">
        <f>IF(Tabla112[[#This Row],[Descripción]]="","",_xlfn.XLOOKUP(Tabla112[[#This Row],[Descripción]],[1]!Tabla10[Descripción],[1]!Tabla10[CODIGO PRESUPUESTARIO],0))</f>
        <v/>
      </c>
      <c r="R1628" s="696"/>
      <c r="S1628" s="696"/>
    </row>
    <row r="1629" spans="2:19" x14ac:dyDescent="0.3">
      <c r="B1629" s="692" t="str">
        <f>IF('Formulario PPGR3 '!$G1629="","",CONCATENATE('Formulario PPGR3 '!$C1629,".",'Formulario PPGR3 '!$D1629,".",'Formulario PPGR3 '!$E1629,".",'Formulario PPGR3 '!$F1629))</f>
        <v/>
      </c>
      <c r="C1629" s="692" t="str">
        <f>IF('Formulario PPGR3 '!$G1629="","",'[1]Formulario PPGR1'!#REF!)</f>
        <v/>
      </c>
      <c r="D1629" s="692" t="str">
        <f>IF('Formulario PPGR3 '!$G1629="","",'[1]Formulario PPGR1'!#REF!)</f>
        <v/>
      </c>
      <c r="E1629" s="692" t="str">
        <f>IF('Formulario PPGR3 '!$G1629="","",'[1]Formulario PPGR1'!#REF!)</f>
        <v/>
      </c>
      <c r="F1629" s="692" t="str">
        <f>IF('Formulario PPGR3 '!$G1629="","",'[1]Formulario PPGR1'!#REF!)</f>
        <v/>
      </c>
      <c r="G1629" s="693"/>
      <c r="H1629" s="694" t="str">
        <f>IF(Tabla112[[#This Row],[Código_Actividad]]="","",_xlfn.XLOOKUP(Tabla112[[#This Row],[Código_Actividad]],[1]!Tabla2[Código],[1]!Tabla2[Actividades Programables Presupuestables],"",0))</f>
        <v/>
      </c>
      <c r="I1629" s="695" t="str">
        <f>IFERROR(VLOOKUP('Formulario PPGR3 '!$G1629,'[1]Formulario PPGR2'!$H$9:$V$272,15,FALSE),"")</f>
        <v/>
      </c>
      <c r="J1629" s="702"/>
      <c r="K1629" s="696" t="str">
        <f>IF(Tabla112[[#This Row],[Insumos]]="","",_xlfn.XLOOKUP(Tabla112[[#This Row],[Insumos]],[1]!Tabla10[Insumo],[1]!Tabla10[InsumoAbrev],"",0))</f>
        <v/>
      </c>
      <c r="L1629" s="697"/>
      <c r="M1629" s="698" t="str">
        <f>IF(Tabla112[[#This Row],[Descripción]]="","",_xlfn.XLOOKUP(Tabla112[[#This Row],[Descripción]],[1]!Tabla10[Descripción],[1]!Tabla10[Unidad de Medida],"",0))</f>
        <v/>
      </c>
      <c r="N1629" s="699"/>
      <c r="O1629" s="700" t="str">
        <f>IF(Tabla112[[#This Row],[Descripción]]="","",_xlfn.XLOOKUP(Tabla112[[#This Row],[Descripción]],[1]!Tabla10[Descripción],[1]!Tabla10[Precio Unitario],0))</f>
        <v/>
      </c>
      <c r="P1629" s="700" t="str">
        <f>IF(Tabla112[[#This Row],[Cantidad de Insumos]]="","",Tabla112[[#This Row],[Precio Unitario]]*Tabla112[[#This Row],[Cantidad de Insumos]])</f>
        <v/>
      </c>
      <c r="Q1629" s="700" t="str">
        <f>IF(Tabla112[[#This Row],[Descripción]]="","",_xlfn.XLOOKUP(Tabla112[[#This Row],[Descripción]],[1]!Tabla10[Descripción],[1]!Tabla10[CODIGO PRESUPUESTARIO],0))</f>
        <v/>
      </c>
      <c r="R1629" s="696"/>
      <c r="S1629" s="696"/>
    </row>
    <row r="1630" spans="2:19" x14ac:dyDescent="0.3">
      <c r="B1630" s="692" t="str">
        <f>IF('Formulario PPGR3 '!$G1630="","",CONCATENATE('Formulario PPGR3 '!$C1630,".",'Formulario PPGR3 '!$D1630,".",'Formulario PPGR3 '!$E1630,".",'Formulario PPGR3 '!$F1630))</f>
        <v/>
      </c>
      <c r="C1630" s="692" t="str">
        <f>IF('Formulario PPGR3 '!$G1630="","",'[1]Formulario PPGR1'!#REF!)</f>
        <v/>
      </c>
      <c r="D1630" s="692" t="str">
        <f>IF('Formulario PPGR3 '!$G1630="","",'[1]Formulario PPGR1'!#REF!)</f>
        <v/>
      </c>
      <c r="E1630" s="692" t="str">
        <f>IF('Formulario PPGR3 '!$G1630="","",'[1]Formulario PPGR1'!#REF!)</f>
        <v/>
      </c>
      <c r="F1630" s="692" t="str">
        <f>IF('Formulario PPGR3 '!$G1630="","",'[1]Formulario PPGR1'!#REF!)</f>
        <v/>
      </c>
      <c r="G1630" s="693"/>
      <c r="H1630" s="694" t="str">
        <f>IF(Tabla112[[#This Row],[Código_Actividad]]="","",_xlfn.XLOOKUP(Tabla112[[#This Row],[Código_Actividad]],[1]!Tabla2[Código],[1]!Tabla2[Actividades Programables Presupuestables],"",0))</f>
        <v/>
      </c>
      <c r="I1630" s="695" t="str">
        <f>IFERROR(VLOOKUP('Formulario PPGR3 '!$G1630,'[1]Formulario PPGR2'!$H$9:$V$272,15,FALSE),"")</f>
        <v/>
      </c>
      <c r="J1630" s="702"/>
      <c r="K1630" s="696" t="str">
        <f>IF(Tabla112[[#This Row],[Insumos]]="","",_xlfn.XLOOKUP(Tabla112[[#This Row],[Insumos]],[1]!Tabla10[Insumo],[1]!Tabla10[InsumoAbrev],"",0))</f>
        <v/>
      </c>
      <c r="L1630" s="697"/>
      <c r="M1630" s="698" t="str">
        <f>IF(Tabla112[[#This Row],[Descripción]]="","",_xlfn.XLOOKUP(Tabla112[[#This Row],[Descripción]],[1]!Tabla10[Descripción],[1]!Tabla10[Unidad de Medida],"",0))</f>
        <v/>
      </c>
      <c r="N1630" s="699"/>
      <c r="O1630" s="700" t="str">
        <f>IF(Tabla112[[#This Row],[Descripción]]="","",_xlfn.XLOOKUP(Tabla112[[#This Row],[Descripción]],[1]!Tabla10[Descripción],[1]!Tabla10[Precio Unitario],0))</f>
        <v/>
      </c>
      <c r="P1630" s="700" t="str">
        <f>IF(Tabla112[[#This Row],[Cantidad de Insumos]]="","",Tabla112[[#This Row],[Precio Unitario]]*Tabla112[[#This Row],[Cantidad de Insumos]])</f>
        <v/>
      </c>
      <c r="Q1630" s="700" t="str">
        <f>IF(Tabla112[[#This Row],[Descripción]]="","",_xlfn.XLOOKUP(Tabla112[[#This Row],[Descripción]],[1]!Tabla10[Descripción],[1]!Tabla10[CODIGO PRESUPUESTARIO],0))</f>
        <v/>
      </c>
      <c r="R1630" s="696"/>
      <c r="S1630" s="696"/>
    </row>
    <row r="1631" spans="2:19" x14ac:dyDescent="0.3">
      <c r="B1631" s="692" t="str">
        <f>IF('Formulario PPGR3 '!$G1631="","",CONCATENATE('Formulario PPGR3 '!$C1631,".",'Formulario PPGR3 '!$D1631,".",'Formulario PPGR3 '!$E1631,".",'Formulario PPGR3 '!$F1631))</f>
        <v/>
      </c>
      <c r="C1631" s="692" t="str">
        <f>IF('Formulario PPGR3 '!$G1631="","",'[1]Formulario PPGR1'!#REF!)</f>
        <v/>
      </c>
      <c r="D1631" s="692" t="str">
        <f>IF('Formulario PPGR3 '!$G1631="","",'[1]Formulario PPGR1'!#REF!)</f>
        <v/>
      </c>
      <c r="E1631" s="692" t="str">
        <f>IF('Formulario PPGR3 '!$G1631="","",'[1]Formulario PPGR1'!#REF!)</f>
        <v/>
      </c>
      <c r="F1631" s="692" t="str">
        <f>IF('Formulario PPGR3 '!$G1631="","",'[1]Formulario PPGR1'!#REF!)</f>
        <v/>
      </c>
      <c r="G1631" s="693"/>
      <c r="H1631" s="694" t="str">
        <f>IF(Tabla112[[#This Row],[Código_Actividad]]="","",_xlfn.XLOOKUP(Tabla112[[#This Row],[Código_Actividad]],[1]!Tabla2[Código],[1]!Tabla2[Actividades Programables Presupuestables],"",0))</f>
        <v/>
      </c>
      <c r="I1631" s="695" t="str">
        <f>IFERROR(VLOOKUP('Formulario PPGR3 '!$G1631,'[1]Formulario PPGR2'!$H$9:$V$272,15,FALSE),"")</f>
        <v/>
      </c>
      <c r="J1631" s="702"/>
      <c r="K1631" s="696" t="str">
        <f>IF(Tabla112[[#This Row],[Insumos]]="","",_xlfn.XLOOKUP(Tabla112[[#This Row],[Insumos]],[1]!Tabla10[Insumo],[1]!Tabla10[InsumoAbrev],"",0))</f>
        <v/>
      </c>
      <c r="L1631" s="697"/>
      <c r="M1631" s="698" t="str">
        <f>IF(Tabla112[[#This Row],[Descripción]]="","",_xlfn.XLOOKUP(Tabla112[[#This Row],[Descripción]],[1]!Tabla10[Descripción],[1]!Tabla10[Unidad de Medida],"",0))</f>
        <v/>
      </c>
      <c r="N1631" s="699"/>
      <c r="O1631" s="700" t="str">
        <f>IF(Tabla112[[#This Row],[Descripción]]="","",_xlfn.XLOOKUP(Tabla112[[#This Row],[Descripción]],[1]!Tabla10[Descripción],[1]!Tabla10[Precio Unitario],0))</f>
        <v/>
      </c>
      <c r="P1631" s="700" t="str">
        <f>IF(Tabla112[[#This Row],[Cantidad de Insumos]]="","",Tabla112[[#This Row],[Precio Unitario]]*Tabla112[[#This Row],[Cantidad de Insumos]])</f>
        <v/>
      </c>
      <c r="Q1631" s="700" t="str">
        <f>IF(Tabla112[[#This Row],[Descripción]]="","",_xlfn.XLOOKUP(Tabla112[[#This Row],[Descripción]],[1]!Tabla10[Descripción],[1]!Tabla10[CODIGO PRESUPUESTARIO],0))</f>
        <v/>
      </c>
      <c r="R1631" s="696"/>
      <c r="S1631" s="696"/>
    </row>
    <row r="1632" spans="2:19" x14ac:dyDescent="0.3">
      <c r="B1632" s="692" t="str">
        <f>IF('Formulario PPGR3 '!$G1632="","",CONCATENATE('Formulario PPGR3 '!$C1632,".",'Formulario PPGR3 '!$D1632,".",'Formulario PPGR3 '!$E1632,".",'Formulario PPGR3 '!$F1632))</f>
        <v/>
      </c>
      <c r="C1632" s="692" t="str">
        <f>IF('Formulario PPGR3 '!$G1632="","",'[1]Formulario PPGR1'!#REF!)</f>
        <v/>
      </c>
      <c r="D1632" s="692" t="str">
        <f>IF('Formulario PPGR3 '!$G1632="","",'[1]Formulario PPGR1'!#REF!)</f>
        <v/>
      </c>
      <c r="E1632" s="692" t="str">
        <f>IF('Formulario PPGR3 '!$G1632="","",'[1]Formulario PPGR1'!#REF!)</f>
        <v/>
      </c>
      <c r="F1632" s="692" t="str">
        <f>IF('Formulario PPGR3 '!$G1632="","",'[1]Formulario PPGR1'!#REF!)</f>
        <v/>
      </c>
      <c r="G1632" s="693"/>
      <c r="H1632" s="694" t="str">
        <f>IF(Tabla112[[#This Row],[Código_Actividad]]="","",_xlfn.XLOOKUP(Tabla112[[#This Row],[Código_Actividad]],[1]!Tabla2[Código],[1]!Tabla2[Actividades Programables Presupuestables],"",0))</f>
        <v/>
      </c>
      <c r="I1632" s="695" t="str">
        <f>IFERROR(VLOOKUP('Formulario PPGR3 '!$G1632,'[1]Formulario PPGR2'!$H$9:$V$272,15,FALSE),"")</f>
        <v/>
      </c>
      <c r="J1632" s="702"/>
      <c r="K1632" s="696" t="str">
        <f>IF(Tabla112[[#This Row],[Insumos]]="","",_xlfn.XLOOKUP(Tabla112[[#This Row],[Insumos]],[1]!Tabla10[Insumo],[1]!Tabla10[InsumoAbrev],"",0))</f>
        <v/>
      </c>
      <c r="L1632" s="697"/>
      <c r="M1632" s="698" t="str">
        <f>IF(Tabla112[[#This Row],[Descripción]]="","",_xlfn.XLOOKUP(Tabla112[[#This Row],[Descripción]],[1]!Tabla10[Descripción],[1]!Tabla10[Unidad de Medida],"",0))</f>
        <v/>
      </c>
      <c r="N1632" s="699"/>
      <c r="O1632" s="700" t="str">
        <f>IF(Tabla112[[#This Row],[Descripción]]="","",_xlfn.XLOOKUP(Tabla112[[#This Row],[Descripción]],[1]!Tabla10[Descripción],[1]!Tabla10[Precio Unitario],0))</f>
        <v/>
      </c>
      <c r="P1632" s="700" t="str">
        <f>IF(Tabla112[[#This Row],[Cantidad de Insumos]]="","",Tabla112[[#This Row],[Precio Unitario]]*Tabla112[[#This Row],[Cantidad de Insumos]])</f>
        <v/>
      </c>
      <c r="Q1632" s="700" t="str">
        <f>IF(Tabla112[[#This Row],[Descripción]]="","",_xlfn.XLOOKUP(Tabla112[[#This Row],[Descripción]],[1]!Tabla10[Descripción],[1]!Tabla10[CODIGO PRESUPUESTARIO],0))</f>
        <v/>
      </c>
      <c r="R1632" s="696"/>
      <c r="S1632" s="696"/>
    </row>
    <row r="1633" spans="2:19" x14ac:dyDescent="0.3">
      <c r="B1633" s="692" t="str">
        <f>IF('Formulario PPGR3 '!$G1633="","",CONCATENATE('Formulario PPGR3 '!$C1633,".",'Formulario PPGR3 '!$D1633,".",'Formulario PPGR3 '!$E1633,".",'Formulario PPGR3 '!$F1633))</f>
        <v/>
      </c>
      <c r="C1633" s="692" t="str">
        <f>IF('Formulario PPGR3 '!$G1633="","",'[1]Formulario PPGR1'!#REF!)</f>
        <v/>
      </c>
      <c r="D1633" s="692" t="str">
        <f>IF('Formulario PPGR3 '!$G1633="","",'[1]Formulario PPGR1'!#REF!)</f>
        <v/>
      </c>
      <c r="E1633" s="692" t="str">
        <f>IF('Formulario PPGR3 '!$G1633="","",'[1]Formulario PPGR1'!#REF!)</f>
        <v/>
      </c>
      <c r="F1633" s="692" t="str">
        <f>IF('Formulario PPGR3 '!$G1633="","",'[1]Formulario PPGR1'!#REF!)</f>
        <v/>
      </c>
      <c r="G1633" s="693"/>
      <c r="H1633" s="694" t="str">
        <f>IF(Tabla112[[#This Row],[Código_Actividad]]="","",_xlfn.XLOOKUP(Tabla112[[#This Row],[Código_Actividad]],[1]!Tabla2[Código],[1]!Tabla2[Actividades Programables Presupuestables],"",0))</f>
        <v/>
      </c>
      <c r="I1633" s="695" t="str">
        <f>IFERROR(VLOOKUP('Formulario PPGR3 '!$G1633,'[1]Formulario PPGR2'!$H$9:$V$272,15,FALSE),"")</f>
        <v/>
      </c>
      <c r="J1633" s="702"/>
      <c r="K1633" s="696" t="str">
        <f>IF(Tabla112[[#This Row],[Insumos]]="","",_xlfn.XLOOKUP(Tabla112[[#This Row],[Insumos]],[1]!Tabla10[Insumo],[1]!Tabla10[InsumoAbrev],"",0))</f>
        <v/>
      </c>
      <c r="L1633" s="697"/>
      <c r="M1633" s="698" t="str">
        <f>IF(Tabla112[[#This Row],[Descripción]]="","",_xlfn.XLOOKUP(Tabla112[[#This Row],[Descripción]],[1]!Tabla10[Descripción],[1]!Tabla10[Unidad de Medida],"",0))</f>
        <v/>
      </c>
      <c r="N1633" s="699"/>
      <c r="O1633" s="700" t="str">
        <f>IF(Tabla112[[#This Row],[Descripción]]="","",_xlfn.XLOOKUP(Tabla112[[#This Row],[Descripción]],[1]!Tabla10[Descripción],[1]!Tabla10[Precio Unitario],0))</f>
        <v/>
      </c>
      <c r="P1633" s="700" t="str">
        <f>IF(Tabla112[[#This Row],[Cantidad de Insumos]]="","",Tabla112[[#This Row],[Precio Unitario]]*Tabla112[[#This Row],[Cantidad de Insumos]])</f>
        <v/>
      </c>
      <c r="Q1633" s="700" t="str">
        <f>IF(Tabla112[[#This Row],[Descripción]]="","",_xlfn.XLOOKUP(Tabla112[[#This Row],[Descripción]],[1]!Tabla10[Descripción],[1]!Tabla10[CODIGO PRESUPUESTARIO],0))</f>
        <v/>
      </c>
      <c r="R1633" s="696"/>
      <c r="S1633" s="696"/>
    </row>
    <row r="1634" spans="2:19" x14ac:dyDescent="0.3">
      <c r="B1634" s="692" t="str">
        <f>IF('Formulario PPGR3 '!$G1634="","",CONCATENATE('Formulario PPGR3 '!$C1634,".",'Formulario PPGR3 '!$D1634,".",'Formulario PPGR3 '!$E1634,".",'Formulario PPGR3 '!$F1634))</f>
        <v/>
      </c>
      <c r="C1634" s="692" t="str">
        <f>IF('Formulario PPGR3 '!$G1634="","",'[1]Formulario PPGR1'!#REF!)</f>
        <v/>
      </c>
      <c r="D1634" s="692" t="str">
        <f>IF('Formulario PPGR3 '!$G1634="","",'[1]Formulario PPGR1'!#REF!)</f>
        <v/>
      </c>
      <c r="E1634" s="692" t="str">
        <f>IF('Formulario PPGR3 '!$G1634="","",'[1]Formulario PPGR1'!#REF!)</f>
        <v/>
      </c>
      <c r="F1634" s="692" t="str">
        <f>IF('Formulario PPGR3 '!$G1634="","",'[1]Formulario PPGR1'!#REF!)</f>
        <v/>
      </c>
      <c r="G1634" s="693"/>
      <c r="H1634" s="694" t="str">
        <f>IF(Tabla112[[#This Row],[Código_Actividad]]="","",_xlfn.XLOOKUP(Tabla112[[#This Row],[Código_Actividad]],[1]!Tabla2[Código],[1]!Tabla2[Actividades Programables Presupuestables],"",0))</f>
        <v/>
      </c>
      <c r="I1634" s="695" t="str">
        <f>IFERROR(VLOOKUP('Formulario PPGR3 '!$G1634,'[1]Formulario PPGR2'!$H$9:$V$272,15,FALSE),"")</f>
        <v/>
      </c>
      <c r="J1634" s="702"/>
      <c r="K1634" s="696" t="str">
        <f>IF(Tabla112[[#This Row],[Insumos]]="","",_xlfn.XLOOKUP(Tabla112[[#This Row],[Insumos]],[1]!Tabla10[Insumo],[1]!Tabla10[InsumoAbrev],"",0))</f>
        <v/>
      </c>
      <c r="L1634" s="697"/>
      <c r="M1634" s="698" t="str">
        <f>IF(Tabla112[[#This Row],[Descripción]]="","",_xlfn.XLOOKUP(Tabla112[[#This Row],[Descripción]],[1]!Tabla10[Descripción],[1]!Tabla10[Unidad de Medida],"",0))</f>
        <v/>
      </c>
      <c r="N1634" s="699"/>
      <c r="O1634" s="700" t="str">
        <f>IF(Tabla112[[#This Row],[Descripción]]="","",_xlfn.XLOOKUP(Tabla112[[#This Row],[Descripción]],[1]!Tabla10[Descripción],[1]!Tabla10[Precio Unitario],0))</f>
        <v/>
      </c>
      <c r="P1634" s="700" t="str">
        <f>IF(Tabla112[[#This Row],[Cantidad de Insumos]]="","",Tabla112[[#This Row],[Precio Unitario]]*Tabla112[[#This Row],[Cantidad de Insumos]])</f>
        <v/>
      </c>
      <c r="Q1634" s="700" t="str">
        <f>IF(Tabla112[[#This Row],[Descripción]]="","",_xlfn.XLOOKUP(Tabla112[[#This Row],[Descripción]],[1]!Tabla10[Descripción],[1]!Tabla10[CODIGO PRESUPUESTARIO],0))</f>
        <v/>
      </c>
      <c r="R1634" s="696"/>
      <c r="S1634" s="696"/>
    </row>
    <row r="1635" spans="2:19" x14ac:dyDescent="0.3">
      <c r="B1635" s="692" t="str">
        <f>IF('Formulario PPGR3 '!$G1635="","",CONCATENATE('Formulario PPGR3 '!$C1635,".",'Formulario PPGR3 '!$D1635,".",'Formulario PPGR3 '!$E1635,".",'Formulario PPGR3 '!$F1635))</f>
        <v/>
      </c>
      <c r="C1635" s="692" t="str">
        <f>IF('Formulario PPGR3 '!$G1635="","",'[1]Formulario PPGR1'!#REF!)</f>
        <v/>
      </c>
      <c r="D1635" s="692" t="str">
        <f>IF('Formulario PPGR3 '!$G1635="","",'[1]Formulario PPGR1'!#REF!)</f>
        <v/>
      </c>
      <c r="E1635" s="692" t="str">
        <f>IF('Formulario PPGR3 '!$G1635="","",'[1]Formulario PPGR1'!#REF!)</f>
        <v/>
      </c>
      <c r="F1635" s="692" t="str">
        <f>IF('Formulario PPGR3 '!$G1635="","",'[1]Formulario PPGR1'!#REF!)</f>
        <v/>
      </c>
      <c r="G1635" s="693"/>
      <c r="H1635" s="694" t="str">
        <f>IF(Tabla112[[#This Row],[Código_Actividad]]="","",_xlfn.XLOOKUP(Tabla112[[#This Row],[Código_Actividad]],[1]!Tabla2[Código],[1]!Tabla2[Actividades Programables Presupuestables],"",0))</f>
        <v/>
      </c>
      <c r="I1635" s="695" t="str">
        <f>IFERROR(VLOOKUP('Formulario PPGR3 '!$G1635,'[1]Formulario PPGR2'!$H$9:$V$272,15,FALSE),"")</f>
        <v/>
      </c>
      <c r="J1635" s="702"/>
      <c r="K1635" s="696" t="str">
        <f>IF(Tabla112[[#This Row],[Insumos]]="","",_xlfn.XLOOKUP(Tabla112[[#This Row],[Insumos]],[1]!Tabla10[Insumo],[1]!Tabla10[InsumoAbrev],"",0))</f>
        <v/>
      </c>
      <c r="L1635" s="697"/>
      <c r="M1635" s="698" t="str">
        <f>IF(Tabla112[[#This Row],[Descripción]]="","",_xlfn.XLOOKUP(Tabla112[[#This Row],[Descripción]],[1]!Tabla10[Descripción],[1]!Tabla10[Unidad de Medida],"",0))</f>
        <v/>
      </c>
      <c r="N1635" s="699"/>
      <c r="O1635" s="700" t="str">
        <f>IF(Tabla112[[#This Row],[Descripción]]="","",_xlfn.XLOOKUP(Tabla112[[#This Row],[Descripción]],[1]!Tabla10[Descripción],[1]!Tabla10[Precio Unitario],0))</f>
        <v/>
      </c>
      <c r="P1635" s="700" t="str">
        <f>IF(Tabla112[[#This Row],[Cantidad de Insumos]]="","",Tabla112[[#This Row],[Precio Unitario]]*Tabla112[[#This Row],[Cantidad de Insumos]])</f>
        <v/>
      </c>
      <c r="Q1635" s="700" t="str">
        <f>IF(Tabla112[[#This Row],[Descripción]]="","",_xlfn.XLOOKUP(Tabla112[[#This Row],[Descripción]],[1]!Tabla10[Descripción],[1]!Tabla10[CODIGO PRESUPUESTARIO],0))</f>
        <v/>
      </c>
      <c r="R1635" s="696"/>
      <c r="S1635" s="696"/>
    </row>
    <row r="1636" spans="2:19" x14ac:dyDescent="0.3">
      <c r="B1636" s="692" t="str">
        <f>IF('Formulario PPGR3 '!$G1636="","",CONCATENATE('Formulario PPGR3 '!$C1636,".",'Formulario PPGR3 '!$D1636,".",'Formulario PPGR3 '!$E1636,".",'Formulario PPGR3 '!$F1636))</f>
        <v/>
      </c>
      <c r="C1636" s="692" t="str">
        <f>IF('Formulario PPGR3 '!$G1636="","",'[1]Formulario PPGR1'!#REF!)</f>
        <v/>
      </c>
      <c r="D1636" s="692" t="str">
        <f>IF('Formulario PPGR3 '!$G1636="","",'[1]Formulario PPGR1'!#REF!)</f>
        <v/>
      </c>
      <c r="E1636" s="692" t="str">
        <f>IF('Formulario PPGR3 '!$G1636="","",'[1]Formulario PPGR1'!#REF!)</f>
        <v/>
      </c>
      <c r="F1636" s="692" t="str">
        <f>IF('Formulario PPGR3 '!$G1636="","",'[1]Formulario PPGR1'!#REF!)</f>
        <v/>
      </c>
      <c r="G1636" s="693"/>
      <c r="H1636" s="694" t="str">
        <f>IF(Tabla112[[#This Row],[Código_Actividad]]="","",_xlfn.XLOOKUP(Tabla112[[#This Row],[Código_Actividad]],[1]!Tabla2[Código],[1]!Tabla2[Actividades Programables Presupuestables],"",0))</f>
        <v/>
      </c>
      <c r="I1636" s="695" t="str">
        <f>IFERROR(VLOOKUP('Formulario PPGR3 '!$G1636,'[1]Formulario PPGR2'!$H$9:$V$272,15,FALSE),"")</f>
        <v/>
      </c>
      <c r="J1636" s="702"/>
      <c r="K1636" s="696" t="str">
        <f>IF(Tabla112[[#This Row],[Insumos]]="","",_xlfn.XLOOKUP(Tabla112[[#This Row],[Insumos]],[1]!Tabla10[Insumo],[1]!Tabla10[InsumoAbrev],"",0))</f>
        <v/>
      </c>
      <c r="L1636" s="697"/>
      <c r="M1636" s="698" t="str">
        <f>IF(Tabla112[[#This Row],[Descripción]]="","",_xlfn.XLOOKUP(Tabla112[[#This Row],[Descripción]],[1]!Tabla10[Descripción],[1]!Tabla10[Unidad de Medida],"",0))</f>
        <v/>
      </c>
      <c r="N1636" s="699"/>
      <c r="O1636" s="700" t="str">
        <f>IF(Tabla112[[#This Row],[Descripción]]="","",_xlfn.XLOOKUP(Tabla112[[#This Row],[Descripción]],[1]!Tabla10[Descripción],[1]!Tabla10[Precio Unitario],0))</f>
        <v/>
      </c>
      <c r="P1636" s="700" t="str">
        <f>IF(Tabla112[[#This Row],[Cantidad de Insumos]]="","",Tabla112[[#This Row],[Precio Unitario]]*Tabla112[[#This Row],[Cantidad de Insumos]])</f>
        <v/>
      </c>
      <c r="Q1636" s="700" t="str">
        <f>IF(Tabla112[[#This Row],[Descripción]]="","",_xlfn.XLOOKUP(Tabla112[[#This Row],[Descripción]],[1]!Tabla10[Descripción],[1]!Tabla10[CODIGO PRESUPUESTARIO],0))</f>
        <v/>
      </c>
      <c r="R1636" s="696"/>
      <c r="S1636" s="696"/>
    </row>
    <row r="1637" spans="2:19" x14ac:dyDescent="0.3">
      <c r="B1637" s="692" t="str">
        <f>IF('Formulario PPGR3 '!$G1637="","",CONCATENATE('Formulario PPGR3 '!$C1637,".",'Formulario PPGR3 '!$D1637,".",'Formulario PPGR3 '!$E1637,".",'Formulario PPGR3 '!$F1637))</f>
        <v/>
      </c>
      <c r="C1637" s="692" t="str">
        <f>IF('Formulario PPGR3 '!$G1637="","",'[1]Formulario PPGR1'!#REF!)</f>
        <v/>
      </c>
      <c r="D1637" s="692" t="str">
        <f>IF('Formulario PPGR3 '!$G1637="","",'[1]Formulario PPGR1'!#REF!)</f>
        <v/>
      </c>
      <c r="E1637" s="692" t="str">
        <f>IF('Formulario PPGR3 '!$G1637="","",'[1]Formulario PPGR1'!#REF!)</f>
        <v/>
      </c>
      <c r="F1637" s="692" t="str">
        <f>IF('Formulario PPGR3 '!$G1637="","",'[1]Formulario PPGR1'!#REF!)</f>
        <v/>
      </c>
      <c r="G1637" s="693"/>
      <c r="H1637" s="694" t="str">
        <f>IF(Tabla112[[#This Row],[Código_Actividad]]="","",_xlfn.XLOOKUP(Tabla112[[#This Row],[Código_Actividad]],[1]!Tabla2[Código],[1]!Tabla2[Actividades Programables Presupuestables],"",0))</f>
        <v/>
      </c>
      <c r="I1637" s="695" t="str">
        <f>IFERROR(VLOOKUP('Formulario PPGR3 '!$G1637,'[1]Formulario PPGR2'!$H$9:$V$272,15,FALSE),"")</f>
        <v/>
      </c>
      <c r="J1637" s="702"/>
      <c r="K1637" s="696" t="str">
        <f>IF(Tabla112[[#This Row],[Insumos]]="","",_xlfn.XLOOKUP(Tabla112[[#This Row],[Insumos]],[1]!Tabla10[Insumo],[1]!Tabla10[InsumoAbrev],"",0))</f>
        <v/>
      </c>
      <c r="L1637" s="697"/>
      <c r="M1637" s="698" t="str">
        <f>IF(Tabla112[[#This Row],[Descripción]]="","",_xlfn.XLOOKUP(Tabla112[[#This Row],[Descripción]],[1]!Tabla10[Descripción],[1]!Tabla10[Unidad de Medida],"",0))</f>
        <v/>
      </c>
      <c r="N1637" s="699"/>
      <c r="O1637" s="700" t="str">
        <f>IF(Tabla112[[#This Row],[Descripción]]="","",_xlfn.XLOOKUP(Tabla112[[#This Row],[Descripción]],[1]!Tabla10[Descripción],[1]!Tabla10[Precio Unitario],0))</f>
        <v/>
      </c>
      <c r="P1637" s="700" t="str">
        <f>IF(Tabla112[[#This Row],[Cantidad de Insumos]]="","",Tabla112[[#This Row],[Precio Unitario]]*Tabla112[[#This Row],[Cantidad de Insumos]])</f>
        <v/>
      </c>
      <c r="Q1637" s="700" t="str">
        <f>IF(Tabla112[[#This Row],[Descripción]]="","",_xlfn.XLOOKUP(Tabla112[[#This Row],[Descripción]],[1]!Tabla10[Descripción],[1]!Tabla10[CODIGO PRESUPUESTARIO],0))</f>
        <v/>
      </c>
      <c r="R1637" s="696"/>
      <c r="S1637" s="696"/>
    </row>
    <row r="1638" spans="2:19" x14ac:dyDescent="0.3">
      <c r="B1638" s="692" t="str">
        <f>IF('Formulario PPGR3 '!$G1638="","",CONCATENATE('Formulario PPGR3 '!$C1638,".",'Formulario PPGR3 '!$D1638,".",'Formulario PPGR3 '!$E1638,".",'Formulario PPGR3 '!$F1638))</f>
        <v/>
      </c>
      <c r="C1638" s="692" t="str">
        <f>IF('Formulario PPGR3 '!$G1638="","",'[1]Formulario PPGR1'!#REF!)</f>
        <v/>
      </c>
      <c r="D1638" s="692" t="str">
        <f>IF('Formulario PPGR3 '!$G1638="","",'[1]Formulario PPGR1'!#REF!)</f>
        <v/>
      </c>
      <c r="E1638" s="692" t="str">
        <f>IF('Formulario PPGR3 '!$G1638="","",'[1]Formulario PPGR1'!#REF!)</f>
        <v/>
      </c>
      <c r="F1638" s="692" t="str">
        <f>IF('Formulario PPGR3 '!$G1638="","",'[1]Formulario PPGR1'!#REF!)</f>
        <v/>
      </c>
      <c r="G1638" s="693"/>
      <c r="H1638" s="694" t="str">
        <f>IF(Tabla112[[#This Row],[Código_Actividad]]="","",_xlfn.XLOOKUP(Tabla112[[#This Row],[Código_Actividad]],[1]!Tabla2[Código],[1]!Tabla2[Actividades Programables Presupuestables],"",0))</f>
        <v/>
      </c>
      <c r="I1638" s="695" t="str">
        <f>IFERROR(VLOOKUP('Formulario PPGR3 '!$G1638,'[1]Formulario PPGR2'!$H$9:$V$272,15,FALSE),"")</f>
        <v/>
      </c>
      <c r="J1638" s="702"/>
      <c r="K1638" s="696" t="str">
        <f>IF(Tabla112[[#This Row],[Insumos]]="","",_xlfn.XLOOKUP(Tabla112[[#This Row],[Insumos]],[1]!Tabla10[Insumo],[1]!Tabla10[InsumoAbrev],"",0))</f>
        <v/>
      </c>
      <c r="L1638" s="697"/>
      <c r="M1638" s="698" t="str">
        <f>IF(Tabla112[[#This Row],[Descripción]]="","",_xlfn.XLOOKUP(Tabla112[[#This Row],[Descripción]],[1]!Tabla10[Descripción],[1]!Tabla10[Unidad de Medida],"",0))</f>
        <v/>
      </c>
      <c r="N1638" s="699"/>
      <c r="O1638" s="700" t="str">
        <f>IF(Tabla112[[#This Row],[Descripción]]="","",_xlfn.XLOOKUP(Tabla112[[#This Row],[Descripción]],[1]!Tabla10[Descripción],[1]!Tabla10[Precio Unitario],0))</f>
        <v/>
      </c>
      <c r="P1638" s="700" t="str">
        <f>IF(Tabla112[[#This Row],[Cantidad de Insumos]]="","",Tabla112[[#This Row],[Precio Unitario]]*Tabla112[[#This Row],[Cantidad de Insumos]])</f>
        <v/>
      </c>
      <c r="Q1638" s="700" t="str">
        <f>IF(Tabla112[[#This Row],[Descripción]]="","",_xlfn.XLOOKUP(Tabla112[[#This Row],[Descripción]],[1]!Tabla10[Descripción],[1]!Tabla10[CODIGO PRESUPUESTARIO],0))</f>
        <v/>
      </c>
      <c r="R1638" s="696"/>
      <c r="S1638" s="696"/>
    </row>
    <row r="1639" spans="2:19" x14ac:dyDescent="0.3">
      <c r="B1639" s="692" t="str">
        <f>IF('Formulario PPGR3 '!$G1639="","",CONCATENATE('Formulario PPGR3 '!$C1639,".",'Formulario PPGR3 '!$D1639,".",'Formulario PPGR3 '!$E1639,".",'Formulario PPGR3 '!$F1639))</f>
        <v/>
      </c>
      <c r="C1639" s="692" t="str">
        <f>IF('Formulario PPGR3 '!$G1639="","",'[1]Formulario PPGR1'!#REF!)</f>
        <v/>
      </c>
      <c r="D1639" s="692" t="str">
        <f>IF('Formulario PPGR3 '!$G1639="","",'[1]Formulario PPGR1'!#REF!)</f>
        <v/>
      </c>
      <c r="E1639" s="692" t="str">
        <f>IF('Formulario PPGR3 '!$G1639="","",'[1]Formulario PPGR1'!#REF!)</f>
        <v/>
      </c>
      <c r="F1639" s="692" t="str">
        <f>IF('Formulario PPGR3 '!$G1639="","",'[1]Formulario PPGR1'!#REF!)</f>
        <v/>
      </c>
      <c r="G1639" s="693"/>
      <c r="H1639" s="694" t="str">
        <f>IF(Tabla112[[#This Row],[Código_Actividad]]="","",_xlfn.XLOOKUP(Tabla112[[#This Row],[Código_Actividad]],[1]!Tabla2[Código],[1]!Tabla2[Actividades Programables Presupuestables],"",0))</f>
        <v/>
      </c>
      <c r="I1639" s="695" t="str">
        <f>IFERROR(VLOOKUP('Formulario PPGR3 '!$G1639,'[1]Formulario PPGR2'!$H$9:$V$272,15,FALSE),"")</f>
        <v/>
      </c>
      <c r="J1639" s="702"/>
      <c r="K1639" s="696" t="str">
        <f>IF(Tabla112[[#This Row],[Insumos]]="","",_xlfn.XLOOKUP(Tabla112[[#This Row],[Insumos]],[1]!Tabla10[Insumo],[1]!Tabla10[InsumoAbrev],"",0))</f>
        <v/>
      </c>
      <c r="L1639" s="697"/>
      <c r="M1639" s="698" t="str">
        <f>IF(Tabla112[[#This Row],[Descripción]]="","",_xlfn.XLOOKUP(Tabla112[[#This Row],[Descripción]],[1]!Tabla10[Descripción],[1]!Tabla10[Unidad de Medida],"",0))</f>
        <v/>
      </c>
      <c r="N1639" s="699"/>
      <c r="O1639" s="700" t="str">
        <f>IF(Tabla112[[#This Row],[Descripción]]="","",_xlfn.XLOOKUP(Tabla112[[#This Row],[Descripción]],[1]!Tabla10[Descripción],[1]!Tabla10[Precio Unitario],0))</f>
        <v/>
      </c>
      <c r="P1639" s="700" t="str">
        <f>IF(Tabla112[[#This Row],[Cantidad de Insumos]]="","",Tabla112[[#This Row],[Precio Unitario]]*Tabla112[[#This Row],[Cantidad de Insumos]])</f>
        <v/>
      </c>
      <c r="Q1639" s="700" t="str">
        <f>IF(Tabla112[[#This Row],[Descripción]]="","",_xlfn.XLOOKUP(Tabla112[[#This Row],[Descripción]],[1]!Tabla10[Descripción],[1]!Tabla10[CODIGO PRESUPUESTARIO],0))</f>
        <v/>
      </c>
      <c r="R1639" s="696"/>
      <c r="S1639" s="696"/>
    </row>
    <row r="1640" spans="2:19" x14ac:dyDescent="0.3">
      <c r="B1640" s="692" t="str">
        <f>IF('Formulario PPGR3 '!$G1640="","",CONCATENATE('Formulario PPGR3 '!$C1640,".",'Formulario PPGR3 '!$D1640,".",'Formulario PPGR3 '!$E1640,".",'Formulario PPGR3 '!$F1640))</f>
        <v/>
      </c>
      <c r="C1640" s="692" t="str">
        <f>IF('Formulario PPGR3 '!$G1640="","",'[1]Formulario PPGR1'!#REF!)</f>
        <v/>
      </c>
      <c r="D1640" s="692" t="str">
        <f>IF('Formulario PPGR3 '!$G1640="","",'[1]Formulario PPGR1'!#REF!)</f>
        <v/>
      </c>
      <c r="E1640" s="692" t="str">
        <f>IF('Formulario PPGR3 '!$G1640="","",'[1]Formulario PPGR1'!#REF!)</f>
        <v/>
      </c>
      <c r="F1640" s="692" t="str">
        <f>IF('Formulario PPGR3 '!$G1640="","",'[1]Formulario PPGR1'!#REF!)</f>
        <v/>
      </c>
      <c r="G1640" s="693"/>
      <c r="H1640" s="694" t="str">
        <f>IF(Tabla112[[#This Row],[Código_Actividad]]="","",_xlfn.XLOOKUP(Tabla112[[#This Row],[Código_Actividad]],[1]!Tabla2[Código],[1]!Tabla2[Actividades Programables Presupuestables],"",0))</f>
        <v/>
      </c>
      <c r="I1640" s="695" t="str">
        <f>IFERROR(VLOOKUP('Formulario PPGR3 '!$G1640,'[1]Formulario PPGR2'!$H$9:$V$272,15,FALSE),"")</f>
        <v/>
      </c>
      <c r="J1640" s="702"/>
      <c r="K1640" s="696" t="str">
        <f>IF(Tabla112[[#This Row],[Insumos]]="","",_xlfn.XLOOKUP(Tabla112[[#This Row],[Insumos]],[1]!Tabla10[Insumo],[1]!Tabla10[InsumoAbrev],"",0))</f>
        <v/>
      </c>
      <c r="L1640" s="697"/>
      <c r="M1640" s="698" t="str">
        <f>IF(Tabla112[[#This Row],[Descripción]]="","",_xlfn.XLOOKUP(Tabla112[[#This Row],[Descripción]],[1]!Tabla10[Descripción],[1]!Tabla10[Unidad de Medida],"",0))</f>
        <v/>
      </c>
      <c r="N1640" s="699"/>
      <c r="O1640" s="700" t="str">
        <f>IF(Tabla112[[#This Row],[Descripción]]="","",_xlfn.XLOOKUP(Tabla112[[#This Row],[Descripción]],[1]!Tabla10[Descripción],[1]!Tabla10[Precio Unitario],0))</f>
        <v/>
      </c>
      <c r="P1640" s="700" t="str">
        <f>IF(Tabla112[[#This Row],[Cantidad de Insumos]]="","",Tabla112[[#This Row],[Precio Unitario]]*Tabla112[[#This Row],[Cantidad de Insumos]])</f>
        <v/>
      </c>
      <c r="Q1640" s="700" t="str">
        <f>IF(Tabla112[[#This Row],[Descripción]]="","",_xlfn.XLOOKUP(Tabla112[[#This Row],[Descripción]],[1]!Tabla10[Descripción],[1]!Tabla10[CODIGO PRESUPUESTARIO],0))</f>
        <v/>
      </c>
      <c r="R1640" s="696"/>
      <c r="S1640" s="696"/>
    </row>
    <row r="1641" spans="2:19" x14ac:dyDescent="0.3">
      <c r="B1641" s="692" t="str">
        <f>IF('Formulario PPGR3 '!$G1641="","",CONCATENATE('Formulario PPGR3 '!$C1641,".",'Formulario PPGR3 '!$D1641,".",'Formulario PPGR3 '!$E1641,".",'Formulario PPGR3 '!$F1641))</f>
        <v/>
      </c>
      <c r="C1641" s="692" t="str">
        <f>IF('Formulario PPGR3 '!$G1641="","",'[1]Formulario PPGR1'!#REF!)</f>
        <v/>
      </c>
      <c r="D1641" s="692" t="str">
        <f>IF('Formulario PPGR3 '!$G1641="","",'[1]Formulario PPGR1'!#REF!)</f>
        <v/>
      </c>
      <c r="E1641" s="692" t="str">
        <f>IF('Formulario PPGR3 '!$G1641="","",'[1]Formulario PPGR1'!#REF!)</f>
        <v/>
      </c>
      <c r="F1641" s="692" t="str">
        <f>IF('Formulario PPGR3 '!$G1641="","",'[1]Formulario PPGR1'!#REF!)</f>
        <v/>
      </c>
      <c r="G1641" s="693"/>
      <c r="H1641" s="694" t="str">
        <f>IF(Tabla112[[#This Row],[Código_Actividad]]="","",_xlfn.XLOOKUP(Tabla112[[#This Row],[Código_Actividad]],[1]!Tabla2[Código],[1]!Tabla2[Actividades Programables Presupuestables],"",0))</f>
        <v/>
      </c>
      <c r="I1641" s="695" t="str">
        <f>IFERROR(VLOOKUP('Formulario PPGR3 '!$G1641,'[1]Formulario PPGR2'!$H$9:$V$272,15,FALSE),"")</f>
        <v/>
      </c>
      <c r="J1641" s="702"/>
      <c r="K1641" s="696" t="str">
        <f>IF(Tabla112[[#This Row],[Insumos]]="","",_xlfn.XLOOKUP(Tabla112[[#This Row],[Insumos]],[1]!Tabla10[Insumo],[1]!Tabla10[InsumoAbrev],"",0))</f>
        <v/>
      </c>
      <c r="L1641" s="697"/>
      <c r="M1641" s="698" t="str">
        <f>IF(Tabla112[[#This Row],[Descripción]]="","",_xlfn.XLOOKUP(Tabla112[[#This Row],[Descripción]],[1]!Tabla10[Descripción],[1]!Tabla10[Unidad de Medida],"",0))</f>
        <v/>
      </c>
      <c r="N1641" s="699"/>
      <c r="O1641" s="700" t="str">
        <f>IF(Tabla112[[#This Row],[Descripción]]="","",_xlfn.XLOOKUP(Tabla112[[#This Row],[Descripción]],[1]!Tabla10[Descripción],[1]!Tabla10[Precio Unitario],0))</f>
        <v/>
      </c>
      <c r="P1641" s="700" t="str">
        <f>IF(Tabla112[[#This Row],[Cantidad de Insumos]]="","",Tabla112[[#This Row],[Precio Unitario]]*Tabla112[[#This Row],[Cantidad de Insumos]])</f>
        <v/>
      </c>
      <c r="Q1641" s="700" t="str">
        <f>IF(Tabla112[[#This Row],[Descripción]]="","",_xlfn.XLOOKUP(Tabla112[[#This Row],[Descripción]],[1]!Tabla10[Descripción],[1]!Tabla10[CODIGO PRESUPUESTARIO],0))</f>
        <v/>
      </c>
      <c r="R1641" s="696"/>
      <c r="S1641" s="696"/>
    </row>
    <row r="1642" spans="2:19" x14ac:dyDescent="0.3">
      <c r="B1642" s="692" t="str">
        <f>IF('Formulario PPGR3 '!$G1642="","",CONCATENATE('Formulario PPGR3 '!$C1642,".",'Formulario PPGR3 '!$D1642,".",'Formulario PPGR3 '!$E1642,".",'Formulario PPGR3 '!$F1642))</f>
        <v/>
      </c>
      <c r="C1642" s="692" t="str">
        <f>IF('Formulario PPGR3 '!$G1642="","",'[1]Formulario PPGR1'!#REF!)</f>
        <v/>
      </c>
      <c r="D1642" s="692" t="str">
        <f>IF('Formulario PPGR3 '!$G1642="","",'[1]Formulario PPGR1'!#REF!)</f>
        <v/>
      </c>
      <c r="E1642" s="692" t="str">
        <f>IF('Formulario PPGR3 '!$G1642="","",'[1]Formulario PPGR1'!#REF!)</f>
        <v/>
      </c>
      <c r="F1642" s="692" t="str">
        <f>IF('Formulario PPGR3 '!$G1642="","",'[1]Formulario PPGR1'!#REF!)</f>
        <v/>
      </c>
      <c r="G1642" s="693"/>
      <c r="H1642" s="694" t="str">
        <f>IF(Tabla112[[#This Row],[Código_Actividad]]="","",_xlfn.XLOOKUP(Tabla112[[#This Row],[Código_Actividad]],[1]!Tabla2[Código],[1]!Tabla2[Actividades Programables Presupuestables],"",0))</f>
        <v/>
      </c>
      <c r="I1642" s="695" t="str">
        <f>IFERROR(VLOOKUP('Formulario PPGR3 '!$G1642,'[1]Formulario PPGR2'!$H$9:$V$272,15,FALSE),"")</f>
        <v/>
      </c>
      <c r="J1642" s="702"/>
      <c r="K1642" s="696" t="str">
        <f>IF(Tabla112[[#This Row],[Insumos]]="","",_xlfn.XLOOKUP(Tabla112[[#This Row],[Insumos]],[1]!Tabla10[Insumo],[1]!Tabla10[InsumoAbrev],"",0))</f>
        <v/>
      </c>
      <c r="L1642" s="697"/>
      <c r="M1642" s="698" t="str">
        <f>IF(Tabla112[[#This Row],[Descripción]]="","",_xlfn.XLOOKUP(Tabla112[[#This Row],[Descripción]],[1]!Tabla10[Descripción],[1]!Tabla10[Unidad de Medida],"",0))</f>
        <v/>
      </c>
      <c r="N1642" s="699"/>
      <c r="O1642" s="700" t="str">
        <f>IF(Tabla112[[#This Row],[Descripción]]="","",_xlfn.XLOOKUP(Tabla112[[#This Row],[Descripción]],[1]!Tabla10[Descripción],[1]!Tabla10[Precio Unitario],0))</f>
        <v/>
      </c>
      <c r="P1642" s="700" t="str">
        <f>IF(Tabla112[[#This Row],[Cantidad de Insumos]]="","",Tabla112[[#This Row],[Precio Unitario]]*Tabla112[[#This Row],[Cantidad de Insumos]])</f>
        <v/>
      </c>
      <c r="Q1642" s="700" t="str">
        <f>IF(Tabla112[[#This Row],[Descripción]]="","",_xlfn.XLOOKUP(Tabla112[[#This Row],[Descripción]],[1]!Tabla10[Descripción],[1]!Tabla10[CODIGO PRESUPUESTARIO],0))</f>
        <v/>
      </c>
      <c r="R1642" s="696"/>
      <c r="S1642" s="696"/>
    </row>
    <row r="1643" spans="2:19" x14ac:dyDescent="0.3">
      <c r="B1643" s="692" t="str">
        <f>IF('Formulario PPGR3 '!$G1643="","",CONCATENATE('Formulario PPGR3 '!$C1643,".",'Formulario PPGR3 '!$D1643,".",'Formulario PPGR3 '!$E1643,".",'Formulario PPGR3 '!$F1643))</f>
        <v/>
      </c>
      <c r="C1643" s="692" t="str">
        <f>IF('Formulario PPGR3 '!$G1643="","",'[1]Formulario PPGR1'!#REF!)</f>
        <v/>
      </c>
      <c r="D1643" s="692" t="str">
        <f>IF('Formulario PPGR3 '!$G1643="","",'[1]Formulario PPGR1'!#REF!)</f>
        <v/>
      </c>
      <c r="E1643" s="692" t="str">
        <f>IF('Formulario PPGR3 '!$G1643="","",'[1]Formulario PPGR1'!#REF!)</f>
        <v/>
      </c>
      <c r="F1643" s="692" t="str">
        <f>IF('Formulario PPGR3 '!$G1643="","",'[1]Formulario PPGR1'!#REF!)</f>
        <v/>
      </c>
      <c r="G1643" s="693"/>
      <c r="H1643" s="694" t="str">
        <f>IF(Tabla112[[#This Row],[Código_Actividad]]="","",_xlfn.XLOOKUP(Tabla112[[#This Row],[Código_Actividad]],[1]!Tabla2[Código],[1]!Tabla2[Actividades Programables Presupuestables],"",0))</f>
        <v/>
      </c>
      <c r="I1643" s="695" t="str">
        <f>IFERROR(VLOOKUP('Formulario PPGR3 '!$G1643,'[1]Formulario PPGR2'!$H$9:$V$272,15,FALSE),"")</f>
        <v/>
      </c>
      <c r="J1643" s="702"/>
      <c r="K1643" s="696" t="str">
        <f>IF(Tabla112[[#This Row],[Insumos]]="","",_xlfn.XLOOKUP(Tabla112[[#This Row],[Insumos]],[1]!Tabla10[Insumo],[1]!Tabla10[InsumoAbrev],"",0))</f>
        <v/>
      </c>
      <c r="L1643" s="697"/>
      <c r="M1643" s="698" t="str">
        <f>IF(Tabla112[[#This Row],[Descripción]]="","",_xlfn.XLOOKUP(Tabla112[[#This Row],[Descripción]],[1]!Tabla10[Descripción],[1]!Tabla10[Unidad de Medida],"",0))</f>
        <v/>
      </c>
      <c r="N1643" s="699"/>
      <c r="O1643" s="700" t="str">
        <f>IF(Tabla112[[#This Row],[Descripción]]="","",_xlfn.XLOOKUP(Tabla112[[#This Row],[Descripción]],[1]!Tabla10[Descripción],[1]!Tabla10[Precio Unitario],0))</f>
        <v/>
      </c>
      <c r="P1643" s="700" t="str">
        <f>IF(Tabla112[[#This Row],[Cantidad de Insumos]]="","",Tabla112[[#This Row],[Precio Unitario]]*Tabla112[[#This Row],[Cantidad de Insumos]])</f>
        <v/>
      </c>
      <c r="Q1643" s="700" t="str">
        <f>IF(Tabla112[[#This Row],[Descripción]]="","",_xlfn.XLOOKUP(Tabla112[[#This Row],[Descripción]],[1]!Tabla10[Descripción],[1]!Tabla10[CODIGO PRESUPUESTARIO],0))</f>
        <v/>
      </c>
      <c r="R1643" s="696"/>
      <c r="S1643" s="696"/>
    </row>
    <row r="1644" spans="2:19" x14ac:dyDescent="0.3">
      <c r="B1644" s="692" t="str">
        <f>IF('Formulario PPGR3 '!$G1644="","",CONCATENATE('Formulario PPGR3 '!$C1644,".",'Formulario PPGR3 '!$D1644,".",'Formulario PPGR3 '!$E1644,".",'Formulario PPGR3 '!$F1644))</f>
        <v/>
      </c>
      <c r="C1644" s="692" t="str">
        <f>IF('Formulario PPGR3 '!$G1644="","",'[1]Formulario PPGR1'!#REF!)</f>
        <v/>
      </c>
      <c r="D1644" s="692" t="str">
        <f>IF('Formulario PPGR3 '!$G1644="","",'[1]Formulario PPGR1'!#REF!)</f>
        <v/>
      </c>
      <c r="E1644" s="692" t="str">
        <f>IF('Formulario PPGR3 '!$G1644="","",'[1]Formulario PPGR1'!#REF!)</f>
        <v/>
      </c>
      <c r="F1644" s="692" t="str">
        <f>IF('Formulario PPGR3 '!$G1644="","",'[1]Formulario PPGR1'!#REF!)</f>
        <v/>
      </c>
      <c r="G1644" s="693"/>
      <c r="H1644" s="694" t="str">
        <f>IF(Tabla112[[#This Row],[Código_Actividad]]="","",_xlfn.XLOOKUP(Tabla112[[#This Row],[Código_Actividad]],[1]!Tabla2[Código],[1]!Tabla2[Actividades Programables Presupuestables],"",0))</f>
        <v/>
      </c>
      <c r="I1644" s="695" t="str">
        <f>IFERROR(VLOOKUP('Formulario PPGR3 '!$G1644,'[1]Formulario PPGR2'!$H$9:$V$272,15,FALSE),"")</f>
        <v/>
      </c>
      <c r="J1644" s="702"/>
      <c r="K1644" s="696" t="str">
        <f>IF(Tabla112[[#This Row],[Insumos]]="","",_xlfn.XLOOKUP(Tabla112[[#This Row],[Insumos]],[1]!Tabla10[Insumo],[1]!Tabla10[InsumoAbrev],"",0))</f>
        <v/>
      </c>
      <c r="L1644" s="697"/>
      <c r="M1644" s="698" t="str">
        <f>IF(Tabla112[[#This Row],[Descripción]]="","",_xlfn.XLOOKUP(Tabla112[[#This Row],[Descripción]],[1]!Tabla10[Descripción],[1]!Tabla10[Unidad de Medida],"",0))</f>
        <v/>
      </c>
      <c r="N1644" s="699"/>
      <c r="O1644" s="700" t="str">
        <f>IF(Tabla112[[#This Row],[Descripción]]="","",_xlfn.XLOOKUP(Tabla112[[#This Row],[Descripción]],[1]!Tabla10[Descripción],[1]!Tabla10[Precio Unitario],0))</f>
        <v/>
      </c>
      <c r="P1644" s="700" t="str">
        <f>IF(Tabla112[[#This Row],[Cantidad de Insumos]]="","",Tabla112[[#This Row],[Precio Unitario]]*Tabla112[[#This Row],[Cantidad de Insumos]])</f>
        <v/>
      </c>
      <c r="Q1644" s="700" t="str">
        <f>IF(Tabla112[[#This Row],[Descripción]]="","",_xlfn.XLOOKUP(Tabla112[[#This Row],[Descripción]],[1]!Tabla10[Descripción],[1]!Tabla10[CODIGO PRESUPUESTARIO],0))</f>
        <v/>
      </c>
      <c r="R1644" s="696"/>
      <c r="S1644" s="696"/>
    </row>
    <row r="1645" spans="2:19" x14ac:dyDescent="0.3">
      <c r="B1645" s="692" t="str">
        <f>IF('Formulario PPGR3 '!$G1645="","",CONCATENATE('Formulario PPGR3 '!$C1645,".",'Formulario PPGR3 '!$D1645,".",'Formulario PPGR3 '!$E1645,".",'Formulario PPGR3 '!$F1645))</f>
        <v/>
      </c>
      <c r="C1645" s="692" t="str">
        <f>IF('Formulario PPGR3 '!$G1645="","",'[1]Formulario PPGR1'!#REF!)</f>
        <v/>
      </c>
      <c r="D1645" s="692" t="str">
        <f>IF('Formulario PPGR3 '!$G1645="","",'[1]Formulario PPGR1'!#REF!)</f>
        <v/>
      </c>
      <c r="E1645" s="692" t="str">
        <f>IF('Formulario PPGR3 '!$G1645="","",'[1]Formulario PPGR1'!#REF!)</f>
        <v/>
      </c>
      <c r="F1645" s="692" t="str">
        <f>IF('Formulario PPGR3 '!$G1645="","",'[1]Formulario PPGR1'!#REF!)</f>
        <v/>
      </c>
      <c r="G1645" s="693"/>
      <c r="H1645" s="694" t="str">
        <f>IF(Tabla112[[#This Row],[Código_Actividad]]="","",_xlfn.XLOOKUP(Tabla112[[#This Row],[Código_Actividad]],[1]!Tabla2[Código],[1]!Tabla2[Actividades Programables Presupuestables],"",0))</f>
        <v/>
      </c>
      <c r="I1645" s="695" t="str">
        <f>IFERROR(VLOOKUP('Formulario PPGR3 '!$G1645,'[1]Formulario PPGR2'!$H$9:$V$272,15,FALSE),"")</f>
        <v/>
      </c>
      <c r="J1645" s="702"/>
      <c r="K1645" s="696" t="str">
        <f>IF(Tabla112[[#This Row],[Insumos]]="","",_xlfn.XLOOKUP(Tabla112[[#This Row],[Insumos]],[1]!Tabla10[Insumo],[1]!Tabla10[InsumoAbrev],"",0))</f>
        <v/>
      </c>
      <c r="L1645" s="697"/>
      <c r="M1645" s="698" t="str">
        <f>IF(Tabla112[[#This Row],[Descripción]]="","",_xlfn.XLOOKUP(Tabla112[[#This Row],[Descripción]],[1]!Tabla10[Descripción],[1]!Tabla10[Unidad de Medida],"",0))</f>
        <v/>
      </c>
      <c r="N1645" s="699"/>
      <c r="O1645" s="700" t="str">
        <f>IF(Tabla112[[#This Row],[Descripción]]="","",_xlfn.XLOOKUP(Tabla112[[#This Row],[Descripción]],[1]!Tabla10[Descripción],[1]!Tabla10[Precio Unitario],0))</f>
        <v/>
      </c>
      <c r="P1645" s="700" t="str">
        <f>IF(Tabla112[[#This Row],[Cantidad de Insumos]]="","",Tabla112[[#This Row],[Precio Unitario]]*Tabla112[[#This Row],[Cantidad de Insumos]])</f>
        <v/>
      </c>
      <c r="Q1645" s="700" t="str">
        <f>IF(Tabla112[[#This Row],[Descripción]]="","",_xlfn.XLOOKUP(Tabla112[[#This Row],[Descripción]],[1]!Tabla10[Descripción],[1]!Tabla10[CODIGO PRESUPUESTARIO],0))</f>
        <v/>
      </c>
      <c r="R1645" s="696"/>
      <c r="S1645" s="696"/>
    </row>
    <row r="1646" spans="2:19" x14ac:dyDescent="0.3">
      <c r="B1646" s="692" t="str">
        <f>IF('Formulario PPGR3 '!$G1646="","",CONCATENATE('Formulario PPGR3 '!$C1646,".",'Formulario PPGR3 '!$D1646,".",'Formulario PPGR3 '!$E1646,".",'Formulario PPGR3 '!$F1646))</f>
        <v/>
      </c>
      <c r="C1646" s="692" t="str">
        <f>IF('Formulario PPGR3 '!$G1646="","",'[1]Formulario PPGR1'!#REF!)</f>
        <v/>
      </c>
      <c r="D1646" s="692" t="str">
        <f>IF('Formulario PPGR3 '!$G1646="","",'[1]Formulario PPGR1'!#REF!)</f>
        <v/>
      </c>
      <c r="E1646" s="692" t="str">
        <f>IF('Formulario PPGR3 '!$G1646="","",'[1]Formulario PPGR1'!#REF!)</f>
        <v/>
      </c>
      <c r="F1646" s="692" t="str">
        <f>IF('Formulario PPGR3 '!$G1646="","",'[1]Formulario PPGR1'!#REF!)</f>
        <v/>
      </c>
      <c r="G1646" s="693"/>
      <c r="H1646" s="694" t="str">
        <f>IF(Tabla112[[#This Row],[Código_Actividad]]="","",_xlfn.XLOOKUP(Tabla112[[#This Row],[Código_Actividad]],[1]!Tabla2[Código],[1]!Tabla2[Actividades Programables Presupuestables],"",0))</f>
        <v/>
      </c>
      <c r="I1646" s="695" t="str">
        <f>IFERROR(VLOOKUP('Formulario PPGR3 '!$G1646,'[1]Formulario PPGR2'!$H$9:$V$272,15,FALSE),"")</f>
        <v/>
      </c>
      <c r="J1646" s="702"/>
      <c r="K1646" s="696" t="str">
        <f>IF(Tabla112[[#This Row],[Insumos]]="","",_xlfn.XLOOKUP(Tabla112[[#This Row],[Insumos]],[1]!Tabla10[Insumo],[1]!Tabla10[InsumoAbrev],"",0))</f>
        <v/>
      </c>
      <c r="L1646" s="697"/>
      <c r="M1646" s="698" t="str">
        <f>IF(Tabla112[[#This Row],[Descripción]]="","",_xlfn.XLOOKUP(Tabla112[[#This Row],[Descripción]],[1]!Tabla10[Descripción],[1]!Tabla10[Unidad de Medida],"",0))</f>
        <v/>
      </c>
      <c r="N1646" s="699"/>
      <c r="O1646" s="700" t="str">
        <f>IF(Tabla112[[#This Row],[Descripción]]="","",_xlfn.XLOOKUP(Tabla112[[#This Row],[Descripción]],[1]!Tabla10[Descripción],[1]!Tabla10[Precio Unitario],0))</f>
        <v/>
      </c>
      <c r="P1646" s="700" t="str">
        <f>IF(Tabla112[[#This Row],[Cantidad de Insumos]]="","",Tabla112[[#This Row],[Precio Unitario]]*Tabla112[[#This Row],[Cantidad de Insumos]])</f>
        <v/>
      </c>
      <c r="Q1646" s="700" t="str">
        <f>IF(Tabla112[[#This Row],[Descripción]]="","",_xlfn.XLOOKUP(Tabla112[[#This Row],[Descripción]],[1]!Tabla10[Descripción],[1]!Tabla10[CODIGO PRESUPUESTARIO],0))</f>
        <v/>
      </c>
      <c r="R1646" s="696"/>
      <c r="S1646" s="696"/>
    </row>
    <row r="1647" spans="2:19" x14ac:dyDescent="0.3">
      <c r="B1647" s="692" t="str">
        <f>IF('Formulario PPGR3 '!$G1647="","",CONCATENATE('Formulario PPGR3 '!$C1647,".",'Formulario PPGR3 '!$D1647,".",'Formulario PPGR3 '!$E1647,".",'Formulario PPGR3 '!$F1647))</f>
        <v/>
      </c>
      <c r="C1647" s="692" t="str">
        <f>IF('Formulario PPGR3 '!$G1647="","",'[1]Formulario PPGR1'!#REF!)</f>
        <v/>
      </c>
      <c r="D1647" s="692" t="str">
        <f>IF('Formulario PPGR3 '!$G1647="","",'[1]Formulario PPGR1'!#REF!)</f>
        <v/>
      </c>
      <c r="E1647" s="692" t="str">
        <f>IF('Formulario PPGR3 '!$G1647="","",'[1]Formulario PPGR1'!#REF!)</f>
        <v/>
      </c>
      <c r="F1647" s="692" t="str">
        <f>IF('Formulario PPGR3 '!$G1647="","",'[1]Formulario PPGR1'!#REF!)</f>
        <v/>
      </c>
      <c r="G1647" s="693"/>
      <c r="H1647" s="694" t="str">
        <f>IF(Tabla112[[#This Row],[Código_Actividad]]="","",_xlfn.XLOOKUP(Tabla112[[#This Row],[Código_Actividad]],[1]!Tabla2[Código],[1]!Tabla2[Actividades Programables Presupuestables],"",0))</f>
        <v/>
      </c>
      <c r="I1647" s="695" t="str">
        <f>IFERROR(VLOOKUP('Formulario PPGR3 '!$G1647,'[1]Formulario PPGR2'!$H$9:$V$272,15,FALSE),"")</f>
        <v/>
      </c>
      <c r="J1647" s="702"/>
      <c r="K1647" s="696" t="str">
        <f>IF(Tabla112[[#This Row],[Insumos]]="","",_xlfn.XLOOKUP(Tabla112[[#This Row],[Insumos]],[1]!Tabla10[Insumo],[1]!Tabla10[InsumoAbrev],"",0))</f>
        <v/>
      </c>
      <c r="L1647" s="697"/>
      <c r="M1647" s="698" t="str">
        <f>IF(Tabla112[[#This Row],[Descripción]]="","",_xlfn.XLOOKUP(Tabla112[[#This Row],[Descripción]],[1]!Tabla10[Descripción],[1]!Tabla10[Unidad de Medida],"",0))</f>
        <v/>
      </c>
      <c r="N1647" s="699"/>
      <c r="O1647" s="700" t="str">
        <f>IF(Tabla112[[#This Row],[Descripción]]="","",_xlfn.XLOOKUP(Tabla112[[#This Row],[Descripción]],[1]!Tabla10[Descripción],[1]!Tabla10[Precio Unitario],0))</f>
        <v/>
      </c>
      <c r="P1647" s="700" t="str">
        <f>IF(Tabla112[[#This Row],[Cantidad de Insumos]]="","",Tabla112[[#This Row],[Precio Unitario]]*Tabla112[[#This Row],[Cantidad de Insumos]])</f>
        <v/>
      </c>
      <c r="Q1647" s="700" t="str">
        <f>IF(Tabla112[[#This Row],[Descripción]]="","",_xlfn.XLOOKUP(Tabla112[[#This Row],[Descripción]],[1]!Tabla10[Descripción],[1]!Tabla10[CODIGO PRESUPUESTARIO],0))</f>
        <v/>
      </c>
      <c r="R1647" s="696"/>
      <c r="S1647" s="696"/>
    </row>
    <row r="1648" spans="2:19" x14ac:dyDescent="0.3">
      <c r="B1648" s="692" t="str">
        <f>IF('Formulario PPGR3 '!$G1648="","",CONCATENATE('Formulario PPGR3 '!$C1648,".",'Formulario PPGR3 '!$D1648,".",'Formulario PPGR3 '!$E1648,".",'Formulario PPGR3 '!$F1648))</f>
        <v/>
      </c>
      <c r="C1648" s="692" t="str">
        <f>IF('Formulario PPGR3 '!$G1648="","",'[1]Formulario PPGR1'!#REF!)</f>
        <v/>
      </c>
      <c r="D1648" s="692" t="str">
        <f>IF('Formulario PPGR3 '!$G1648="","",'[1]Formulario PPGR1'!#REF!)</f>
        <v/>
      </c>
      <c r="E1648" s="692" t="str">
        <f>IF('Formulario PPGR3 '!$G1648="","",'[1]Formulario PPGR1'!#REF!)</f>
        <v/>
      </c>
      <c r="F1648" s="692" t="str">
        <f>IF('Formulario PPGR3 '!$G1648="","",'[1]Formulario PPGR1'!#REF!)</f>
        <v/>
      </c>
      <c r="G1648" s="693"/>
      <c r="H1648" s="694" t="str">
        <f>IF(Tabla112[[#This Row],[Código_Actividad]]="","",_xlfn.XLOOKUP(Tabla112[[#This Row],[Código_Actividad]],[1]!Tabla2[Código],[1]!Tabla2[Actividades Programables Presupuestables],"",0))</f>
        <v/>
      </c>
      <c r="I1648" s="695" t="str">
        <f>IFERROR(VLOOKUP('Formulario PPGR3 '!$G1648,'[1]Formulario PPGR2'!$H$9:$V$272,15,FALSE),"")</f>
        <v/>
      </c>
      <c r="J1648" s="702"/>
      <c r="K1648" s="696" t="str">
        <f>IF(Tabla112[[#This Row],[Insumos]]="","",_xlfn.XLOOKUP(Tabla112[[#This Row],[Insumos]],[1]!Tabla10[Insumo],[1]!Tabla10[InsumoAbrev],"",0))</f>
        <v/>
      </c>
      <c r="L1648" s="697"/>
      <c r="M1648" s="698" t="str">
        <f>IF(Tabla112[[#This Row],[Descripción]]="","",_xlfn.XLOOKUP(Tabla112[[#This Row],[Descripción]],[1]!Tabla10[Descripción],[1]!Tabla10[Unidad de Medida],"",0))</f>
        <v/>
      </c>
      <c r="N1648" s="699"/>
      <c r="O1648" s="700" t="str">
        <f>IF(Tabla112[[#This Row],[Descripción]]="","",_xlfn.XLOOKUP(Tabla112[[#This Row],[Descripción]],[1]!Tabla10[Descripción],[1]!Tabla10[Precio Unitario],0))</f>
        <v/>
      </c>
      <c r="P1648" s="700" t="str">
        <f>IF(Tabla112[[#This Row],[Cantidad de Insumos]]="","",Tabla112[[#This Row],[Precio Unitario]]*Tabla112[[#This Row],[Cantidad de Insumos]])</f>
        <v/>
      </c>
      <c r="Q1648" s="700" t="str">
        <f>IF(Tabla112[[#This Row],[Descripción]]="","",_xlfn.XLOOKUP(Tabla112[[#This Row],[Descripción]],[1]!Tabla10[Descripción],[1]!Tabla10[CODIGO PRESUPUESTARIO],0))</f>
        <v/>
      </c>
      <c r="R1648" s="696"/>
      <c r="S1648" s="696"/>
    </row>
    <row r="1649" spans="2:19" x14ac:dyDescent="0.3">
      <c r="B1649" s="692" t="str">
        <f>IF('Formulario PPGR3 '!$G1649="","",CONCATENATE('Formulario PPGR3 '!$C1649,".",'Formulario PPGR3 '!$D1649,".",'Formulario PPGR3 '!$E1649,".",'Formulario PPGR3 '!$F1649))</f>
        <v/>
      </c>
      <c r="C1649" s="692" t="str">
        <f>IF('Formulario PPGR3 '!$G1649="","",'[1]Formulario PPGR1'!#REF!)</f>
        <v/>
      </c>
      <c r="D1649" s="692" t="str">
        <f>IF('Formulario PPGR3 '!$G1649="","",'[1]Formulario PPGR1'!#REF!)</f>
        <v/>
      </c>
      <c r="E1649" s="692" t="str">
        <f>IF('Formulario PPGR3 '!$G1649="","",'[1]Formulario PPGR1'!#REF!)</f>
        <v/>
      </c>
      <c r="F1649" s="692" t="str">
        <f>IF('Formulario PPGR3 '!$G1649="","",'[1]Formulario PPGR1'!#REF!)</f>
        <v/>
      </c>
      <c r="G1649" s="693"/>
      <c r="H1649" s="694" t="str">
        <f>IF(Tabla112[[#This Row],[Código_Actividad]]="","",_xlfn.XLOOKUP(Tabla112[[#This Row],[Código_Actividad]],[1]!Tabla2[Código],[1]!Tabla2[Actividades Programables Presupuestables],"",0))</f>
        <v/>
      </c>
      <c r="I1649" s="695" t="str">
        <f>IFERROR(VLOOKUP('Formulario PPGR3 '!$G1649,'[1]Formulario PPGR2'!$H$9:$V$272,15,FALSE),"")</f>
        <v/>
      </c>
      <c r="J1649" s="702"/>
      <c r="K1649" s="696" t="str">
        <f>IF(Tabla112[[#This Row],[Insumos]]="","",_xlfn.XLOOKUP(Tabla112[[#This Row],[Insumos]],[1]!Tabla10[Insumo],[1]!Tabla10[InsumoAbrev],"",0))</f>
        <v/>
      </c>
      <c r="L1649" s="697"/>
      <c r="M1649" s="698" t="str">
        <f>IF(Tabla112[[#This Row],[Descripción]]="","",_xlfn.XLOOKUP(Tabla112[[#This Row],[Descripción]],[1]!Tabla10[Descripción],[1]!Tabla10[Unidad de Medida],"",0))</f>
        <v/>
      </c>
      <c r="N1649" s="699"/>
      <c r="O1649" s="700" t="str">
        <f>IF(Tabla112[[#This Row],[Descripción]]="","",_xlfn.XLOOKUP(Tabla112[[#This Row],[Descripción]],[1]!Tabla10[Descripción],[1]!Tabla10[Precio Unitario],0))</f>
        <v/>
      </c>
      <c r="P1649" s="700" t="str">
        <f>IF(Tabla112[[#This Row],[Cantidad de Insumos]]="","",Tabla112[[#This Row],[Precio Unitario]]*Tabla112[[#This Row],[Cantidad de Insumos]])</f>
        <v/>
      </c>
      <c r="Q1649" s="700" t="str">
        <f>IF(Tabla112[[#This Row],[Descripción]]="","",_xlfn.XLOOKUP(Tabla112[[#This Row],[Descripción]],[1]!Tabla10[Descripción],[1]!Tabla10[CODIGO PRESUPUESTARIO],0))</f>
        <v/>
      </c>
      <c r="R1649" s="696"/>
      <c r="S1649" s="696"/>
    </row>
    <row r="1650" spans="2:19" x14ac:dyDescent="0.3">
      <c r="B1650" s="692" t="str">
        <f>IF('Formulario PPGR3 '!$G1650="","",CONCATENATE('Formulario PPGR3 '!$C1650,".",'Formulario PPGR3 '!$D1650,".",'Formulario PPGR3 '!$E1650,".",'Formulario PPGR3 '!$F1650))</f>
        <v/>
      </c>
      <c r="C1650" s="692" t="str">
        <f>IF('Formulario PPGR3 '!$G1650="","",'[1]Formulario PPGR1'!#REF!)</f>
        <v/>
      </c>
      <c r="D1650" s="692" t="str">
        <f>IF('Formulario PPGR3 '!$G1650="","",'[1]Formulario PPGR1'!#REF!)</f>
        <v/>
      </c>
      <c r="E1650" s="692" t="str">
        <f>IF('Formulario PPGR3 '!$G1650="","",'[1]Formulario PPGR1'!#REF!)</f>
        <v/>
      </c>
      <c r="F1650" s="692" t="str">
        <f>IF('Formulario PPGR3 '!$G1650="","",'[1]Formulario PPGR1'!#REF!)</f>
        <v/>
      </c>
      <c r="G1650" s="693"/>
      <c r="H1650" s="694" t="str">
        <f>IF(Tabla112[[#This Row],[Código_Actividad]]="","",_xlfn.XLOOKUP(Tabla112[[#This Row],[Código_Actividad]],[1]!Tabla2[Código],[1]!Tabla2[Actividades Programables Presupuestables],"",0))</f>
        <v/>
      </c>
      <c r="I1650" s="695" t="str">
        <f>IFERROR(VLOOKUP('Formulario PPGR3 '!$G1650,'[1]Formulario PPGR2'!$H$9:$V$272,15,FALSE),"")</f>
        <v/>
      </c>
      <c r="J1650" s="702"/>
      <c r="K1650" s="696" t="str">
        <f>IF(Tabla112[[#This Row],[Insumos]]="","",_xlfn.XLOOKUP(Tabla112[[#This Row],[Insumos]],[1]!Tabla10[Insumo],[1]!Tabla10[InsumoAbrev],"",0))</f>
        <v/>
      </c>
      <c r="L1650" s="697"/>
      <c r="M1650" s="698" t="str">
        <f>IF(Tabla112[[#This Row],[Descripción]]="","",_xlfn.XLOOKUP(Tabla112[[#This Row],[Descripción]],[1]!Tabla10[Descripción],[1]!Tabla10[Unidad de Medida],"",0))</f>
        <v/>
      </c>
      <c r="N1650" s="699"/>
      <c r="O1650" s="700" t="str">
        <f>IF(Tabla112[[#This Row],[Descripción]]="","",_xlfn.XLOOKUP(Tabla112[[#This Row],[Descripción]],[1]!Tabla10[Descripción],[1]!Tabla10[Precio Unitario],0))</f>
        <v/>
      </c>
      <c r="P1650" s="700" t="str">
        <f>IF(Tabla112[[#This Row],[Cantidad de Insumos]]="","",Tabla112[[#This Row],[Precio Unitario]]*Tabla112[[#This Row],[Cantidad de Insumos]])</f>
        <v/>
      </c>
      <c r="Q1650" s="700" t="str">
        <f>IF(Tabla112[[#This Row],[Descripción]]="","",_xlfn.XLOOKUP(Tabla112[[#This Row],[Descripción]],[1]!Tabla10[Descripción],[1]!Tabla10[CODIGO PRESUPUESTARIO],0))</f>
        <v/>
      </c>
      <c r="R1650" s="696"/>
      <c r="S1650" s="696"/>
    </row>
    <row r="1651" spans="2:19" x14ac:dyDescent="0.3">
      <c r="B1651" s="692" t="str">
        <f>IF('Formulario PPGR3 '!$G1651="","",CONCATENATE('Formulario PPGR3 '!$C1651,".",'Formulario PPGR3 '!$D1651,".",'Formulario PPGR3 '!$E1651,".",'Formulario PPGR3 '!$F1651))</f>
        <v/>
      </c>
      <c r="C1651" s="692" t="str">
        <f>IF('Formulario PPGR3 '!$G1651="","",'[1]Formulario PPGR1'!#REF!)</f>
        <v/>
      </c>
      <c r="D1651" s="692" t="str">
        <f>IF('Formulario PPGR3 '!$G1651="","",'[1]Formulario PPGR1'!#REF!)</f>
        <v/>
      </c>
      <c r="E1651" s="692" t="str">
        <f>IF('Formulario PPGR3 '!$G1651="","",'[1]Formulario PPGR1'!#REF!)</f>
        <v/>
      </c>
      <c r="F1651" s="692" t="str">
        <f>IF('Formulario PPGR3 '!$G1651="","",'[1]Formulario PPGR1'!#REF!)</f>
        <v/>
      </c>
      <c r="G1651" s="693"/>
      <c r="H1651" s="694" t="str">
        <f>IF(Tabla112[[#This Row],[Código_Actividad]]="","",_xlfn.XLOOKUP(Tabla112[[#This Row],[Código_Actividad]],[1]!Tabla2[Código],[1]!Tabla2[Actividades Programables Presupuestables],"",0))</f>
        <v/>
      </c>
      <c r="I1651" s="695" t="str">
        <f>IFERROR(VLOOKUP('Formulario PPGR3 '!$G1651,'[1]Formulario PPGR2'!$H$9:$V$272,15,FALSE),"")</f>
        <v/>
      </c>
      <c r="J1651" s="702"/>
      <c r="K1651" s="696" t="str">
        <f>IF(Tabla112[[#This Row],[Insumos]]="","",_xlfn.XLOOKUP(Tabla112[[#This Row],[Insumos]],[1]!Tabla10[Insumo],[1]!Tabla10[InsumoAbrev],"",0))</f>
        <v/>
      </c>
      <c r="L1651" s="697"/>
      <c r="M1651" s="698" t="str">
        <f>IF(Tabla112[[#This Row],[Descripción]]="","",_xlfn.XLOOKUP(Tabla112[[#This Row],[Descripción]],[1]!Tabla10[Descripción],[1]!Tabla10[Unidad de Medida],"",0))</f>
        <v/>
      </c>
      <c r="N1651" s="699"/>
      <c r="O1651" s="700" t="str">
        <f>IF(Tabla112[[#This Row],[Descripción]]="","",_xlfn.XLOOKUP(Tabla112[[#This Row],[Descripción]],[1]!Tabla10[Descripción],[1]!Tabla10[Precio Unitario],0))</f>
        <v/>
      </c>
      <c r="P1651" s="700" t="str">
        <f>IF(Tabla112[[#This Row],[Cantidad de Insumos]]="","",Tabla112[[#This Row],[Precio Unitario]]*Tabla112[[#This Row],[Cantidad de Insumos]])</f>
        <v/>
      </c>
      <c r="Q1651" s="700" t="str">
        <f>IF(Tabla112[[#This Row],[Descripción]]="","",_xlfn.XLOOKUP(Tabla112[[#This Row],[Descripción]],[1]!Tabla10[Descripción],[1]!Tabla10[CODIGO PRESUPUESTARIO],0))</f>
        <v/>
      </c>
      <c r="R1651" s="696"/>
      <c r="S1651" s="696"/>
    </row>
    <row r="1652" spans="2:19" x14ac:dyDescent="0.3">
      <c r="B1652" s="692" t="str">
        <f>IF('Formulario PPGR3 '!$G1652="","",CONCATENATE('Formulario PPGR3 '!$C1652,".",'Formulario PPGR3 '!$D1652,".",'Formulario PPGR3 '!$E1652,".",'Formulario PPGR3 '!$F1652))</f>
        <v/>
      </c>
      <c r="C1652" s="692" t="str">
        <f>IF('Formulario PPGR3 '!$G1652="","",'[1]Formulario PPGR1'!#REF!)</f>
        <v/>
      </c>
      <c r="D1652" s="692" t="str">
        <f>IF('Formulario PPGR3 '!$G1652="","",'[1]Formulario PPGR1'!#REF!)</f>
        <v/>
      </c>
      <c r="E1652" s="692" t="str">
        <f>IF('Formulario PPGR3 '!$G1652="","",'[1]Formulario PPGR1'!#REF!)</f>
        <v/>
      </c>
      <c r="F1652" s="692" t="str">
        <f>IF('Formulario PPGR3 '!$G1652="","",'[1]Formulario PPGR1'!#REF!)</f>
        <v/>
      </c>
      <c r="G1652" s="693"/>
      <c r="H1652" s="694" t="str">
        <f>IF(Tabla112[[#This Row],[Código_Actividad]]="","",_xlfn.XLOOKUP(Tabla112[[#This Row],[Código_Actividad]],[1]!Tabla2[Código],[1]!Tabla2[Actividades Programables Presupuestables],"",0))</f>
        <v/>
      </c>
      <c r="I1652" s="695" t="str">
        <f>IFERROR(VLOOKUP('Formulario PPGR3 '!$G1652,'[1]Formulario PPGR2'!$H$9:$V$272,15,FALSE),"")</f>
        <v/>
      </c>
      <c r="J1652" s="702"/>
      <c r="K1652" s="696" t="str">
        <f>IF(Tabla112[[#This Row],[Insumos]]="","",_xlfn.XLOOKUP(Tabla112[[#This Row],[Insumos]],[1]!Tabla10[Insumo],[1]!Tabla10[InsumoAbrev],"",0))</f>
        <v/>
      </c>
      <c r="L1652" s="697"/>
      <c r="M1652" s="698" t="str">
        <f>IF(Tabla112[[#This Row],[Descripción]]="","",_xlfn.XLOOKUP(Tabla112[[#This Row],[Descripción]],[1]!Tabla10[Descripción],[1]!Tabla10[Unidad de Medida],"",0))</f>
        <v/>
      </c>
      <c r="N1652" s="699"/>
      <c r="O1652" s="700" t="str">
        <f>IF(Tabla112[[#This Row],[Descripción]]="","",_xlfn.XLOOKUP(Tabla112[[#This Row],[Descripción]],[1]!Tabla10[Descripción],[1]!Tabla10[Precio Unitario],0))</f>
        <v/>
      </c>
      <c r="P1652" s="700" t="str">
        <f>IF(Tabla112[[#This Row],[Cantidad de Insumos]]="","",Tabla112[[#This Row],[Precio Unitario]]*Tabla112[[#This Row],[Cantidad de Insumos]])</f>
        <v/>
      </c>
      <c r="Q1652" s="700" t="str">
        <f>IF(Tabla112[[#This Row],[Descripción]]="","",_xlfn.XLOOKUP(Tabla112[[#This Row],[Descripción]],[1]!Tabla10[Descripción],[1]!Tabla10[CODIGO PRESUPUESTARIO],0))</f>
        <v/>
      </c>
      <c r="R1652" s="696"/>
      <c r="S1652" s="696"/>
    </row>
    <row r="1653" spans="2:19" x14ac:dyDescent="0.3">
      <c r="B1653" s="692" t="str">
        <f>IF('Formulario PPGR3 '!$G1653="","",CONCATENATE('Formulario PPGR3 '!$C1653,".",'Formulario PPGR3 '!$D1653,".",'Formulario PPGR3 '!$E1653,".",'Formulario PPGR3 '!$F1653))</f>
        <v/>
      </c>
      <c r="C1653" s="692" t="str">
        <f>IF('Formulario PPGR3 '!$G1653="","",'[1]Formulario PPGR1'!#REF!)</f>
        <v/>
      </c>
      <c r="D1653" s="692" t="str">
        <f>IF('Formulario PPGR3 '!$G1653="","",'[1]Formulario PPGR1'!#REF!)</f>
        <v/>
      </c>
      <c r="E1653" s="692" t="str">
        <f>IF('Formulario PPGR3 '!$G1653="","",'[1]Formulario PPGR1'!#REF!)</f>
        <v/>
      </c>
      <c r="F1653" s="692" t="str">
        <f>IF('Formulario PPGR3 '!$G1653="","",'[1]Formulario PPGR1'!#REF!)</f>
        <v/>
      </c>
      <c r="G1653" s="693"/>
      <c r="H1653" s="694" t="str">
        <f>IF(Tabla112[[#This Row],[Código_Actividad]]="","",_xlfn.XLOOKUP(Tabla112[[#This Row],[Código_Actividad]],[1]!Tabla2[Código],[1]!Tabla2[Actividades Programables Presupuestables],"",0))</f>
        <v/>
      </c>
      <c r="I1653" s="695" t="str">
        <f>IFERROR(VLOOKUP('Formulario PPGR3 '!$G1653,'[1]Formulario PPGR2'!$H$9:$V$272,15,FALSE),"")</f>
        <v/>
      </c>
      <c r="J1653" s="702"/>
      <c r="K1653" s="696" t="str">
        <f>IF(Tabla112[[#This Row],[Insumos]]="","",_xlfn.XLOOKUP(Tabla112[[#This Row],[Insumos]],[1]!Tabla10[Insumo],[1]!Tabla10[InsumoAbrev],"",0))</f>
        <v/>
      </c>
      <c r="L1653" s="697"/>
      <c r="M1653" s="698" t="str">
        <f>IF(Tabla112[[#This Row],[Descripción]]="","",_xlfn.XLOOKUP(Tabla112[[#This Row],[Descripción]],[1]!Tabla10[Descripción],[1]!Tabla10[Unidad de Medida],"",0))</f>
        <v/>
      </c>
      <c r="N1653" s="699"/>
      <c r="O1653" s="700" t="str">
        <f>IF(Tabla112[[#This Row],[Descripción]]="","",_xlfn.XLOOKUP(Tabla112[[#This Row],[Descripción]],[1]!Tabla10[Descripción],[1]!Tabla10[Precio Unitario],0))</f>
        <v/>
      </c>
      <c r="P1653" s="700" t="str">
        <f>IF(Tabla112[[#This Row],[Cantidad de Insumos]]="","",Tabla112[[#This Row],[Precio Unitario]]*Tabla112[[#This Row],[Cantidad de Insumos]])</f>
        <v/>
      </c>
      <c r="Q1653" s="700" t="str">
        <f>IF(Tabla112[[#This Row],[Descripción]]="","",_xlfn.XLOOKUP(Tabla112[[#This Row],[Descripción]],[1]!Tabla10[Descripción],[1]!Tabla10[CODIGO PRESUPUESTARIO],0))</f>
        <v/>
      </c>
      <c r="R1653" s="696"/>
      <c r="S1653" s="696"/>
    </row>
    <row r="1654" spans="2:19" x14ac:dyDescent="0.3">
      <c r="B1654" s="692" t="str">
        <f>IF('Formulario PPGR3 '!$G1654="","",CONCATENATE('Formulario PPGR3 '!$C1654,".",'Formulario PPGR3 '!$D1654,".",'Formulario PPGR3 '!$E1654,".",'Formulario PPGR3 '!$F1654))</f>
        <v/>
      </c>
      <c r="C1654" s="692" t="str">
        <f>IF('Formulario PPGR3 '!$G1654="","",'[1]Formulario PPGR1'!#REF!)</f>
        <v/>
      </c>
      <c r="D1654" s="692" t="str">
        <f>IF('Formulario PPGR3 '!$G1654="","",'[1]Formulario PPGR1'!#REF!)</f>
        <v/>
      </c>
      <c r="E1654" s="692" t="str">
        <f>IF('Formulario PPGR3 '!$G1654="","",'[1]Formulario PPGR1'!#REF!)</f>
        <v/>
      </c>
      <c r="F1654" s="692" t="str">
        <f>IF('Formulario PPGR3 '!$G1654="","",'[1]Formulario PPGR1'!#REF!)</f>
        <v/>
      </c>
      <c r="G1654" s="693"/>
      <c r="H1654" s="694" t="str">
        <f>IF(Tabla112[[#This Row],[Código_Actividad]]="","",_xlfn.XLOOKUP(Tabla112[[#This Row],[Código_Actividad]],[1]!Tabla2[Código],[1]!Tabla2[Actividades Programables Presupuestables],"",0))</f>
        <v/>
      </c>
      <c r="I1654" s="695" t="str">
        <f>IFERROR(VLOOKUP('Formulario PPGR3 '!$G1654,'[1]Formulario PPGR2'!$H$9:$V$272,15,FALSE),"")</f>
        <v/>
      </c>
      <c r="J1654" s="702"/>
      <c r="K1654" s="696" t="str">
        <f>IF(Tabla112[[#This Row],[Insumos]]="","",_xlfn.XLOOKUP(Tabla112[[#This Row],[Insumos]],[1]!Tabla10[Insumo],[1]!Tabla10[InsumoAbrev],"",0))</f>
        <v/>
      </c>
      <c r="L1654" s="697"/>
      <c r="M1654" s="698" t="str">
        <f>IF(Tabla112[[#This Row],[Descripción]]="","",_xlfn.XLOOKUP(Tabla112[[#This Row],[Descripción]],[1]!Tabla10[Descripción],[1]!Tabla10[Unidad de Medida],"",0))</f>
        <v/>
      </c>
      <c r="N1654" s="699"/>
      <c r="O1654" s="700" t="str">
        <f>IF(Tabla112[[#This Row],[Descripción]]="","",_xlfn.XLOOKUP(Tabla112[[#This Row],[Descripción]],[1]!Tabla10[Descripción],[1]!Tabla10[Precio Unitario],0))</f>
        <v/>
      </c>
      <c r="P1654" s="700" t="str">
        <f>IF(Tabla112[[#This Row],[Cantidad de Insumos]]="","",Tabla112[[#This Row],[Precio Unitario]]*Tabla112[[#This Row],[Cantidad de Insumos]])</f>
        <v/>
      </c>
      <c r="Q1654" s="700" t="str">
        <f>IF(Tabla112[[#This Row],[Descripción]]="","",_xlfn.XLOOKUP(Tabla112[[#This Row],[Descripción]],[1]!Tabla10[Descripción],[1]!Tabla10[CODIGO PRESUPUESTARIO],0))</f>
        <v/>
      </c>
      <c r="R1654" s="696"/>
      <c r="S1654" s="696"/>
    </row>
    <row r="1655" spans="2:19" x14ac:dyDescent="0.3">
      <c r="B1655" s="692" t="str">
        <f>IF('Formulario PPGR3 '!$G1655="","",CONCATENATE('Formulario PPGR3 '!$C1655,".",'Formulario PPGR3 '!$D1655,".",'Formulario PPGR3 '!$E1655,".",'Formulario PPGR3 '!$F1655))</f>
        <v/>
      </c>
      <c r="C1655" s="692" t="str">
        <f>IF('Formulario PPGR3 '!$G1655="","",'[1]Formulario PPGR1'!#REF!)</f>
        <v/>
      </c>
      <c r="D1655" s="692" t="str">
        <f>IF('Formulario PPGR3 '!$G1655="","",'[1]Formulario PPGR1'!#REF!)</f>
        <v/>
      </c>
      <c r="E1655" s="692" t="str">
        <f>IF('Formulario PPGR3 '!$G1655="","",'[1]Formulario PPGR1'!#REF!)</f>
        <v/>
      </c>
      <c r="F1655" s="692" t="str">
        <f>IF('Formulario PPGR3 '!$G1655="","",'[1]Formulario PPGR1'!#REF!)</f>
        <v/>
      </c>
      <c r="G1655" s="693"/>
      <c r="H1655" s="694" t="str">
        <f>IF(Tabla112[[#This Row],[Código_Actividad]]="","",_xlfn.XLOOKUP(Tabla112[[#This Row],[Código_Actividad]],[1]!Tabla2[Código],[1]!Tabla2[Actividades Programables Presupuestables],"",0))</f>
        <v/>
      </c>
      <c r="I1655" s="695" t="str">
        <f>IFERROR(VLOOKUP('Formulario PPGR3 '!$G1655,'[1]Formulario PPGR2'!$H$9:$V$272,15,FALSE),"")</f>
        <v/>
      </c>
      <c r="J1655" s="702"/>
      <c r="K1655" s="696" t="str">
        <f>IF(Tabla112[[#This Row],[Insumos]]="","",_xlfn.XLOOKUP(Tabla112[[#This Row],[Insumos]],[1]!Tabla10[Insumo],[1]!Tabla10[InsumoAbrev],"",0))</f>
        <v/>
      </c>
      <c r="L1655" s="697"/>
      <c r="M1655" s="698" t="str">
        <f>IF(Tabla112[[#This Row],[Descripción]]="","",_xlfn.XLOOKUP(Tabla112[[#This Row],[Descripción]],[1]!Tabla10[Descripción],[1]!Tabla10[Unidad de Medida],"",0))</f>
        <v/>
      </c>
      <c r="N1655" s="699"/>
      <c r="O1655" s="700" t="str">
        <f>IF(Tabla112[[#This Row],[Descripción]]="","",_xlfn.XLOOKUP(Tabla112[[#This Row],[Descripción]],[1]!Tabla10[Descripción],[1]!Tabla10[Precio Unitario],0))</f>
        <v/>
      </c>
      <c r="P1655" s="700" t="str">
        <f>IF(Tabla112[[#This Row],[Cantidad de Insumos]]="","",Tabla112[[#This Row],[Precio Unitario]]*Tabla112[[#This Row],[Cantidad de Insumos]])</f>
        <v/>
      </c>
      <c r="Q1655" s="700" t="str">
        <f>IF(Tabla112[[#This Row],[Descripción]]="","",_xlfn.XLOOKUP(Tabla112[[#This Row],[Descripción]],[1]!Tabla10[Descripción],[1]!Tabla10[CODIGO PRESUPUESTARIO],0))</f>
        <v/>
      </c>
      <c r="R1655" s="696"/>
      <c r="S1655" s="696"/>
    </row>
    <row r="1656" spans="2:19" x14ac:dyDescent="0.3">
      <c r="B1656" s="692" t="str">
        <f>IF('Formulario PPGR3 '!$G1656="","",CONCATENATE('Formulario PPGR3 '!$C1656,".",'Formulario PPGR3 '!$D1656,".",'Formulario PPGR3 '!$E1656,".",'Formulario PPGR3 '!$F1656))</f>
        <v/>
      </c>
      <c r="C1656" s="692" t="str">
        <f>IF('Formulario PPGR3 '!$G1656="","",'[1]Formulario PPGR1'!#REF!)</f>
        <v/>
      </c>
      <c r="D1656" s="692" t="str">
        <f>IF('Formulario PPGR3 '!$G1656="","",'[1]Formulario PPGR1'!#REF!)</f>
        <v/>
      </c>
      <c r="E1656" s="692" t="str">
        <f>IF('Formulario PPGR3 '!$G1656="","",'[1]Formulario PPGR1'!#REF!)</f>
        <v/>
      </c>
      <c r="F1656" s="692" t="str">
        <f>IF('Formulario PPGR3 '!$G1656="","",'[1]Formulario PPGR1'!#REF!)</f>
        <v/>
      </c>
      <c r="G1656" s="693"/>
      <c r="H1656" s="694" t="str">
        <f>IF(Tabla112[[#This Row],[Código_Actividad]]="","",_xlfn.XLOOKUP(Tabla112[[#This Row],[Código_Actividad]],[1]!Tabla2[Código],[1]!Tabla2[Actividades Programables Presupuestables],"",0))</f>
        <v/>
      </c>
      <c r="I1656" s="695" t="str">
        <f>IFERROR(VLOOKUP('Formulario PPGR3 '!$G1656,'[1]Formulario PPGR2'!$H$9:$V$272,15,FALSE),"")</f>
        <v/>
      </c>
      <c r="J1656" s="702"/>
      <c r="K1656" s="696" t="str">
        <f>IF(Tabla112[[#This Row],[Insumos]]="","",_xlfn.XLOOKUP(Tabla112[[#This Row],[Insumos]],[1]!Tabla10[Insumo],[1]!Tabla10[InsumoAbrev],"",0))</f>
        <v/>
      </c>
      <c r="L1656" s="697"/>
      <c r="M1656" s="698" t="str">
        <f>IF(Tabla112[[#This Row],[Descripción]]="","",_xlfn.XLOOKUP(Tabla112[[#This Row],[Descripción]],[1]!Tabla10[Descripción],[1]!Tabla10[Unidad de Medida],"",0))</f>
        <v/>
      </c>
      <c r="N1656" s="699"/>
      <c r="O1656" s="700" t="str">
        <f>IF(Tabla112[[#This Row],[Descripción]]="","",_xlfn.XLOOKUP(Tabla112[[#This Row],[Descripción]],[1]!Tabla10[Descripción],[1]!Tabla10[Precio Unitario],0))</f>
        <v/>
      </c>
      <c r="P1656" s="700" t="str">
        <f>IF(Tabla112[[#This Row],[Cantidad de Insumos]]="","",Tabla112[[#This Row],[Precio Unitario]]*Tabla112[[#This Row],[Cantidad de Insumos]])</f>
        <v/>
      </c>
      <c r="Q1656" s="700" t="str">
        <f>IF(Tabla112[[#This Row],[Descripción]]="","",_xlfn.XLOOKUP(Tabla112[[#This Row],[Descripción]],[1]!Tabla10[Descripción],[1]!Tabla10[CODIGO PRESUPUESTARIO],0))</f>
        <v/>
      </c>
      <c r="R1656" s="696"/>
      <c r="S1656" s="696"/>
    </row>
    <row r="1657" spans="2:19" x14ac:dyDescent="0.3">
      <c r="B1657" s="692" t="str">
        <f>IF('Formulario PPGR3 '!$G1657="","",CONCATENATE('Formulario PPGR3 '!$C1657,".",'Formulario PPGR3 '!$D1657,".",'Formulario PPGR3 '!$E1657,".",'Formulario PPGR3 '!$F1657))</f>
        <v/>
      </c>
      <c r="C1657" s="692" t="str">
        <f>IF('Formulario PPGR3 '!$G1657="","",'[1]Formulario PPGR1'!#REF!)</f>
        <v/>
      </c>
      <c r="D1657" s="692" t="str">
        <f>IF('Formulario PPGR3 '!$G1657="","",'[1]Formulario PPGR1'!#REF!)</f>
        <v/>
      </c>
      <c r="E1657" s="692" t="str">
        <f>IF('Formulario PPGR3 '!$G1657="","",'[1]Formulario PPGR1'!#REF!)</f>
        <v/>
      </c>
      <c r="F1657" s="692" t="str">
        <f>IF('Formulario PPGR3 '!$G1657="","",'[1]Formulario PPGR1'!#REF!)</f>
        <v/>
      </c>
      <c r="G1657" s="693"/>
      <c r="H1657" s="694" t="str">
        <f>IF(Tabla112[[#This Row],[Código_Actividad]]="","",_xlfn.XLOOKUP(Tabla112[[#This Row],[Código_Actividad]],[1]!Tabla2[Código],[1]!Tabla2[Actividades Programables Presupuestables],"",0))</f>
        <v/>
      </c>
      <c r="I1657" s="695" t="str">
        <f>IFERROR(VLOOKUP('Formulario PPGR3 '!$G1657,'[1]Formulario PPGR2'!$H$9:$V$272,15,FALSE),"")</f>
        <v/>
      </c>
      <c r="J1657" s="702"/>
      <c r="K1657" s="696" t="str">
        <f>IF(Tabla112[[#This Row],[Insumos]]="","",_xlfn.XLOOKUP(Tabla112[[#This Row],[Insumos]],[1]!Tabla10[Insumo],[1]!Tabla10[InsumoAbrev],"",0))</f>
        <v/>
      </c>
      <c r="L1657" s="697"/>
      <c r="M1657" s="698" t="str">
        <f>IF(Tabla112[[#This Row],[Descripción]]="","",_xlfn.XLOOKUP(Tabla112[[#This Row],[Descripción]],[1]!Tabla10[Descripción],[1]!Tabla10[Unidad de Medida],"",0))</f>
        <v/>
      </c>
      <c r="N1657" s="699"/>
      <c r="O1657" s="700" t="str">
        <f>IF(Tabla112[[#This Row],[Descripción]]="","",_xlfn.XLOOKUP(Tabla112[[#This Row],[Descripción]],[1]!Tabla10[Descripción],[1]!Tabla10[Precio Unitario],0))</f>
        <v/>
      </c>
      <c r="P1657" s="700" t="str">
        <f>IF(Tabla112[[#This Row],[Cantidad de Insumos]]="","",Tabla112[[#This Row],[Precio Unitario]]*Tabla112[[#This Row],[Cantidad de Insumos]])</f>
        <v/>
      </c>
      <c r="Q1657" s="700" t="str">
        <f>IF(Tabla112[[#This Row],[Descripción]]="","",_xlfn.XLOOKUP(Tabla112[[#This Row],[Descripción]],[1]!Tabla10[Descripción],[1]!Tabla10[CODIGO PRESUPUESTARIO],0))</f>
        <v/>
      </c>
      <c r="R1657" s="696"/>
      <c r="S1657" s="696"/>
    </row>
    <row r="1658" spans="2:19" x14ac:dyDescent="0.3">
      <c r="B1658" s="692" t="str">
        <f>IF('Formulario PPGR3 '!$G1658="","",CONCATENATE('Formulario PPGR3 '!$C1658,".",'Formulario PPGR3 '!$D1658,".",'Formulario PPGR3 '!$E1658,".",'Formulario PPGR3 '!$F1658))</f>
        <v/>
      </c>
      <c r="C1658" s="692" t="str">
        <f>IF('Formulario PPGR3 '!$G1658="","",'[1]Formulario PPGR1'!#REF!)</f>
        <v/>
      </c>
      <c r="D1658" s="692" t="str">
        <f>IF('Formulario PPGR3 '!$G1658="","",'[1]Formulario PPGR1'!#REF!)</f>
        <v/>
      </c>
      <c r="E1658" s="692" t="str">
        <f>IF('Formulario PPGR3 '!$G1658="","",'[1]Formulario PPGR1'!#REF!)</f>
        <v/>
      </c>
      <c r="F1658" s="692" t="str">
        <f>IF('Formulario PPGR3 '!$G1658="","",'[1]Formulario PPGR1'!#REF!)</f>
        <v/>
      </c>
      <c r="G1658" s="693"/>
      <c r="H1658" s="694" t="str">
        <f>IF(Tabla112[[#This Row],[Código_Actividad]]="","",_xlfn.XLOOKUP(Tabla112[[#This Row],[Código_Actividad]],[1]!Tabla2[Código],[1]!Tabla2[Actividades Programables Presupuestables],"",0))</f>
        <v/>
      </c>
      <c r="I1658" s="695" t="str">
        <f>IFERROR(VLOOKUP('Formulario PPGR3 '!$G1658,'[1]Formulario PPGR2'!$H$9:$V$272,15,FALSE),"")</f>
        <v/>
      </c>
      <c r="J1658" s="702"/>
      <c r="K1658" s="696" t="str">
        <f>IF(Tabla112[[#This Row],[Insumos]]="","",_xlfn.XLOOKUP(Tabla112[[#This Row],[Insumos]],[1]!Tabla10[Insumo],[1]!Tabla10[InsumoAbrev],"",0))</f>
        <v/>
      </c>
      <c r="L1658" s="697"/>
      <c r="M1658" s="698" t="str">
        <f>IF(Tabla112[[#This Row],[Descripción]]="","",_xlfn.XLOOKUP(Tabla112[[#This Row],[Descripción]],[1]!Tabla10[Descripción],[1]!Tabla10[Unidad de Medida],"",0))</f>
        <v/>
      </c>
      <c r="N1658" s="699"/>
      <c r="O1658" s="700" t="str">
        <f>IF(Tabla112[[#This Row],[Descripción]]="","",_xlfn.XLOOKUP(Tabla112[[#This Row],[Descripción]],[1]!Tabla10[Descripción],[1]!Tabla10[Precio Unitario],0))</f>
        <v/>
      </c>
      <c r="P1658" s="700" t="str">
        <f>IF(Tabla112[[#This Row],[Cantidad de Insumos]]="","",Tabla112[[#This Row],[Precio Unitario]]*Tabla112[[#This Row],[Cantidad de Insumos]])</f>
        <v/>
      </c>
      <c r="Q1658" s="700" t="str">
        <f>IF(Tabla112[[#This Row],[Descripción]]="","",_xlfn.XLOOKUP(Tabla112[[#This Row],[Descripción]],[1]!Tabla10[Descripción],[1]!Tabla10[CODIGO PRESUPUESTARIO],0))</f>
        <v/>
      </c>
      <c r="R1658" s="696"/>
      <c r="S1658" s="696"/>
    </row>
    <row r="1659" spans="2:19" x14ac:dyDescent="0.3">
      <c r="B1659" s="692" t="str">
        <f>IF('Formulario PPGR3 '!$G1659="","",CONCATENATE('Formulario PPGR3 '!$C1659,".",'Formulario PPGR3 '!$D1659,".",'Formulario PPGR3 '!$E1659,".",'Formulario PPGR3 '!$F1659))</f>
        <v/>
      </c>
      <c r="C1659" s="692" t="str">
        <f>IF('Formulario PPGR3 '!$G1659="","",'[1]Formulario PPGR1'!#REF!)</f>
        <v/>
      </c>
      <c r="D1659" s="692" t="str">
        <f>IF('Formulario PPGR3 '!$G1659="","",'[1]Formulario PPGR1'!#REF!)</f>
        <v/>
      </c>
      <c r="E1659" s="692" t="str">
        <f>IF('Formulario PPGR3 '!$G1659="","",'[1]Formulario PPGR1'!#REF!)</f>
        <v/>
      </c>
      <c r="F1659" s="692" t="str">
        <f>IF('Formulario PPGR3 '!$G1659="","",'[1]Formulario PPGR1'!#REF!)</f>
        <v/>
      </c>
      <c r="G1659" s="693"/>
      <c r="H1659" s="694" t="str">
        <f>IF(Tabla112[[#This Row],[Código_Actividad]]="","",_xlfn.XLOOKUP(Tabla112[[#This Row],[Código_Actividad]],[1]!Tabla2[Código],[1]!Tabla2[Actividades Programables Presupuestables],"",0))</f>
        <v/>
      </c>
      <c r="I1659" s="695" t="str">
        <f>IFERROR(VLOOKUP('Formulario PPGR3 '!$G1659,'[1]Formulario PPGR2'!$H$9:$V$272,15,FALSE),"")</f>
        <v/>
      </c>
      <c r="J1659" s="702"/>
      <c r="K1659" s="696" t="str">
        <f>IF(Tabla112[[#This Row],[Insumos]]="","",_xlfn.XLOOKUP(Tabla112[[#This Row],[Insumos]],[1]!Tabla10[Insumo],[1]!Tabla10[InsumoAbrev],"",0))</f>
        <v/>
      </c>
      <c r="L1659" s="697"/>
      <c r="M1659" s="698" t="str">
        <f>IF(Tabla112[[#This Row],[Descripción]]="","",_xlfn.XLOOKUP(Tabla112[[#This Row],[Descripción]],[1]!Tabla10[Descripción],[1]!Tabla10[Unidad de Medida],"",0))</f>
        <v/>
      </c>
      <c r="N1659" s="699"/>
      <c r="O1659" s="700" t="str">
        <f>IF(Tabla112[[#This Row],[Descripción]]="","",_xlfn.XLOOKUP(Tabla112[[#This Row],[Descripción]],[1]!Tabla10[Descripción],[1]!Tabla10[Precio Unitario],0))</f>
        <v/>
      </c>
      <c r="P1659" s="700" t="str">
        <f>IF(Tabla112[[#This Row],[Cantidad de Insumos]]="","",Tabla112[[#This Row],[Precio Unitario]]*Tabla112[[#This Row],[Cantidad de Insumos]])</f>
        <v/>
      </c>
      <c r="Q1659" s="700" t="str">
        <f>IF(Tabla112[[#This Row],[Descripción]]="","",_xlfn.XLOOKUP(Tabla112[[#This Row],[Descripción]],[1]!Tabla10[Descripción],[1]!Tabla10[CODIGO PRESUPUESTARIO],0))</f>
        <v/>
      </c>
      <c r="R1659" s="696"/>
      <c r="S1659" s="696"/>
    </row>
    <row r="1660" spans="2:19" x14ac:dyDescent="0.3">
      <c r="B1660" s="692" t="str">
        <f>IF('Formulario PPGR3 '!$G1660="","",CONCATENATE('Formulario PPGR3 '!$C1660,".",'Formulario PPGR3 '!$D1660,".",'Formulario PPGR3 '!$E1660,".",'Formulario PPGR3 '!$F1660))</f>
        <v/>
      </c>
      <c r="C1660" s="692" t="str">
        <f>IF('Formulario PPGR3 '!$G1660="","",'[1]Formulario PPGR1'!#REF!)</f>
        <v/>
      </c>
      <c r="D1660" s="692" t="str">
        <f>IF('Formulario PPGR3 '!$G1660="","",'[1]Formulario PPGR1'!#REF!)</f>
        <v/>
      </c>
      <c r="E1660" s="692" t="str">
        <f>IF('Formulario PPGR3 '!$G1660="","",'[1]Formulario PPGR1'!#REF!)</f>
        <v/>
      </c>
      <c r="F1660" s="692" t="str">
        <f>IF('Formulario PPGR3 '!$G1660="","",'[1]Formulario PPGR1'!#REF!)</f>
        <v/>
      </c>
      <c r="G1660" s="693"/>
      <c r="H1660" s="694" t="str">
        <f>IF(Tabla112[[#This Row],[Código_Actividad]]="","",_xlfn.XLOOKUP(Tabla112[[#This Row],[Código_Actividad]],[1]!Tabla2[Código],[1]!Tabla2[Actividades Programables Presupuestables],"",0))</f>
        <v/>
      </c>
      <c r="I1660" s="695" t="str">
        <f>IFERROR(VLOOKUP('Formulario PPGR3 '!$G1660,'[1]Formulario PPGR2'!$H$9:$V$272,15,FALSE),"")</f>
        <v/>
      </c>
      <c r="J1660" s="702"/>
      <c r="K1660" s="696" t="str">
        <f>IF(Tabla112[[#This Row],[Insumos]]="","",_xlfn.XLOOKUP(Tabla112[[#This Row],[Insumos]],[1]!Tabla10[Insumo],[1]!Tabla10[InsumoAbrev],"",0))</f>
        <v/>
      </c>
      <c r="L1660" s="697"/>
      <c r="M1660" s="698" t="str">
        <f>IF(Tabla112[[#This Row],[Descripción]]="","",_xlfn.XLOOKUP(Tabla112[[#This Row],[Descripción]],[1]!Tabla10[Descripción],[1]!Tabla10[Unidad de Medida],"",0))</f>
        <v/>
      </c>
      <c r="N1660" s="699"/>
      <c r="O1660" s="700" t="str">
        <f>IF(Tabla112[[#This Row],[Descripción]]="","",_xlfn.XLOOKUP(Tabla112[[#This Row],[Descripción]],[1]!Tabla10[Descripción],[1]!Tabla10[Precio Unitario],0))</f>
        <v/>
      </c>
      <c r="P1660" s="700" t="str">
        <f>IF(Tabla112[[#This Row],[Cantidad de Insumos]]="","",Tabla112[[#This Row],[Precio Unitario]]*Tabla112[[#This Row],[Cantidad de Insumos]])</f>
        <v/>
      </c>
      <c r="Q1660" s="700" t="str">
        <f>IF(Tabla112[[#This Row],[Descripción]]="","",_xlfn.XLOOKUP(Tabla112[[#This Row],[Descripción]],[1]!Tabla10[Descripción],[1]!Tabla10[CODIGO PRESUPUESTARIO],0))</f>
        <v/>
      </c>
      <c r="R1660" s="696"/>
      <c r="S1660" s="696"/>
    </row>
    <row r="1661" spans="2:19" x14ac:dyDescent="0.3">
      <c r="B1661" s="692" t="str">
        <f>IF('Formulario PPGR3 '!$G1661="","",CONCATENATE('Formulario PPGR3 '!$C1661,".",'Formulario PPGR3 '!$D1661,".",'Formulario PPGR3 '!$E1661,".",'Formulario PPGR3 '!$F1661))</f>
        <v/>
      </c>
      <c r="C1661" s="692" t="str">
        <f>IF('Formulario PPGR3 '!$G1661="","",'[1]Formulario PPGR1'!#REF!)</f>
        <v/>
      </c>
      <c r="D1661" s="692" t="str">
        <f>IF('Formulario PPGR3 '!$G1661="","",'[1]Formulario PPGR1'!#REF!)</f>
        <v/>
      </c>
      <c r="E1661" s="692" t="str">
        <f>IF('Formulario PPGR3 '!$G1661="","",'[1]Formulario PPGR1'!#REF!)</f>
        <v/>
      </c>
      <c r="F1661" s="692" t="str">
        <f>IF('Formulario PPGR3 '!$G1661="","",'[1]Formulario PPGR1'!#REF!)</f>
        <v/>
      </c>
      <c r="G1661" s="693"/>
      <c r="H1661" s="694" t="str">
        <f>IF(Tabla112[[#This Row],[Código_Actividad]]="","",_xlfn.XLOOKUP(Tabla112[[#This Row],[Código_Actividad]],[1]!Tabla2[Código],[1]!Tabla2[Actividades Programables Presupuestables],"",0))</f>
        <v/>
      </c>
      <c r="I1661" s="695" t="str">
        <f>IFERROR(VLOOKUP('Formulario PPGR3 '!$G1661,'[1]Formulario PPGR2'!$H$9:$V$272,15,FALSE),"")</f>
        <v/>
      </c>
      <c r="J1661" s="702"/>
      <c r="K1661" s="696" t="str">
        <f>IF(Tabla112[[#This Row],[Insumos]]="","",_xlfn.XLOOKUP(Tabla112[[#This Row],[Insumos]],[1]!Tabla10[Insumo],[1]!Tabla10[InsumoAbrev],"",0))</f>
        <v/>
      </c>
      <c r="L1661" s="697"/>
      <c r="M1661" s="698" t="str">
        <f>IF(Tabla112[[#This Row],[Descripción]]="","",_xlfn.XLOOKUP(Tabla112[[#This Row],[Descripción]],[1]!Tabla10[Descripción],[1]!Tabla10[Unidad de Medida],"",0))</f>
        <v/>
      </c>
      <c r="N1661" s="699"/>
      <c r="O1661" s="700" t="str">
        <f>IF(Tabla112[[#This Row],[Descripción]]="","",_xlfn.XLOOKUP(Tabla112[[#This Row],[Descripción]],[1]!Tabla10[Descripción],[1]!Tabla10[Precio Unitario],0))</f>
        <v/>
      </c>
      <c r="P1661" s="700" t="str">
        <f>IF(Tabla112[[#This Row],[Cantidad de Insumos]]="","",Tabla112[[#This Row],[Precio Unitario]]*Tabla112[[#This Row],[Cantidad de Insumos]])</f>
        <v/>
      </c>
      <c r="Q1661" s="700" t="str">
        <f>IF(Tabla112[[#This Row],[Descripción]]="","",_xlfn.XLOOKUP(Tabla112[[#This Row],[Descripción]],[1]!Tabla10[Descripción],[1]!Tabla10[CODIGO PRESUPUESTARIO],0))</f>
        <v/>
      </c>
      <c r="R1661" s="696"/>
      <c r="S1661" s="696"/>
    </row>
    <row r="1662" spans="2:19" x14ac:dyDescent="0.3">
      <c r="B1662" s="692" t="str">
        <f>IF('Formulario PPGR3 '!$G1662="","",CONCATENATE('Formulario PPGR3 '!$C1662,".",'Formulario PPGR3 '!$D1662,".",'Formulario PPGR3 '!$E1662,".",'Formulario PPGR3 '!$F1662))</f>
        <v/>
      </c>
      <c r="C1662" s="692" t="str">
        <f>IF('Formulario PPGR3 '!$G1662="","",'[1]Formulario PPGR1'!#REF!)</f>
        <v/>
      </c>
      <c r="D1662" s="692" t="str">
        <f>IF('Formulario PPGR3 '!$G1662="","",'[1]Formulario PPGR1'!#REF!)</f>
        <v/>
      </c>
      <c r="E1662" s="692" t="str">
        <f>IF('Formulario PPGR3 '!$G1662="","",'[1]Formulario PPGR1'!#REF!)</f>
        <v/>
      </c>
      <c r="F1662" s="692" t="str">
        <f>IF('Formulario PPGR3 '!$G1662="","",'[1]Formulario PPGR1'!#REF!)</f>
        <v/>
      </c>
      <c r="G1662" s="693"/>
      <c r="H1662" s="694" t="str">
        <f>IF(Tabla112[[#This Row],[Código_Actividad]]="","",_xlfn.XLOOKUP(Tabla112[[#This Row],[Código_Actividad]],[1]!Tabla2[Código],[1]!Tabla2[Actividades Programables Presupuestables],"",0))</f>
        <v/>
      </c>
      <c r="I1662" s="695" t="str">
        <f>IFERROR(VLOOKUP('Formulario PPGR3 '!$G1662,'[1]Formulario PPGR2'!$H$9:$V$272,15,FALSE),"")</f>
        <v/>
      </c>
      <c r="J1662" s="702"/>
      <c r="K1662" s="696" t="str">
        <f>IF(Tabla112[[#This Row],[Insumos]]="","",_xlfn.XLOOKUP(Tabla112[[#This Row],[Insumos]],[1]!Tabla10[Insumo],[1]!Tabla10[InsumoAbrev],"",0))</f>
        <v/>
      </c>
      <c r="L1662" s="697"/>
      <c r="M1662" s="698" t="str">
        <f>IF(Tabla112[[#This Row],[Descripción]]="","",_xlfn.XLOOKUP(Tabla112[[#This Row],[Descripción]],[1]!Tabla10[Descripción],[1]!Tabla10[Unidad de Medida],"",0))</f>
        <v/>
      </c>
      <c r="N1662" s="699"/>
      <c r="O1662" s="700" t="str">
        <f>IF(Tabla112[[#This Row],[Descripción]]="","",_xlfn.XLOOKUP(Tabla112[[#This Row],[Descripción]],[1]!Tabla10[Descripción],[1]!Tabla10[Precio Unitario],0))</f>
        <v/>
      </c>
      <c r="P1662" s="700" t="str">
        <f>IF(Tabla112[[#This Row],[Cantidad de Insumos]]="","",Tabla112[[#This Row],[Precio Unitario]]*Tabla112[[#This Row],[Cantidad de Insumos]])</f>
        <v/>
      </c>
      <c r="Q1662" s="700" t="str">
        <f>IF(Tabla112[[#This Row],[Descripción]]="","",_xlfn.XLOOKUP(Tabla112[[#This Row],[Descripción]],[1]!Tabla10[Descripción],[1]!Tabla10[CODIGO PRESUPUESTARIO],0))</f>
        <v/>
      </c>
      <c r="R1662" s="696"/>
      <c r="S1662" s="696"/>
    </row>
    <row r="1663" spans="2:19" x14ac:dyDescent="0.3">
      <c r="B1663" s="692" t="str">
        <f>IF('Formulario PPGR3 '!$G1663="","",CONCATENATE('Formulario PPGR3 '!$C1663,".",'Formulario PPGR3 '!$D1663,".",'Formulario PPGR3 '!$E1663,".",'Formulario PPGR3 '!$F1663))</f>
        <v/>
      </c>
      <c r="C1663" s="692" t="str">
        <f>IF('Formulario PPGR3 '!$G1663="","",'[1]Formulario PPGR1'!#REF!)</f>
        <v/>
      </c>
      <c r="D1663" s="692" t="str">
        <f>IF('Formulario PPGR3 '!$G1663="","",'[1]Formulario PPGR1'!#REF!)</f>
        <v/>
      </c>
      <c r="E1663" s="692" t="str">
        <f>IF('Formulario PPGR3 '!$G1663="","",'[1]Formulario PPGR1'!#REF!)</f>
        <v/>
      </c>
      <c r="F1663" s="692" t="str">
        <f>IF('Formulario PPGR3 '!$G1663="","",'[1]Formulario PPGR1'!#REF!)</f>
        <v/>
      </c>
      <c r="G1663" s="693"/>
      <c r="H1663" s="694" t="str">
        <f>IF(Tabla112[[#This Row],[Código_Actividad]]="","",_xlfn.XLOOKUP(Tabla112[[#This Row],[Código_Actividad]],[1]!Tabla2[Código],[1]!Tabla2[Actividades Programables Presupuestables],"",0))</f>
        <v/>
      </c>
      <c r="I1663" s="695" t="str">
        <f>IFERROR(VLOOKUP('Formulario PPGR3 '!$G1663,'[1]Formulario PPGR2'!$H$9:$V$272,15,FALSE),"")</f>
        <v/>
      </c>
      <c r="J1663" s="702"/>
      <c r="K1663" s="696" t="str">
        <f>IF(Tabla112[[#This Row],[Insumos]]="","",_xlfn.XLOOKUP(Tabla112[[#This Row],[Insumos]],[1]!Tabla10[Insumo],[1]!Tabla10[InsumoAbrev],"",0))</f>
        <v/>
      </c>
      <c r="L1663" s="697"/>
      <c r="M1663" s="698" t="str">
        <f>IF(Tabla112[[#This Row],[Descripción]]="","",_xlfn.XLOOKUP(Tabla112[[#This Row],[Descripción]],[1]!Tabla10[Descripción],[1]!Tabla10[Unidad de Medida],"",0))</f>
        <v/>
      </c>
      <c r="N1663" s="699"/>
      <c r="O1663" s="700" t="str">
        <f>IF(Tabla112[[#This Row],[Descripción]]="","",_xlfn.XLOOKUP(Tabla112[[#This Row],[Descripción]],[1]!Tabla10[Descripción],[1]!Tabla10[Precio Unitario],0))</f>
        <v/>
      </c>
      <c r="P1663" s="700" t="str">
        <f>IF(Tabla112[[#This Row],[Cantidad de Insumos]]="","",Tabla112[[#This Row],[Precio Unitario]]*Tabla112[[#This Row],[Cantidad de Insumos]])</f>
        <v/>
      </c>
      <c r="Q1663" s="700" t="str">
        <f>IF(Tabla112[[#This Row],[Descripción]]="","",_xlfn.XLOOKUP(Tabla112[[#This Row],[Descripción]],[1]!Tabla10[Descripción],[1]!Tabla10[CODIGO PRESUPUESTARIO],0))</f>
        <v/>
      </c>
      <c r="R1663" s="696"/>
      <c r="S1663" s="696"/>
    </row>
    <row r="1664" spans="2:19" x14ac:dyDescent="0.3">
      <c r="B1664" s="692" t="str">
        <f>IF('Formulario PPGR3 '!$G1664="","",CONCATENATE('Formulario PPGR3 '!$C1664,".",'Formulario PPGR3 '!$D1664,".",'Formulario PPGR3 '!$E1664,".",'Formulario PPGR3 '!$F1664))</f>
        <v/>
      </c>
      <c r="C1664" s="692" t="str">
        <f>IF('Formulario PPGR3 '!$G1664="","",'[1]Formulario PPGR1'!#REF!)</f>
        <v/>
      </c>
      <c r="D1664" s="692" t="str">
        <f>IF('Formulario PPGR3 '!$G1664="","",'[1]Formulario PPGR1'!#REF!)</f>
        <v/>
      </c>
      <c r="E1664" s="692" t="str">
        <f>IF('Formulario PPGR3 '!$G1664="","",'[1]Formulario PPGR1'!#REF!)</f>
        <v/>
      </c>
      <c r="F1664" s="692" t="str">
        <f>IF('Formulario PPGR3 '!$G1664="","",'[1]Formulario PPGR1'!#REF!)</f>
        <v/>
      </c>
      <c r="G1664" s="693"/>
      <c r="H1664" s="694" t="str">
        <f>IF(Tabla112[[#This Row],[Código_Actividad]]="","",_xlfn.XLOOKUP(Tabla112[[#This Row],[Código_Actividad]],[1]!Tabla2[Código],[1]!Tabla2[Actividades Programables Presupuestables],"",0))</f>
        <v/>
      </c>
      <c r="I1664" s="695" t="str">
        <f>IFERROR(VLOOKUP('Formulario PPGR3 '!$G1664,'[1]Formulario PPGR2'!$H$9:$V$272,15,FALSE),"")</f>
        <v/>
      </c>
      <c r="J1664" s="702"/>
      <c r="K1664" s="696" t="str">
        <f>IF(Tabla112[[#This Row],[Insumos]]="","",_xlfn.XLOOKUP(Tabla112[[#This Row],[Insumos]],[1]!Tabla10[Insumo],[1]!Tabla10[InsumoAbrev],"",0))</f>
        <v/>
      </c>
      <c r="L1664" s="697"/>
      <c r="M1664" s="698" t="str">
        <f>IF(Tabla112[[#This Row],[Descripción]]="","",_xlfn.XLOOKUP(Tabla112[[#This Row],[Descripción]],[1]!Tabla10[Descripción],[1]!Tabla10[Unidad de Medida],"",0))</f>
        <v/>
      </c>
      <c r="N1664" s="699"/>
      <c r="O1664" s="700" t="str">
        <f>IF(Tabla112[[#This Row],[Descripción]]="","",_xlfn.XLOOKUP(Tabla112[[#This Row],[Descripción]],[1]!Tabla10[Descripción],[1]!Tabla10[Precio Unitario],0))</f>
        <v/>
      </c>
      <c r="P1664" s="700" t="str">
        <f>IF(Tabla112[[#This Row],[Cantidad de Insumos]]="","",Tabla112[[#This Row],[Precio Unitario]]*Tabla112[[#This Row],[Cantidad de Insumos]])</f>
        <v/>
      </c>
      <c r="Q1664" s="700" t="str">
        <f>IF(Tabla112[[#This Row],[Descripción]]="","",_xlfn.XLOOKUP(Tabla112[[#This Row],[Descripción]],[1]!Tabla10[Descripción],[1]!Tabla10[CODIGO PRESUPUESTARIO],0))</f>
        <v/>
      </c>
      <c r="R1664" s="696"/>
      <c r="S1664" s="696"/>
    </row>
    <row r="1665" spans="2:19" x14ac:dyDescent="0.3">
      <c r="B1665" s="692" t="str">
        <f>IF('Formulario PPGR3 '!$G1665="","",CONCATENATE('Formulario PPGR3 '!$C1665,".",'Formulario PPGR3 '!$D1665,".",'Formulario PPGR3 '!$E1665,".",'Formulario PPGR3 '!$F1665))</f>
        <v/>
      </c>
      <c r="C1665" s="692" t="str">
        <f>IF('Formulario PPGR3 '!$G1665="","",'[1]Formulario PPGR1'!#REF!)</f>
        <v/>
      </c>
      <c r="D1665" s="692" t="str">
        <f>IF('Formulario PPGR3 '!$G1665="","",'[1]Formulario PPGR1'!#REF!)</f>
        <v/>
      </c>
      <c r="E1665" s="692" t="str">
        <f>IF('Formulario PPGR3 '!$G1665="","",'[1]Formulario PPGR1'!#REF!)</f>
        <v/>
      </c>
      <c r="F1665" s="692" t="str">
        <f>IF('Formulario PPGR3 '!$G1665="","",'[1]Formulario PPGR1'!#REF!)</f>
        <v/>
      </c>
      <c r="G1665" s="693"/>
      <c r="H1665" s="694" t="str">
        <f>IF(Tabla112[[#This Row],[Código_Actividad]]="","",_xlfn.XLOOKUP(Tabla112[[#This Row],[Código_Actividad]],[1]!Tabla2[Código],[1]!Tabla2[Actividades Programables Presupuestables],"",0))</f>
        <v/>
      </c>
      <c r="I1665" s="695" t="str">
        <f>IFERROR(VLOOKUP('Formulario PPGR3 '!$G1665,'[1]Formulario PPGR2'!$H$9:$V$272,15,FALSE),"")</f>
        <v/>
      </c>
      <c r="J1665" s="702"/>
      <c r="K1665" s="696" t="str">
        <f>IF(Tabla112[[#This Row],[Insumos]]="","",_xlfn.XLOOKUP(Tabla112[[#This Row],[Insumos]],[1]!Tabla10[Insumo],[1]!Tabla10[InsumoAbrev],"",0))</f>
        <v/>
      </c>
      <c r="L1665" s="697"/>
      <c r="M1665" s="698" t="str">
        <f>IF(Tabla112[[#This Row],[Descripción]]="","",_xlfn.XLOOKUP(Tabla112[[#This Row],[Descripción]],[1]!Tabla10[Descripción],[1]!Tabla10[Unidad de Medida],"",0))</f>
        <v/>
      </c>
      <c r="N1665" s="699"/>
      <c r="O1665" s="700" t="str">
        <f>IF(Tabla112[[#This Row],[Descripción]]="","",_xlfn.XLOOKUP(Tabla112[[#This Row],[Descripción]],[1]!Tabla10[Descripción],[1]!Tabla10[Precio Unitario],0))</f>
        <v/>
      </c>
      <c r="P1665" s="700" t="str">
        <f>IF(Tabla112[[#This Row],[Cantidad de Insumos]]="","",Tabla112[[#This Row],[Precio Unitario]]*Tabla112[[#This Row],[Cantidad de Insumos]])</f>
        <v/>
      </c>
      <c r="Q1665" s="700" t="str">
        <f>IF(Tabla112[[#This Row],[Descripción]]="","",_xlfn.XLOOKUP(Tabla112[[#This Row],[Descripción]],[1]!Tabla10[Descripción],[1]!Tabla10[CODIGO PRESUPUESTARIO],0))</f>
        <v/>
      </c>
      <c r="R1665" s="696"/>
      <c r="S1665" s="696"/>
    </row>
    <row r="1666" spans="2:19" x14ac:dyDescent="0.3">
      <c r="B1666" s="692" t="str">
        <f>IF('Formulario PPGR3 '!$G1666="","",CONCATENATE('Formulario PPGR3 '!$C1666,".",'Formulario PPGR3 '!$D1666,".",'Formulario PPGR3 '!$E1666,".",'Formulario PPGR3 '!$F1666))</f>
        <v/>
      </c>
      <c r="C1666" s="692" t="str">
        <f>IF('Formulario PPGR3 '!$G1666="","",'[1]Formulario PPGR1'!#REF!)</f>
        <v/>
      </c>
      <c r="D1666" s="692" t="str">
        <f>IF('Formulario PPGR3 '!$G1666="","",'[1]Formulario PPGR1'!#REF!)</f>
        <v/>
      </c>
      <c r="E1666" s="692" t="str">
        <f>IF('Formulario PPGR3 '!$G1666="","",'[1]Formulario PPGR1'!#REF!)</f>
        <v/>
      </c>
      <c r="F1666" s="692" t="str">
        <f>IF('Formulario PPGR3 '!$G1666="","",'[1]Formulario PPGR1'!#REF!)</f>
        <v/>
      </c>
      <c r="G1666" s="693"/>
      <c r="H1666" s="694" t="str">
        <f>IF(Tabla112[[#This Row],[Código_Actividad]]="","",_xlfn.XLOOKUP(Tabla112[[#This Row],[Código_Actividad]],[1]!Tabla2[Código],[1]!Tabla2[Actividades Programables Presupuestables],"",0))</f>
        <v/>
      </c>
      <c r="I1666" s="695" t="str">
        <f>IFERROR(VLOOKUP('Formulario PPGR3 '!$G1666,'[1]Formulario PPGR2'!$H$9:$V$272,15,FALSE),"")</f>
        <v/>
      </c>
      <c r="J1666" s="702"/>
      <c r="K1666" s="696" t="str">
        <f>IF(Tabla112[[#This Row],[Insumos]]="","",_xlfn.XLOOKUP(Tabla112[[#This Row],[Insumos]],[1]!Tabla10[Insumo],[1]!Tabla10[InsumoAbrev],"",0))</f>
        <v/>
      </c>
      <c r="L1666" s="697"/>
      <c r="M1666" s="698" t="str">
        <f>IF(Tabla112[[#This Row],[Descripción]]="","",_xlfn.XLOOKUP(Tabla112[[#This Row],[Descripción]],[1]!Tabla10[Descripción],[1]!Tabla10[Unidad de Medida],"",0))</f>
        <v/>
      </c>
      <c r="N1666" s="699"/>
      <c r="O1666" s="700" t="str">
        <f>IF(Tabla112[[#This Row],[Descripción]]="","",_xlfn.XLOOKUP(Tabla112[[#This Row],[Descripción]],[1]!Tabla10[Descripción],[1]!Tabla10[Precio Unitario],0))</f>
        <v/>
      </c>
      <c r="P1666" s="700" t="str">
        <f>IF(Tabla112[[#This Row],[Cantidad de Insumos]]="","",Tabla112[[#This Row],[Precio Unitario]]*Tabla112[[#This Row],[Cantidad de Insumos]])</f>
        <v/>
      </c>
      <c r="Q1666" s="700" t="str">
        <f>IF(Tabla112[[#This Row],[Descripción]]="","",_xlfn.XLOOKUP(Tabla112[[#This Row],[Descripción]],[1]!Tabla10[Descripción],[1]!Tabla10[CODIGO PRESUPUESTARIO],0))</f>
        <v/>
      </c>
      <c r="R1666" s="696"/>
      <c r="S1666" s="696"/>
    </row>
    <row r="1667" spans="2:19" x14ac:dyDescent="0.3">
      <c r="B1667" s="692" t="str">
        <f>IF('Formulario PPGR3 '!$G1667="","",CONCATENATE('Formulario PPGR3 '!$C1667,".",'Formulario PPGR3 '!$D1667,".",'Formulario PPGR3 '!$E1667,".",'Formulario PPGR3 '!$F1667))</f>
        <v/>
      </c>
      <c r="C1667" s="692" t="str">
        <f>IF('Formulario PPGR3 '!$G1667="","",'[1]Formulario PPGR1'!#REF!)</f>
        <v/>
      </c>
      <c r="D1667" s="692" t="str">
        <f>IF('Formulario PPGR3 '!$G1667="","",'[1]Formulario PPGR1'!#REF!)</f>
        <v/>
      </c>
      <c r="E1667" s="692" t="str">
        <f>IF('Formulario PPGR3 '!$G1667="","",'[1]Formulario PPGR1'!#REF!)</f>
        <v/>
      </c>
      <c r="F1667" s="692" t="str">
        <f>IF('Formulario PPGR3 '!$G1667="","",'[1]Formulario PPGR1'!#REF!)</f>
        <v/>
      </c>
      <c r="G1667" s="693"/>
      <c r="H1667" s="694" t="str">
        <f>IF(Tabla112[[#This Row],[Código_Actividad]]="","",_xlfn.XLOOKUP(Tabla112[[#This Row],[Código_Actividad]],[1]!Tabla2[Código],[1]!Tabla2[Actividades Programables Presupuestables],"",0))</f>
        <v/>
      </c>
      <c r="I1667" s="695" t="str">
        <f>IFERROR(VLOOKUP('Formulario PPGR3 '!$G1667,'[1]Formulario PPGR2'!$H$9:$V$272,15,FALSE),"")</f>
        <v/>
      </c>
      <c r="J1667" s="702"/>
      <c r="K1667" s="696" t="str">
        <f>IF(Tabla112[[#This Row],[Insumos]]="","",_xlfn.XLOOKUP(Tabla112[[#This Row],[Insumos]],[1]!Tabla10[Insumo],[1]!Tabla10[InsumoAbrev],"",0))</f>
        <v/>
      </c>
      <c r="L1667" s="697"/>
      <c r="M1667" s="698" t="str">
        <f>IF(Tabla112[[#This Row],[Descripción]]="","",_xlfn.XLOOKUP(Tabla112[[#This Row],[Descripción]],[1]!Tabla10[Descripción],[1]!Tabla10[Unidad de Medida],"",0))</f>
        <v/>
      </c>
      <c r="N1667" s="699"/>
      <c r="O1667" s="700" t="str">
        <f>IF(Tabla112[[#This Row],[Descripción]]="","",_xlfn.XLOOKUP(Tabla112[[#This Row],[Descripción]],[1]!Tabla10[Descripción],[1]!Tabla10[Precio Unitario],0))</f>
        <v/>
      </c>
      <c r="P1667" s="700" t="str">
        <f>IF(Tabla112[[#This Row],[Cantidad de Insumos]]="","",Tabla112[[#This Row],[Precio Unitario]]*Tabla112[[#This Row],[Cantidad de Insumos]])</f>
        <v/>
      </c>
      <c r="Q1667" s="700" t="str">
        <f>IF(Tabla112[[#This Row],[Descripción]]="","",_xlfn.XLOOKUP(Tabla112[[#This Row],[Descripción]],[1]!Tabla10[Descripción],[1]!Tabla10[CODIGO PRESUPUESTARIO],0))</f>
        <v/>
      </c>
      <c r="R1667" s="696"/>
      <c r="S1667" s="696"/>
    </row>
    <row r="1668" spans="2:19" x14ac:dyDescent="0.3">
      <c r="B1668" s="692" t="str">
        <f>IF('Formulario PPGR3 '!$G1668="","",CONCATENATE('Formulario PPGR3 '!$C1668,".",'Formulario PPGR3 '!$D1668,".",'Formulario PPGR3 '!$E1668,".",'Formulario PPGR3 '!$F1668))</f>
        <v/>
      </c>
      <c r="C1668" s="692" t="str">
        <f>IF('Formulario PPGR3 '!$G1668="","",'[1]Formulario PPGR1'!#REF!)</f>
        <v/>
      </c>
      <c r="D1668" s="692" t="str">
        <f>IF('Formulario PPGR3 '!$G1668="","",'[1]Formulario PPGR1'!#REF!)</f>
        <v/>
      </c>
      <c r="E1668" s="692" t="str">
        <f>IF('Formulario PPGR3 '!$G1668="","",'[1]Formulario PPGR1'!#REF!)</f>
        <v/>
      </c>
      <c r="F1668" s="692" t="str">
        <f>IF('Formulario PPGR3 '!$G1668="","",'[1]Formulario PPGR1'!#REF!)</f>
        <v/>
      </c>
      <c r="G1668" s="693"/>
      <c r="H1668" s="694" t="str">
        <f>IF(Tabla112[[#This Row],[Código_Actividad]]="","",_xlfn.XLOOKUP(Tabla112[[#This Row],[Código_Actividad]],[1]!Tabla2[Código],[1]!Tabla2[Actividades Programables Presupuestables],"",0))</f>
        <v/>
      </c>
      <c r="I1668" s="695" t="str">
        <f>IFERROR(VLOOKUP('Formulario PPGR3 '!$G1668,'[1]Formulario PPGR2'!$H$9:$V$272,15,FALSE),"")</f>
        <v/>
      </c>
      <c r="J1668" s="702"/>
      <c r="K1668" s="696" t="str">
        <f>IF(Tabla112[[#This Row],[Insumos]]="","",_xlfn.XLOOKUP(Tabla112[[#This Row],[Insumos]],[1]!Tabla10[Insumo],[1]!Tabla10[InsumoAbrev],"",0))</f>
        <v/>
      </c>
      <c r="L1668" s="697"/>
      <c r="M1668" s="698" t="str">
        <f>IF(Tabla112[[#This Row],[Descripción]]="","",_xlfn.XLOOKUP(Tabla112[[#This Row],[Descripción]],[1]!Tabla10[Descripción],[1]!Tabla10[Unidad de Medida],"",0))</f>
        <v/>
      </c>
      <c r="N1668" s="699"/>
      <c r="O1668" s="700" t="str">
        <f>IF(Tabla112[[#This Row],[Descripción]]="","",_xlfn.XLOOKUP(Tabla112[[#This Row],[Descripción]],[1]!Tabla10[Descripción],[1]!Tabla10[Precio Unitario],0))</f>
        <v/>
      </c>
      <c r="P1668" s="700" t="str">
        <f>IF(Tabla112[[#This Row],[Cantidad de Insumos]]="","",Tabla112[[#This Row],[Precio Unitario]]*Tabla112[[#This Row],[Cantidad de Insumos]])</f>
        <v/>
      </c>
      <c r="Q1668" s="700" t="str">
        <f>IF(Tabla112[[#This Row],[Descripción]]="","",_xlfn.XLOOKUP(Tabla112[[#This Row],[Descripción]],[1]!Tabla10[Descripción],[1]!Tabla10[CODIGO PRESUPUESTARIO],0))</f>
        <v/>
      </c>
      <c r="R1668" s="696"/>
      <c r="S1668" s="696"/>
    </row>
    <row r="1669" spans="2:19" x14ac:dyDescent="0.3">
      <c r="B1669" s="692" t="str">
        <f>IF('Formulario PPGR3 '!$G1669="","",CONCATENATE('Formulario PPGR3 '!$C1669,".",'Formulario PPGR3 '!$D1669,".",'Formulario PPGR3 '!$E1669,".",'Formulario PPGR3 '!$F1669))</f>
        <v/>
      </c>
      <c r="C1669" s="692" t="str">
        <f>IF('Formulario PPGR3 '!$G1669="","",'[1]Formulario PPGR1'!#REF!)</f>
        <v/>
      </c>
      <c r="D1669" s="692" t="str">
        <f>IF('Formulario PPGR3 '!$G1669="","",'[1]Formulario PPGR1'!#REF!)</f>
        <v/>
      </c>
      <c r="E1669" s="692" t="str">
        <f>IF('Formulario PPGR3 '!$G1669="","",'[1]Formulario PPGR1'!#REF!)</f>
        <v/>
      </c>
      <c r="F1669" s="692" t="str">
        <f>IF('Formulario PPGR3 '!$G1669="","",'[1]Formulario PPGR1'!#REF!)</f>
        <v/>
      </c>
      <c r="G1669" s="693"/>
      <c r="H1669" s="694" t="str">
        <f>IF(Tabla112[[#This Row],[Código_Actividad]]="","",_xlfn.XLOOKUP(Tabla112[[#This Row],[Código_Actividad]],[1]!Tabla2[Código],[1]!Tabla2[Actividades Programables Presupuestables],"",0))</f>
        <v/>
      </c>
      <c r="I1669" s="695" t="str">
        <f>IFERROR(VLOOKUP('Formulario PPGR3 '!$G1669,'[1]Formulario PPGR2'!$H$9:$V$272,15,FALSE),"")</f>
        <v/>
      </c>
      <c r="J1669" s="702"/>
      <c r="K1669" s="696" t="str">
        <f>IF(Tabla112[[#This Row],[Insumos]]="","",_xlfn.XLOOKUP(Tabla112[[#This Row],[Insumos]],[1]!Tabla10[Insumo],[1]!Tabla10[InsumoAbrev],"",0))</f>
        <v/>
      </c>
      <c r="L1669" s="697"/>
      <c r="M1669" s="698" t="str">
        <f>IF(Tabla112[[#This Row],[Descripción]]="","",_xlfn.XLOOKUP(Tabla112[[#This Row],[Descripción]],[1]!Tabla10[Descripción],[1]!Tabla10[Unidad de Medida],"",0))</f>
        <v/>
      </c>
      <c r="N1669" s="699"/>
      <c r="O1669" s="700" t="str">
        <f>IF(Tabla112[[#This Row],[Descripción]]="","",_xlfn.XLOOKUP(Tabla112[[#This Row],[Descripción]],[1]!Tabla10[Descripción],[1]!Tabla10[Precio Unitario],0))</f>
        <v/>
      </c>
      <c r="P1669" s="700" t="str">
        <f>IF(Tabla112[[#This Row],[Cantidad de Insumos]]="","",Tabla112[[#This Row],[Precio Unitario]]*Tabla112[[#This Row],[Cantidad de Insumos]])</f>
        <v/>
      </c>
      <c r="Q1669" s="700" t="str">
        <f>IF(Tabla112[[#This Row],[Descripción]]="","",_xlfn.XLOOKUP(Tabla112[[#This Row],[Descripción]],[1]!Tabla10[Descripción],[1]!Tabla10[CODIGO PRESUPUESTARIO],0))</f>
        <v/>
      </c>
      <c r="R1669" s="696"/>
      <c r="S1669" s="696"/>
    </row>
    <row r="1670" spans="2:19" x14ac:dyDescent="0.3">
      <c r="B1670" s="692" t="str">
        <f>IF('Formulario PPGR3 '!$G1670="","",CONCATENATE('Formulario PPGR3 '!$C1670,".",'Formulario PPGR3 '!$D1670,".",'Formulario PPGR3 '!$E1670,".",'Formulario PPGR3 '!$F1670))</f>
        <v/>
      </c>
      <c r="C1670" s="692" t="str">
        <f>IF('Formulario PPGR3 '!$G1670="","",'[1]Formulario PPGR1'!#REF!)</f>
        <v/>
      </c>
      <c r="D1670" s="692" t="str">
        <f>IF('Formulario PPGR3 '!$G1670="","",'[1]Formulario PPGR1'!#REF!)</f>
        <v/>
      </c>
      <c r="E1670" s="692" t="str">
        <f>IF('Formulario PPGR3 '!$G1670="","",'[1]Formulario PPGR1'!#REF!)</f>
        <v/>
      </c>
      <c r="F1670" s="692" t="str">
        <f>IF('Formulario PPGR3 '!$G1670="","",'[1]Formulario PPGR1'!#REF!)</f>
        <v/>
      </c>
      <c r="G1670" s="693"/>
      <c r="H1670" s="694" t="str">
        <f>IF(Tabla112[[#This Row],[Código_Actividad]]="","",_xlfn.XLOOKUP(Tabla112[[#This Row],[Código_Actividad]],[1]!Tabla2[Código],[1]!Tabla2[Actividades Programables Presupuestables],"",0))</f>
        <v/>
      </c>
      <c r="I1670" s="695" t="str">
        <f>IFERROR(VLOOKUP('Formulario PPGR3 '!$G1670,'[1]Formulario PPGR2'!$H$9:$V$272,15,FALSE),"")</f>
        <v/>
      </c>
      <c r="J1670" s="702"/>
      <c r="K1670" s="696" t="str">
        <f>IF(Tabla112[[#This Row],[Insumos]]="","",_xlfn.XLOOKUP(Tabla112[[#This Row],[Insumos]],[1]!Tabla10[Insumo],[1]!Tabla10[InsumoAbrev],"",0))</f>
        <v/>
      </c>
      <c r="L1670" s="697"/>
      <c r="M1670" s="698" t="str">
        <f>IF(Tabla112[[#This Row],[Descripción]]="","",_xlfn.XLOOKUP(Tabla112[[#This Row],[Descripción]],[1]!Tabla10[Descripción],[1]!Tabla10[Unidad de Medida],"",0))</f>
        <v/>
      </c>
      <c r="N1670" s="699"/>
      <c r="O1670" s="700" t="str">
        <f>IF(Tabla112[[#This Row],[Descripción]]="","",_xlfn.XLOOKUP(Tabla112[[#This Row],[Descripción]],[1]!Tabla10[Descripción],[1]!Tabla10[Precio Unitario],0))</f>
        <v/>
      </c>
      <c r="P1670" s="700" t="str">
        <f>IF(Tabla112[[#This Row],[Cantidad de Insumos]]="","",Tabla112[[#This Row],[Precio Unitario]]*Tabla112[[#This Row],[Cantidad de Insumos]])</f>
        <v/>
      </c>
      <c r="Q1670" s="700" t="str">
        <f>IF(Tabla112[[#This Row],[Descripción]]="","",_xlfn.XLOOKUP(Tabla112[[#This Row],[Descripción]],[1]!Tabla10[Descripción],[1]!Tabla10[CODIGO PRESUPUESTARIO],0))</f>
        <v/>
      </c>
      <c r="R1670" s="696"/>
      <c r="S1670" s="696"/>
    </row>
    <row r="1671" spans="2:19" x14ac:dyDescent="0.3">
      <c r="B1671" s="692" t="str">
        <f>IF('Formulario PPGR3 '!$G1671="","",CONCATENATE('Formulario PPGR3 '!$C1671,".",'Formulario PPGR3 '!$D1671,".",'Formulario PPGR3 '!$E1671,".",'Formulario PPGR3 '!$F1671))</f>
        <v/>
      </c>
      <c r="C1671" s="692" t="str">
        <f>IF('Formulario PPGR3 '!$G1671="","",'[1]Formulario PPGR1'!#REF!)</f>
        <v/>
      </c>
      <c r="D1671" s="692" t="str">
        <f>IF('Formulario PPGR3 '!$G1671="","",'[1]Formulario PPGR1'!#REF!)</f>
        <v/>
      </c>
      <c r="E1671" s="692" t="str">
        <f>IF('Formulario PPGR3 '!$G1671="","",'[1]Formulario PPGR1'!#REF!)</f>
        <v/>
      </c>
      <c r="F1671" s="692" t="str">
        <f>IF('Formulario PPGR3 '!$G1671="","",'[1]Formulario PPGR1'!#REF!)</f>
        <v/>
      </c>
      <c r="G1671" s="693"/>
      <c r="H1671" s="694" t="str">
        <f>IF(Tabla112[[#This Row],[Código_Actividad]]="","",_xlfn.XLOOKUP(Tabla112[[#This Row],[Código_Actividad]],[1]!Tabla2[Código],[1]!Tabla2[Actividades Programables Presupuestables],"",0))</f>
        <v/>
      </c>
      <c r="I1671" s="695" t="str">
        <f>IFERROR(VLOOKUP('Formulario PPGR3 '!$G1671,'[1]Formulario PPGR2'!$H$9:$V$272,15,FALSE),"")</f>
        <v/>
      </c>
      <c r="J1671" s="702"/>
      <c r="K1671" s="696" t="str">
        <f>IF(Tabla112[[#This Row],[Insumos]]="","",_xlfn.XLOOKUP(Tabla112[[#This Row],[Insumos]],[1]!Tabla10[Insumo],[1]!Tabla10[InsumoAbrev],"",0))</f>
        <v/>
      </c>
      <c r="L1671" s="697"/>
      <c r="M1671" s="698" t="str">
        <f>IF(Tabla112[[#This Row],[Descripción]]="","",_xlfn.XLOOKUP(Tabla112[[#This Row],[Descripción]],[1]!Tabla10[Descripción],[1]!Tabla10[Unidad de Medida],"",0))</f>
        <v/>
      </c>
      <c r="N1671" s="699"/>
      <c r="O1671" s="700" t="str">
        <f>IF(Tabla112[[#This Row],[Descripción]]="","",_xlfn.XLOOKUP(Tabla112[[#This Row],[Descripción]],[1]!Tabla10[Descripción],[1]!Tabla10[Precio Unitario],0))</f>
        <v/>
      </c>
      <c r="P1671" s="700" t="str">
        <f>IF(Tabla112[[#This Row],[Cantidad de Insumos]]="","",Tabla112[[#This Row],[Precio Unitario]]*Tabla112[[#This Row],[Cantidad de Insumos]])</f>
        <v/>
      </c>
      <c r="Q1671" s="700" t="str">
        <f>IF(Tabla112[[#This Row],[Descripción]]="","",_xlfn.XLOOKUP(Tabla112[[#This Row],[Descripción]],[1]!Tabla10[Descripción],[1]!Tabla10[CODIGO PRESUPUESTARIO],0))</f>
        <v/>
      </c>
      <c r="R1671" s="696"/>
      <c r="S1671" s="696"/>
    </row>
    <row r="1672" spans="2:19" x14ac:dyDescent="0.3">
      <c r="B1672" s="692" t="str">
        <f>IF('Formulario PPGR3 '!$G1672="","",CONCATENATE('Formulario PPGR3 '!$C1672,".",'Formulario PPGR3 '!$D1672,".",'Formulario PPGR3 '!$E1672,".",'Formulario PPGR3 '!$F1672))</f>
        <v/>
      </c>
      <c r="C1672" s="692" t="str">
        <f>IF('Formulario PPGR3 '!$G1672="","",'[1]Formulario PPGR1'!#REF!)</f>
        <v/>
      </c>
      <c r="D1672" s="692" t="str">
        <f>IF('Formulario PPGR3 '!$G1672="","",'[1]Formulario PPGR1'!#REF!)</f>
        <v/>
      </c>
      <c r="E1672" s="692" t="str">
        <f>IF('Formulario PPGR3 '!$G1672="","",'[1]Formulario PPGR1'!#REF!)</f>
        <v/>
      </c>
      <c r="F1672" s="692" t="str">
        <f>IF('Formulario PPGR3 '!$G1672="","",'[1]Formulario PPGR1'!#REF!)</f>
        <v/>
      </c>
      <c r="G1672" s="693"/>
      <c r="H1672" s="694" t="str">
        <f>IF(Tabla112[[#This Row],[Código_Actividad]]="","",_xlfn.XLOOKUP(Tabla112[[#This Row],[Código_Actividad]],[1]!Tabla2[Código],[1]!Tabla2[Actividades Programables Presupuestables],"",0))</f>
        <v/>
      </c>
      <c r="I1672" s="695" t="str">
        <f>IFERROR(VLOOKUP('Formulario PPGR3 '!$G1672,'[1]Formulario PPGR2'!$H$9:$V$272,15,FALSE),"")</f>
        <v/>
      </c>
      <c r="J1672" s="702"/>
      <c r="K1672" s="696" t="str">
        <f>IF(Tabla112[[#This Row],[Insumos]]="","",_xlfn.XLOOKUP(Tabla112[[#This Row],[Insumos]],[1]!Tabla10[Insumo],[1]!Tabla10[InsumoAbrev],"",0))</f>
        <v/>
      </c>
      <c r="L1672" s="697"/>
      <c r="M1672" s="698" t="str">
        <f>IF(Tabla112[[#This Row],[Descripción]]="","",_xlfn.XLOOKUP(Tabla112[[#This Row],[Descripción]],[1]!Tabla10[Descripción],[1]!Tabla10[Unidad de Medida],"",0))</f>
        <v/>
      </c>
      <c r="N1672" s="699"/>
      <c r="O1672" s="700" t="str">
        <f>IF(Tabla112[[#This Row],[Descripción]]="","",_xlfn.XLOOKUP(Tabla112[[#This Row],[Descripción]],[1]!Tabla10[Descripción],[1]!Tabla10[Precio Unitario],0))</f>
        <v/>
      </c>
      <c r="P1672" s="700" t="str">
        <f>IF(Tabla112[[#This Row],[Cantidad de Insumos]]="","",Tabla112[[#This Row],[Precio Unitario]]*Tabla112[[#This Row],[Cantidad de Insumos]])</f>
        <v/>
      </c>
      <c r="Q1672" s="700" t="str">
        <f>IF(Tabla112[[#This Row],[Descripción]]="","",_xlfn.XLOOKUP(Tabla112[[#This Row],[Descripción]],[1]!Tabla10[Descripción],[1]!Tabla10[CODIGO PRESUPUESTARIO],0))</f>
        <v/>
      </c>
      <c r="R1672" s="696"/>
      <c r="S1672" s="696"/>
    </row>
    <row r="1673" spans="2:19" x14ac:dyDescent="0.3">
      <c r="B1673" s="692" t="str">
        <f>IF('Formulario PPGR3 '!$G1673="","",CONCATENATE('Formulario PPGR3 '!$C1673,".",'Formulario PPGR3 '!$D1673,".",'Formulario PPGR3 '!$E1673,".",'Formulario PPGR3 '!$F1673))</f>
        <v/>
      </c>
      <c r="C1673" s="692" t="str">
        <f>IF('Formulario PPGR3 '!$G1673="","",'[1]Formulario PPGR1'!#REF!)</f>
        <v/>
      </c>
      <c r="D1673" s="692" t="str">
        <f>IF('Formulario PPGR3 '!$G1673="","",'[1]Formulario PPGR1'!#REF!)</f>
        <v/>
      </c>
      <c r="E1673" s="692" t="str">
        <f>IF('Formulario PPGR3 '!$G1673="","",'[1]Formulario PPGR1'!#REF!)</f>
        <v/>
      </c>
      <c r="F1673" s="692" t="str">
        <f>IF('Formulario PPGR3 '!$G1673="","",'[1]Formulario PPGR1'!#REF!)</f>
        <v/>
      </c>
      <c r="G1673" s="693"/>
      <c r="H1673" s="694" t="str">
        <f>IF(Tabla112[[#This Row],[Código_Actividad]]="","",_xlfn.XLOOKUP(Tabla112[[#This Row],[Código_Actividad]],[1]!Tabla2[Código],[1]!Tabla2[Actividades Programables Presupuestables],"",0))</f>
        <v/>
      </c>
      <c r="I1673" s="695" t="str">
        <f>IFERROR(VLOOKUP('Formulario PPGR3 '!$G1673,'[1]Formulario PPGR2'!$H$9:$V$272,15,FALSE),"")</f>
        <v/>
      </c>
      <c r="J1673" s="702"/>
      <c r="K1673" s="696" t="str">
        <f>IF(Tabla112[[#This Row],[Insumos]]="","",_xlfn.XLOOKUP(Tabla112[[#This Row],[Insumos]],[1]!Tabla10[Insumo],[1]!Tabla10[InsumoAbrev],"",0))</f>
        <v/>
      </c>
      <c r="L1673" s="697"/>
      <c r="M1673" s="698" t="str">
        <f>IF(Tabla112[[#This Row],[Descripción]]="","",_xlfn.XLOOKUP(Tabla112[[#This Row],[Descripción]],[1]!Tabla10[Descripción],[1]!Tabla10[Unidad de Medida],"",0))</f>
        <v/>
      </c>
      <c r="N1673" s="699"/>
      <c r="O1673" s="700" t="str">
        <f>IF(Tabla112[[#This Row],[Descripción]]="","",_xlfn.XLOOKUP(Tabla112[[#This Row],[Descripción]],[1]!Tabla10[Descripción],[1]!Tabla10[Precio Unitario],0))</f>
        <v/>
      </c>
      <c r="P1673" s="700" t="str">
        <f>IF(Tabla112[[#This Row],[Cantidad de Insumos]]="","",Tabla112[[#This Row],[Precio Unitario]]*Tabla112[[#This Row],[Cantidad de Insumos]])</f>
        <v/>
      </c>
      <c r="Q1673" s="700" t="str">
        <f>IF(Tabla112[[#This Row],[Descripción]]="","",_xlfn.XLOOKUP(Tabla112[[#This Row],[Descripción]],[1]!Tabla10[Descripción],[1]!Tabla10[CODIGO PRESUPUESTARIO],0))</f>
        <v/>
      </c>
      <c r="R1673" s="696"/>
      <c r="S1673" s="696"/>
    </row>
    <row r="1674" spans="2:19" x14ac:dyDescent="0.3">
      <c r="B1674" s="692" t="str">
        <f>IF('Formulario PPGR3 '!$G1674="","",CONCATENATE('Formulario PPGR3 '!$C1674,".",'Formulario PPGR3 '!$D1674,".",'Formulario PPGR3 '!$E1674,".",'Formulario PPGR3 '!$F1674))</f>
        <v/>
      </c>
      <c r="C1674" s="692" t="str">
        <f>IF('Formulario PPGR3 '!$G1674="","",'[1]Formulario PPGR1'!#REF!)</f>
        <v/>
      </c>
      <c r="D1674" s="692" t="str">
        <f>IF('Formulario PPGR3 '!$G1674="","",'[1]Formulario PPGR1'!#REF!)</f>
        <v/>
      </c>
      <c r="E1674" s="692" t="str">
        <f>IF('Formulario PPGR3 '!$G1674="","",'[1]Formulario PPGR1'!#REF!)</f>
        <v/>
      </c>
      <c r="F1674" s="692" t="str">
        <f>IF('Formulario PPGR3 '!$G1674="","",'[1]Formulario PPGR1'!#REF!)</f>
        <v/>
      </c>
      <c r="G1674" s="693"/>
      <c r="H1674" s="694" t="str">
        <f>IF(Tabla112[[#This Row],[Código_Actividad]]="","",_xlfn.XLOOKUP(Tabla112[[#This Row],[Código_Actividad]],[1]!Tabla2[Código],[1]!Tabla2[Actividades Programables Presupuestables],"",0))</f>
        <v/>
      </c>
      <c r="I1674" s="695" t="str">
        <f>IFERROR(VLOOKUP('Formulario PPGR3 '!$G1674,'[1]Formulario PPGR2'!$H$9:$V$272,15,FALSE),"")</f>
        <v/>
      </c>
      <c r="J1674" s="702"/>
      <c r="K1674" s="696" t="str">
        <f>IF(Tabla112[[#This Row],[Insumos]]="","",_xlfn.XLOOKUP(Tabla112[[#This Row],[Insumos]],[1]!Tabla10[Insumo],[1]!Tabla10[InsumoAbrev],"",0))</f>
        <v/>
      </c>
      <c r="L1674" s="697"/>
      <c r="M1674" s="698" t="str">
        <f>IF(Tabla112[[#This Row],[Descripción]]="","",_xlfn.XLOOKUP(Tabla112[[#This Row],[Descripción]],[1]!Tabla10[Descripción],[1]!Tabla10[Unidad de Medida],"",0))</f>
        <v/>
      </c>
      <c r="N1674" s="699"/>
      <c r="O1674" s="700" t="str">
        <f>IF(Tabla112[[#This Row],[Descripción]]="","",_xlfn.XLOOKUP(Tabla112[[#This Row],[Descripción]],[1]!Tabla10[Descripción],[1]!Tabla10[Precio Unitario],0))</f>
        <v/>
      </c>
      <c r="P1674" s="700" t="str">
        <f>IF(Tabla112[[#This Row],[Cantidad de Insumos]]="","",Tabla112[[#This Row],[Precio Unitario]]*Tabla112[[#This Row],[Cantidad de Insumos]])</f>
        <v/>
      </c>
      <c r="Q1674" s="700" t="str">
        <f>IF(Tabla112[[#This Row],[Descripción]]="","",_xlfn.XLOOKUP(Tabla112[[#This Row],[Descripción]],[1]!Tabla10[Descripción],[1]!Tabla10[CODIGO PRESUPUESTARIO],0))</f>
        <v/>
      </c>
      <c r="R1674" s="696"/>
      <c r="S1674" s="696"/>
    </row>
    <row r="1675" spans="2:19" x14ac:dyDescent="0.3">
      <c r="B1675" s="692" t="str">
        <f>IF('Formulario PPGR3 '!$G1675="","",CONCATENATE('Formulario PPGR3 '!$C1675,".",'Formulario PPGR3 '!$D1675,".",'Formulario PPGR3 '!$E1675,".",'Formulario PPGR3 '!$F1675))</f>
        <v/>
      </c>
      <c r="C1675" s="692" t="str">
        <f>IF('Formulario PPGR3 '!$G1675="","",'[1]Formulario PPGR1'!#REF!)</f>
        <v/>
      </c>
      <c r="D1675" s="692" t="str">
        <f>IF('Formulario PPGR3 '!$G1675="","",'[1]Formulario PPGR1'!#REF!)</f>
        <v/>
      </c>
      <c r="E1675" s="692" t="str">
        <f>IF('Formulario PPGR3 '!$G1675="","",'[1]Formulario PPGR1'!#REF!)</f>
        <v/>
      </c>
      <c r="F1675" s="692" t="str">
        <f>IF('Formulario PPGR3 '!$G1675="","",'[1]Formulario PPGR1'!#REF!)</f>
        <v/>
      </c>
      <c r="G1675" s="693"/>
      <c r="H1675" s="694" t="str">
        <f>IF(Tabla112[[#This Row],[Código_Actividad]]="","",_xlfn.XLOOKUP(Tabla112[[#This Row],[Código_Actividad]],[1]!Tabla2[Código],[1]!Tabla2[Actividades Programables Presupuestables],"",0))</f>
        <v/>
      </c>
      <c r="I1675" s="695" t="str">
        <f>IFERROR(VLOOKUP('Formulario PPGR3 '!$G1675,'[1]Formulario PPGR2'!$H$9:$V$272,15,FALSE),"")</f>
        <v/>
      </c>
      <c r="J1675" s="702"/>
      <c r="K1675" s="696" t="str">
        <f>IF(Tabla112[[#This Row],[Insumos]]="","",_xlfn.XLOOKUP(Tabla112[[#This Row],[Insumos]],[1]!Tabla10[Insumo],[1]!Tabla10[InsumoAbrev],"",0))</f>
        <v/>
      </c>
      <c r="L1675" s="697"/>
      <c r="M1675" s="698" t="str">
        <f>IF(Tabla112[[#This Row],[Descripción]]="","",_xlfn.XLOOKUP(Tabla112[[#This Row],[Descripción]],[1]!Tabla10[Descripción],[1]!Tabla10[Unidad de Medida],"",0))</f>
        <v/>
      </c>
      <c r="N1675" s="699"/>
      <c r="O1675" s="700" t="str">
        <f>IF(Tabla112[[#This Row],[Descripción]]="","",_xlfn.XLOOKUP(Tabla112[[#This Row],[Descripción]],[1]!Tabla10[Descripción],[1]!Tabla10[Precio Unitario],0))</f>
        <v/>
      </c>
      <c r="P1675" s="700" t="str">
        <f>IF(Tabla112[[#This Row],[Cantidad de Insumos]]="","",Tabla112[[#This Row],[Precio Unitario]]*Tabla112[[#This Row],[Cantidad de Insumos]])</f>
        <v/>
      </c>
      <c r="Q1675" s="700" t="str">
        <f>IF(Tabla112[[#This Row],[Descripción]]="","",_xlfn.XLOOKUP(Tabla112[[#This Row],[Descripción]],[1]!Tabla10[Descripción],[1]!Tabla10[CODIGO PRESUPUESTARIO],0))</f>
        <v/>
      </c>
      <c r="R1675" s="696"/>
      <c r="S1675" s="696"/>
    </row>
    <row r="1676" spans="2:19" x14ac:dyDescent="0.3">
      <c r="B1676" s="692" t="str">
        <f>IF('Formulario PPGR3 '!$G1676="","",CONCATENATE('Formulario PPGR3 '!$C1676,".",'Formulario PPGR3 '!$D1676,".",'Formulario PPGR3 '!$E1676,".",'Formulario PPGR3 '!$F1676))</f>
        <v/>
      </c>
      <c r="C1676" s="692" t="str">
        <f>IF('Formulario PPGR3 '!$G1676="","",'[1]Formulario PPGR1'!#REF!)</f>
        <v/>
      </c>
      <c r="D1676" s="692" t="str">
        <f>IF('Formulario PPGR3 '!$G1676="","",'[1]Formulario PPGR1'!#REF!)</f>
        <v/>
      </c>
      <c r="E1676" s="692" t="str">
        <f>IF('Formulario PPGR3 '!$G1676="","",'[1]Formulario PPGR1'!#REF!)</f>
        <v/>
      </c>
      <c r="F1676" s="692" t="str">
        <f>IF('Formulario PPGR3 '!$G1676="","",'[1]Formulario PPGR1'!#REF!)</f>
        <v/>
      </c>
      <c r="G1676" s="693"/>
      <c r="H1676" s="694" t="str">
        <f>IF(Tabla112[[#This Row],[Código_Actividad]]="","",_xlfn.XLOOKUP(Tabla112[[#This Row],[Código_Actividad]],[1]!Tabla2[Código],[1]!Tabla2[Actividades Programables Presupuestables],"",0))</f>
        <v/>
      </c>
      <c r="I1676" s="695" t="str">
        <f>IFERROR(VLOOKUP('Formulario PPGR3 '!$G1676,'[1]Formulario PPGR2'!$H$9:$V$272,15,FALSE),"")</f>
        <v/>
      </c>
      <c r="J1676" s="702"/>
      <c r="K1676" s="696" t="str">
        <f>IF(Tabla112[[#This Row],[Insumos]]="","",_xlfn.XLOOKUP(Tabla112[[#This Row],[Insumos]],[1]!Tabla10[Insumo],[1]!Tabla10[InsumoAbrev],"",0))</f>
        <v/>
      </c>
      <c r="L1676" s="697"/>
      <c r="M1676" s="698" t="str">
        <f>IF(Tabla112[[#This Row],[Descripción]]="","",_xlfn.XLOOKUP(Tabla112[[#This Row],[Descripción]],[1]!Tabla10[Descripción],[1]!Tabla10[Unidad de Medida],"",0))</f>
        <v/>
      </c>
      <c r="N1676" s="699"/>
      <c r="O1676" s="700" t="str">
        <f>IF(Tabla112[[#This Row],[Descripción]]="","",_xlfn.XLOOKUP(Tabla112[[#This Row],[Descripción]],[1]!Tabla10[Descripción],[1]!Tabla10[Precio Unitario],0))</f>
        <v/>
      </c>
      <c r="P1676" s="700" t="str">
        <f>IF(Tabla112[[#This Row],[Cantidad de Insumos]]="","",Tabla112[[#This Row],[Precio Unitario]]*Tabla112[[#This Row],[Cantidad de Insumos]])</f>
        <v/>
      </c>
      <c r="Q1676" s="700" t="str">
        <f>IF(Tabla112[[#This Row],[Descripción]]="","",_xlfn.XLOOKUP(Tabla112[[#This Row],[Descripción]],[1]!Tabla10[Descripción],[1]!Tabla10[CODIGO PRESUPUESTARIO],0))</f>
        <v/>
      </c>
      <c r="R1676" s="696"/>
      <c r="S1676" s="696"/>
    </row>
    <row r="1677" spans="2:19" x14ac:dyDescent="0.3">
      <c r="B1677" s="692" t="str">
        <f>IF('Formulario PPGR3 '!$G1677="","",CONCATENATE('Formulario PPGR3 '!$C1677,".",'Formulario PPGR3 '!$D1677,".",'Formulario PPGR3 '!$E1677,".",'Formulario PPGR3 '!$F1677))</f>
        <v/>
      </c>
      <c r="C1677" s="692" t="str">
        <f>IF('Formulario PPGR3 '!$G1677="","",'[1]Formulario PPGR1'!#REF!)</f>
        <v/>
      </c>
      <c r="D1677" s="692" t="str">
        <f>IF('Formulario PPGR3 '!$G1677="","",'[1]Formulario PPGR1'!#REF!)</f>
        <v/>
      </c>
      <c r="E1677" s="692" t="str">
        <f>IF('Formulario PPGR3 '!$G1677="","",'[1]Formulario PPGR1'!#REF!)</f>
        <v/>
      </c>
      <c r="F1677" s="692" t="str">
        <f>IF('Formulario PPGR3 '!$G1677="","",'[1]Formulario PPGR1'!#REF!)</f>
        <v/>
      </c>
      <c r="G1677" s="693"/>
      <c r="H1677" s="694" t="str">
        <f>IF(Tabla112[[#This Row],[Código_Actividad]]="","",_xlfn.XLOOKUP(Tabla112[[#This Row],[Código_Actividad]],[1]!Tabla2[Código],[1]!Tabla2[Actividades Programables Presupuestables],"",0))</f>
        <v/>
      </c>
      <c r="I1677" s="695" t="str">
        <f>IFERROR(VLOOKUP('Formulario PPGR3 '!$G1677,'[1]Formulario PPGR2'!$H$9:$V$272,15,FALSE),"")</f>
        <v/>
      </c>
      <c r="J1677" s="702"/>
      <c r="K1677" s="696" t="str">
        <f>IF(Tabla112[[#This Row],[Insumos]]="","",_xlfn.XLOOKUP(Tabla112[[#This Row],[Insumos]],[1]!Tabla10[Insumo],[1]!Tabla10[InsumoAbrev],"",0))</f>
        <v/>
      </c>
      <c r="L1677" s="697"/>
      <c r="M1677" s="698" t="str">
        <f>IF(Tabla112[[#This Row],[Descripción]]="","",_xlfn.XLOOKUP(Tabla112[[#This Row],[Descripción]],[1]!Tabla10[Descripción],[1]!Tabla10[Unidad de Medida],"",0))</f>
        <v/>
      </c>
      <c r="N1677" s="699"/>
      <c r="O1677" s="700" t="str">
        <f>IF(Tabla112[[#This Row],[Descripción]]="","",_xlfn.XLOOKUP(Tabla112[[#This Row],[Descripción]],[1]!Tabla10[Descripción],[1]!Tabla10[Precio Unitario],0))</f>
        <v/>
      </c>
      <c r="P1677" s="700" t="str">
        <f>IF(Tabla112[[#This Row],[Cantidad de Insumos]]="","",Tabla112[[#This Row],[Precio Unitario]]*Tabla112[[#This Row],[Cantidad de Insumos]])</f>
        <v/>
      </c>
      <c r="Q1677" s="700" t="str">
        <f>IF(Tabla112[[#This Row],[Descripción]]="","",_xlfn.XLOOKUP(Tabla112[[#This Row],[Descripción]],[1]!Tabla10[Descripción],[1]!Tabla10[CODIGO PRESUPUESTARIO],0))</f>
        <v/>
      </c>
      <c r="R1677" s="696"/>
      <c r="S1677" s="696"/>
    </row>
    <row r="1678" spans="2:19" x14ac:dyDescent="0.3">
      <c r="B1678" s="692" t="str">
        <f>IF('Formulario PPGR3 '!$G1678="","",CONCATENATE('Formulario PPGR3 '!$C1678,".",'Formulario PPGR3 '!$D1678,".",'Formulario PPGR3 '!$E1678,".",'Formulario PPGR3 '!$F1678))</f>
        <v/>
      </c>
      <c r="C1678" s="692" t="str">
        <f>IF('Formulario PPGR3 '!$G1678="","",'[1]Formulario PPGR1'!#REF!)</f>
        <v/>
      </c>
      <c r="D1678" s="692" t="str">
        <f>IF('Formulario PPGR3 '!$G1678="","",'[1]Formulario PPGR1'!#REF!)</f>
        <v/>
      </c>
      <c r="E1678" s="692" t="str">
        <f>IF('Formulario PPGR3 '!$G1678="","",'[1]Formulario PPGR1'!#REF!)</f>
        <v/>
      </c>
      <c r="F1678" s="692" t="str">
        <f>IF('Formulario PPGR3 '!$G1678="","",'[1]Formulario PPGR1'!#REF!)</f>
        <v/>
      </c>
      <c r="G1678" s="693"/>
      <c r="H1678" s="694" t="str">
        <f>IF(Tabla112[[#This Row],[Código_Actividad]]="","",_xlfn.XLOOKUP(Tabla112[[#This Row],[Código_Actividad]],[1]!Tabla2[Código],[1]!Tabla2[Actividades Programables Presupuestables],"",0))</f>
        <v/>
      </c>
      <c r="I1678" s="695" t="str">
        <f>IFERROR(VLOOKUP('Formulario PPGR3 '!$G1678,'[1]Formulario PPGR2'!$H$9:$V$272,15,FALSE),"")</f>
        <v/>
      </c>
      <c r="J1678" s="702"/>
      <c r="K1678" s="696" t="str">
        <f>IF(Tabla112[[#This Row],[Insumos]]="","",_xlfn.XLOOKUP(Tabla112[[#This Row],[Insumos]],[1]!Tabla10[Insumo],[1]!Tabla10[InsumoAbrev],"",0))</f>
        <v/>
      </c>
      <c r="L1678" s="697"/>
      <c r="M1678" s="698" t="str">
        <f>IF(Tabla112[[#This Row],[Descripción]]="","",_xlfn.XLOOKUP(Tabla112[[#This Row],[Descripción]],[1]!Tabla10[Descripción],[1]!Tabla10[Unidad de Medida],"",0))</f>
        <v/>
      </c>
      <c r="N1678" s="699"/>
      <c r="O1678" s="700" t="str">
        <f>IF(Tabla112[[#This Row],[Descripción]]="","",_xlfn.XLOOKUP(Tabla112[[#This Row],[Descripción]],[1]!Tabla10[Descripción],[1]!Tabla10[Precio Unitario],0))</f>
        <v/>
      </c>
      <c r="P1678" s="700" t="str">
        <f>IF(Tabla112[[#This Row],[Cantidad de Insumos]]="","",Tabla112[[#This Row],[Precio Unitario]]*Tabla112[[#This Row],[Cantidad de Insumos]])</f>
        <v/>
      </c>
      <c r="Q1678" s="700" t="str">
        <f>IF(Tabla112[[#This Row],[Descripción]]="","",_xlfn.XLOOKUP(Tabla112[[#This Row],[Descripción]],[1]!Tabla10[Descripción],[1]!Tabla10[CODIGO PRESUPUESTARIO],0))</f>
        <v/>
      </c>
      <c r="R1678" s="696"/>
      <c r="S1678" s="696"/>
    </row>
    <row r="1679" spans="2:19" x14ac:dyDescent="0.3">
      <c r="B1679" s="692" t="str">
        <f>IF('Formulario PPGR3 '!$G1679="","",CONCATENATE('Formulario PPGR3 '!$C1679,".",'Formulario PPGR3 '!$D1679,".",'Formulario PPGR3 '!$E1679,".",'Formulario PPGR3 '!$F1679))</f>
        <v/>
      </c>
      <c r="C1679" s="692" t="str">
        <f>IF('Formulario PPGR3 '!$G1679="","",'[1]Formulario PPGR1'!#REF!)</f>
        <v/>
      </c>
      <c r="D1679" s="692" t="str">
        <f>IF('Formulario PPGR3 '!$G1679="","",'[1]Formulario PPGR1'!#REF!)</f>
        <v/>
      </c>
      <c r="E1679" s="692" t="str">
        <f>IF('Formulario PPGR3 '!$G1679="","",'[1]Formulario PPGR1'!#REF!)</f>
        <v/>
      </c>
      <c r="F1679" s="692" t="str">
        <f>IF('Formulario PPGR3 '!$G1679="","",'[1]Formulario PPGR1'!#REF!)</f>
        <v/>
      </c>
      <c r="G1679" s="693"/>
      <c r="H1679" s="694" t="str">
        <f>IF(Tabla112[[#This Row],[Código_Actividad]]="","",_xlfn.XLOOKUP(Tabla112[[#This Row],[Código_Actividad]],[1]!Tabla2[Código],[1]!Tabla2[Actividades Programables Presupuestables],"",0))</f>
        <v/>
      </c>
      <c r="I1679" s="695" t="str">
        <f>IFERROR(VLOOKUP('Formulario PPGR3 '!$G1679,'[1]Formulario PPGR2'!$H$9:$V$272,15,FALSE),"")</f>
        <v/>
      </c>
      <c r="J1679" s="702"/>
      <c r="K1679" s="696" t="str">
        <f>IF(Tabla112[[#This Row],[Insumos]]="","",_xlfn.XLOOKUP(Tabla112[[#This Row],[Insumos]],[1]!Tabla10[Insumo],[1]!Tabla10[InsumoAbrev],"",0))</f>
        <v/>
      </c>
      <c r="L1679" s="697"/>
      <c r="M1679" s="698" t="str">
        <f>IF(Tabla112[[#This Row],[Descripción]]="","",_xlfn.XLOOKUP(Tabla112[[#This Row],[Descripción]],[1]!Tabla10[Descripción],[1]!Tabla10[Unidad de Medida],"",0))</f>
        <v/>
      </c>
      <c r="N1679" s="699"/>
      <c r="O1679" s="700" t="str">
        <f>IF(Tabla112[[#This Row],[Descripción]]="","",_xlfn.XLOOKUP(Tabla112[[#This Row],[Descripción]],[1]!Tabla10[Descripción],[1]!Tabla10[Precio Unitario],0))</f>
        <v/>
      </c>
      <c r="P1679" s="700" t="str">
        <f>IF(Tabla112[[#This Row],[Cantidad de Insumos]]="","",Tabla112[[#This Row],[Precio Unitario]]*Tabla112[[#This Row],[Cantidad de Insumos]])</f>
        <v/>
      </c>
      <c r="Q1679" s="700" t="str">
        <f>IF(Tabla112[[#This Row],[Descripción]]="","",_xlfn.XLOOKUP(Tabla112[[#This Row],[Descripción]],[1]!Tabla10[Descripción],[1]!Tabla10[CODIGO PRESUPUESTARIO],0))</f>
        <v/>
      </c>
      <c r="R1679" s="696"/>
      <c r="S1679" s="696"/>
    </row>
    <row r="1680" spans="2:19" x14ac:dyDescent="0.3">
      <c r="B1680" s="692" t="str">
        <f>IF('Formulario PPGR3 '!$G1680="","",CONCATENATE('Formulario PPGR3 '!$C1680,".",'Formulario PPGR3 '!$D1680,".",'Formulario PPGR3 '!$E1680,".",'Formulario PPGR3 '!$F1680))</f>
        <v/>
      </c>
      <c r="C1680" s="692" t="str">
        <f>IF('Formulario PPGR3 '!$G1680="","",'[1]Formulario PPGR1'!#REF!)</f>
        <v/>
      </c>
      <c r="D1680" s="692" t="str">
        <f>IF('Formulario PPGR3 '!$G1680="","",'[1]Formulario PPGR1'!#REF!)</f>
        <v/>
      </c>
      <c r="E1680" s="692" t="str">
        <f>IF('Formulario PPGR3 '!$G1680="","",'[1]Formulario PPGR1'!#REF!)</f>
        <v/>
      </c>
      <c r="F1680" s="692" t="str">
        <f>IF('Formulario PPGR3 '!$G1680="","",'[1]Formulario PPGR1'!#REF!)</f>
        <v/>
      </c>
      <c r="G1680" s="693"/>
      <c r="H1680" s="694" t="str">
        <f>IF(Tabla112[[#This Row],[Código_Actividad]]="","",_xlfn.XLOOKUP(Tabla112[[#This Row],[Código_Actividad]],[1]!Tabla2[Código],[1]!Tabla2[Actividades Programables Presupuestables],"",0))</f>
        <v/>
      </c>
      <c r="I1680" s="695" t="str">
        <f>IFERROR(VLOOKUP('Formulario PPGR3 '!$G1680,'[1]Formulario PPGR2'!$H$9:$V$272,15,FALSE),"")</f>
        <v/>
      </c>
      <c r="J1680" s="702"/>
      <c r="K1680" s="696" t="str">
        <f>IF(Tabla112[[#This Row],[Insumos]]="","",_xlfn.XLOOKUP(Tabla112[[#This Row],[Insumos]],[1]!Tabla10[Insumo],[1]!Tabla10[InsumoAbrev],"",0))</f>
        <v/>
      </c>
      <c r="L1680" s="697"/>
      <c r="M1680" s="698" t="str">
        <f>IF(Tabla112[[#This Row],[Descripción]]="","",_xlfn.XLOOKUP(Tabla112[[#This Row],[Descripción]],[1]!Tabla10[Descripción],[1]!Tabla10[Unidad de Medida],"",0))</f>
        <v/>
      </c>
      <c r="N1680" s="699"/>
      <c r="O1680" s="700" t="str">
        <f>IF(Tabla112[[#This Row],[Descripción]]="","",_xlfn.XLOOKUP(Tabla112[[#This Row],[Descripción]],[1]!Tabla10[Descripción],[1]!Tabla10[Precio Unitario],0))</f>
        <v/>
      </c>
      <c r="P1680" s="700" t="str">
        <f>IF(Tabla112[[#This Row],[Cantidad de Insumos]]="","",Tabla112[[#This Row],[Precio Unitario]]*Tabla112[[#This Row],[Cantidad de Insumos]])</f>
        <v/>
      </c>
      <c r="Q1680" s="700" t="str">
        <f>IF(Tabla112[[#This Row],[Descripción]]="","",_xlfn.XLOOKUP(Tabla112[[#This Row],[Descripción]],[1]!Tabla10[Descripción],[1]!Tabla10[CODIGO PRESUPUESTARIO],0))</f>
        <v/>
      </c>
      <c r="R1680" s="696"/>
      <c r="S1680" s="696"/>
    </row>
    <row r="1681" spans="2:19" x14ac:dyDescent="0.3">
      <c r="B1681" s="692" t="str">
        <f>IF('Formulario PPGR3 '!$G1681="","",CONCATENATE('Formulario PPGR3 '!$C1681,".",'Formulario PPGR3 '!$D1681,".",'Formulario PPGR3 '!$E1681,".",'Formulario PPGR3 '!$F1681))</f>
        <v/>
      </c>
      <c r="C1681" s="692" t="str">
        <f>IF('Formulario PPGR3 '!$G1681="","",'[1]Formulario PPGR1'!#REF!)</f>
        <v/>
      </c>
      <c r="D1681" s="692" t="str">
        <f>IF('Formulario PPGR3 '!$G1681="","",'[1]Formulario PPGR1'!#REF!)</f>
        <v/>
      </c>
      <c r="E1681" s="692" t="str">
        <f>IF('Formulario PPGR3 '!$G1681="","",'[1]Formulario PPGR1'!#REF!)</f>
        <v/>
      </c>
      <c r="F1681" s="692" t="str">
        <f>IF('Formulario PPGR3 '!$G1681="","",'[1]Formulario PPGR1'!#REF!)</f>
        <v/>
      </c>
      <c r="G1681" s="693"/>
      <c r="H1681" s="694" t="str">
        <f>IF(Tabla112[[#This Row],[Código_Actividad]]="","",_xlfn.XLOOKUP(Tabla112[[#This Row],[Código_Actividad]],[1]!Tabla2[Código],[1]!Tabla2[Actividades Programables Presupuestables],"",0))</f>
        <v/>
      </c>
      <c r="I1681" s="695" t="str">
        <f>IFERROR(VLOOKUP('Formulario PPGR3 '!$G1681,'[1]Formulario PPGR2'!$H$9:$V$272,15,FALSE),"")</f>
        <v/>
      </c>
      <c r="J1681" s="702"/>
      <c r="K1681" s="696" t="str">
        <f>IF(Tabla112[[#This Row],[Insumos]]="","",_xlfn.XLOOKUP(Tabla112[[#This Row],[Insumos]],[1]!Tabla10[Insumo],[1]!Tabla10[InsumoAbrev],"",0))</f>
        <v/>
      </c>
      <c r="L1681" s="697"/>
      <c r="M1681" s="698" t="str">
        <f>IF(Tabla112[[#This Row],[Descripción]]="","",_xlfn.XLOOKUP(Tabla112[[#This Row],[Descripción]],[1]!Tabla10[Descripción],[1]!Tabla10[Unidad de Medida],"",0))</f>
        <v/>
      </c>
      <c r="N1681" s="699"/>
      <c r="O1681" s="700" t="str">
        <f>IF(Tabla112[[#This Row],[Descripción]]="","",_xlfn.XLOOKUP(Tabla112[[#This Row],[Descripción]],[1]!Tabla10[Descripción],[1]!Tabla10[Precio Unitario],0))</f>
        <v/>
      </c>
      <c r="P1681" s="700" t="str">
        <f>IF(Tabla112[[#This Row],[Cantidad de Insumos]]="","",Tabla112[[#This Row],[Precio Unitario]]*Tabla112[[#This Row],[Cantidad de Insumos]])</f>
        <v/>
      </c>
      <c r="Q1681" s="700" t="str">
        <f>IF(Tabla112[[#This Row],[Descripción]]="","",_xlfn.XLOOKUP(Tabla112[[#This Row],[Descripción]],[1]!Tabla10[Descripción],[1]!Tabla10[CODIGO PRESUPUESTARIO],0))</f>
        <v/>
      </c>
      <c r="R1681" s="696"/>
      <c r="S1681" s="696"/>
    </row>
    <row r="1682" spans="2:19" x14ac:dyDescent="0.3">
      <c r="G1682" s="743"/>
    </row>
    <row r="1683" spans="2:19" x14ac:dyDescent="0.3">
      <c r="G1683" s="743"/>
    </row>
    <row r="1684" spans="2:19" x14ac:dyDescent="0.3">
      <c r="G1684" s="743"/>
    </row>
    <row r="1685" spans="2:19" x14ac:dyDescent="0.3">
      <c r="G1685" s="743"/>
    </row>
    <row r="1686" spans="2:19" x14ac:dyDescent="0.3">
      <c r="G1686" s="743"/>
    </row>
    <row r="1687" spans="2:19" x14ac:dyDescent="0.3">
      <c r="G1687" s="743"/>
    </row>
    <row r="1688" spans="2:19" x14ac:dyDescent="0.3">
      <c r="G1688" s="743"/>
    </row>
    <row r="1689" spans="2:19" x14ac:dyDescent="0.3">
      <c r="G1689" s="743"/>
    </row>
    <row r="1690" spans="2:19" x14ac:dyDescent="0.3">
      <c r="G1690" s="743"/>
    </row>
    <row r="1691" spans="2:19" x14ac:dyDescent="0.3">
      <c r="G1691" s="743"/>
    </row>
    <row r="1692" spans="2:19" x14ac:dyDescent="0.3">
      <c r="G1692" s="743"/>
    </row>
    <row r="1693" spans="2:19" x14ac:dyDescent="0.3">
      <c r="G1693" s="743"/>
    </row>
    <row r="1694" spans="2:19" x14ac:dyDescent="0.3">
      <c r="G1694" s="743"/>
    </row>
    <row r="1695" spans="2:19" x14ac:dyDescent="0.3">
      <c r="G1695" s="743"/>
    </row>
    <row r="1696" spans="2:19" x14ac:dyDescent="0.3">
      <c r="G1696" s="743"/>
    </row>
    <row r="1697" spans="7:7" x14ac:dyDescent="0.3">
      <c r="G1697" s="743"/>
    </row>
    <row r="1698" spans="7:7" x14ac:dyDescent="0.3">
      <c r="G1698" s="743"/>
    </row>
    <row r="1699" spans="7:7" x14ac:dyDescent="0.3">
      <c r="G1699" s="743"/>
    </row>
    <row r="1700" spans="7:7" x14ac:dyDescent="0.3">
      <c r="G1700" s="743"/>
    </row>
    <row r="1701" spans="7:7" x14ac:dyDescent="0.3">
      <c r="G1701" s="743"/>
    </row>
    <row r="1702" spans="7:7" x14ac:dyDescent="0.3">
      <c r="G1702" s="743"/>
    </row>
    <row r="1703" spans="7:7" x14ac:dyDescent="0.3">
      <c r="G1703" s="743"/>
    </row>
    <row r="1704" spans="7:7" x14ac:dyDescent="0.3">
      <c r="G1704" s="743"/>
    </row>
    <row r="1705" spans="7:7" x14ac:dyDescent="0.3">
      <c r="G1705" s="743"/>
    </row>
    <row r="1706" spans="7:7" x14ac:dyDescent="0.3">
      <c r="G1706" s="743"/>
    </row>
    <row r="1707" spans="7:7" x14ac:dyDescent="0.3">
      <c r="G1707" s="743"/>
    </row>
    <row r="1708" spans="7:7" x14ac:dyDescent="0.3">
      <c r="G1708" s="743"/>
    </row>
    <row r="1709" spans="7:7" x14ac:dyDescent="0.3">
      <c r="G1709" s="743"/>
    </row>
    <row r="1710" spans="7:7" x14ac:dyDescent="0.3">
      <c r="G1710" s="743"/>
    </row>
    <row r="1711" spans="7:7" x14ac:dyDescent="0.3">
      <c r="G1711" s="743"/>
    </row>
    <row r="1712" spans="7:7" x14ac:dyDescent="0.3">
      <c r="G1712" s="743"/>
    </row>
    <row r="1713" spans="7:7" x14ac:dyDescent="0.3">
      <c r="G1713" s="743"/>
    </row>
    <row r="1714" spans="7:7" x14ac:dyDescent="0.3">
      <c r="G1714" s="743"/>
    </row>
    <row r="1715" spans="7:7" x14ac:dyDescent="0.3">
      <c r="G1715" s="743"/>
    </row>
    <row r="1716" spans="7:7" x14ac:dyDescent="0.3">
      <c r="G1716" s="743"/>
    </row>
    <row r="1717" spans="7:7" x14ac:dyDescent="0.3">
      <c r="G1717" s="743"/>
    </row>
    <row r="1718" spans="7:7" x14ac:dyDescent="0.3">
      <c r="G1718" s="743"/>
    </row>
    <row r="1719" spans="7:7" x14ac:dyDescent="0.3">
      <c r="G1719" s="743"/>
    </row>
    <row r="1720" spans="7:7" x14ac:dyDescent="0.3">
      <c r="G1720" s="743"/>
    </row>
    <row r="1721" spans="7:7" x14ac:dyDescent="0.3">
      <c r="G1721" s="743"/>
    </row>
    <row r="1722" spans="7:7" x14ac:dyDescent="0.3">
      <c r="G1722" s="743"/>
    </row>
    <row r="1723" spans="7:7" x14ac:dyDescent="0.3">
      <c r="G1723" s="743"/>
    </row>
    <row r="1724" spans="7:7" x14ac:dyDescent="0.3">
      <c r="G1724" s="743"/>
    </row>
    <row r="1725" spans="7:7" x14ac:dyDescent="0.3">
      <c r="G1725" s="743"/>
    </row>
    <row r="1726" spans="7:7" x14ac:dyDescent="0.3">
      <c r="G1726" s="743"/>
    </row>
    <row r="1727" spans="7:7" x14ac:dyDescent="0.3">
      <c r="G1727" s="743"/>
    </row>
    <row r="1728" spans="7:7" x14ac:dyDescent="0.3">
      <c r="G1728" s="743"/>
    </row>
    <row r="1729" spans="7:7" x14ac:dyDescent="0.3">
      <c r="G1729" s="743"/>
    </row>
    <row r="1730" spans="7:7" x14ac:dyDescent="0.3">
      <c r="G1730" s="743"/>
    </row>
    <row r="1731" spans="7:7" x14ac:dyDescent="0.3">
      <c r="G1731" s="743"/>
    </row>
    <row r="1732" spans="7:7" x14ac:dyDescent="0.3">
      <c r="G1732" s="743"/>
    </row>
    <row r="1733" spans="7:7" x14ac:dyDescent="0.3">
      <c r="G1733" s="743"/>
    </row>
    <row r="1734" spans="7:7" x14ac:dyDescent="0.3">
      <c r="G1734" s="743"/>
    </row>
    <row r="1735" spans="7:7" x14ac:dyDescent="0.3">
      <c r="G1735" s="743"/>
    </row>
    <row r="1736" spans="7:7" x14ac:dyDescent="0.3">
      <c r="G1736" s="743"/>
    </row>
    <row r="1737" spans="7:7" x14ac:dyDescent="0.3">
      <c r="G1737" s="743"/>
    </row>
    <row r="1738" spans="7:7" x14ac:dyDescent="0.3">
      <c r="G1738" s="743"/>
    </row>
    <row r="1739" spans="7:7" x14ac:dyDescent="0.3">
      <c r="G1739" s="743"/>
    </row>
    <row r="1740" spans="7:7" x14ac:dyDescent="0.3">
      <c r="G1740" s="743"/>
    </row>
    <row r="1741" spans="7:7" x14ac:dyDescent="0.3">
      <c r="G1741" s="743"/>
    </row>
    <row r="1742" spans="7:7" x14ac:dyDescent="0.3">
      <c r="G1742" s="743"/>
    </row>
    <row r="1743" spans="7:7" x14ac:dyDescent="0.3">
      <c r="G1743" s="743"/>
    </row>
    <row r="1744" spans="7:7" x14ac:dyDescent="0.3">
      <c r="G1744" s="743"/>
    </row>
    <row r="1745" spans="7:7" x14ac:dyDescent="0.3">
      <c r="G1745" s="743"/>
    </row>
    <row r="1746" spans="7:7" x14ac:dyDescent="0.3">
      <c r="G1746" s="743"/>
    </row>
    <row r="1747" spans="7:7" x14ac:dyDescent="0.3">
      <c r="G1747" s="743"/>
    </row>
    <row r="1748" spans="7:7" x14ac:dyDescent="0.3">
      <c r="G1748" s="743"/>
    </row>
    <row r="1749" spans="7:7" x14ac:dyDescent="0.3">
      <c r="G1749" s="743"/>
    </row>
    <row r="1750" spans="7:7" x14ac:dyDescent="0.3">
      <c r="G1750" s="743"/>
    </row>
    <row r="1751" spans="7:7" x14ac:dyDescent="0.3">
      <c r="G1751" s="743"/>
    </row>
    <row r="1752" spans="7:7" x14ac:dyDescent="0.3">
      <c r="G1752" s="743"/>
    </row>
    <row r="1753" spans="7:7" x14ac:dyDescent="0.3">
      <c r="G1753" s="743"/>
    </row>
    <row r="1754" spans="7:7" x14ac:dyDescent="0.3">
      <c r="G1754" s="743"/>
    </row>
    <row r="1755" spans="7:7" x14ac:dyDescent="0.3">
      <c r="G1755" s="743"/>
    </row>
    <row r="1756" spans="7:7" x14ac:dyDescent="0.3">
      <c r="G1756" s="743"/>
    </row>
    <row r="1757" spans="7:7" x14ac:dyDescent="0.3">
      <c r="G1757" s="743"/>
    </row>
    <row r="1758" spans="7:7" x14ac:dyDescent="0.3">
      <c r="G1758" s="743"/>
    </row>
    <row r="1759" spans="7:7" x14ac:dyDescent="0.3">
      <c r="G1759" s="743"/>
    </row>
    <row r="1760" spans="7:7" x14ac:dyDescent="0.3">
      <c r="G1760" s="743"/>
    </row>
    <row r="1761" spans="7:7" x14ac:dyDescent="0.3">
      <c r="G1761" s="743"/>
    </row>
    <row r="1762" spans="7:7" x14ac:dyDescent="0.3">
      <c r="G1762" s="743"/>
    </row>
    <row r="1763" spans="7:7" x14ac:dyDescent="0.3">
      <c r="G1763" s="743"/>
    </row>
    <row r="1764" spans="7:7" x14ac:dyDescent="0.3">
      <c r="G1764" s="743"/>
    </row>
    <row r="1765" spans="7:7" x14ac:dyDescent="0.3">
      <c r="G1765" s="743"/>
    </row>
    <row r="1766" spans="7:7" x14ac:dyDescent="0.3">
      <c r="G1766" s="743"/>
    </row>
    <row r="1767" spans="7:7" x14ac:dyDescent="0.3">
      <c r="G1767" s="743"/>
    </row>
    <row r="1768" spans="7:7" x14ac:dyDescent="0.3">
      <c r="G1768" s="743"/>
    </row>
    <row r="1769" spans="7:7" x14ac:dyDescent="0.3">
      <c r="G1769" s="743"/>
    </row>
    <row r="1770" spans="7:7" x14ac:dyDescent="0.3">
      <c r="G1770" s="743"/>
    </row>
    <row r="1771" spans="7:7" x14ac:dyDescent="0.3">
      <c r="G1771" s="743"/>
    </row>
    <row r="1772" spans="7:7" x14ac:dyDescent="0.3">
      <c r="G1772" s="743"/>
    </row>
    <row r="1773" spans="7:7" x14ac:dyDescent="0.3">
      <c r="G1773" s="743"/>
    </row>
    <row r="1774" spans="7:7" x14ac:dyDescent="0.3">
      <c r="G1774" s="743"/>
    </row>
    <row r="1775" spans="7:7" x14ac:dyDescent="0.3">
      <c r="G1775" s="743"/>
    </row>
    <row r="1776" spans="7:7" x14ac:dyDescent="0.3">
      <c r="G1776" s="743"/>
    </row>
    <row r="1777" spans="7:7" x14ac:dyDescent="0.3">
      <c r="G1777" s="743"/>
    </row>
    <row r="1778" spans="7:7" x14ac:dyDescent="0.3">
      <c r="G1778" s="743"/>
    </row>
    <row r="1779" spans="7:7" x14ac:dyDescent="0.3">
      <c r="G1779" s="743"/>
    </row>
    <row r="1780" spans="7:7" x14ac:dyDescent="0.3">
      <c r="G1780" s="743"/>
    </row>
    <row r="1781" spans="7:7" x14ac:dyDescent="0.3">
      <c r="G1781" s="743"/>
    </row>
    <row r="1782" spans="7:7" x14ac:dyDescent="0.3">
      <c r="G1782" s="743"/>
    </row>
    <row r="1783" spans="7:7" x14ac:dyDescent="0.3">
      <c r="G1783" s="743"/>
    </row>
    <row r="1784" spans="7:7" x14ac:dyDescent="0.3">
      <c r="G1784" s="743"/>
    </row>
    <row r="1785" spans="7:7" x14ac:dyDescent="0.3">
      <c r="G1785" s="743"/>
    </row>
    <row r="1786" spans="7:7" x14ac:dyDescent="0.3">
      <c r="G1786" s="743"/>
    </row>
    <row r="1787" spans="7:7" x14ac:dyDescent="0.3">
      <c r="G1787" s="743"/>
    </row>
    <row r="1788" spans="7:7" x14ac:dyDescent="0.3">
      <c r="G1788" s="743"/>
    </row>
    <row r="1789" spans="7:7" x14ac:dyDescent="0.3">
      <c r="G1789" s="743"/>
    </row>
    <row r="1790" spans="7:7" x14ac:dyDescent="0.3">
      <c r="G1790" s="743"/>
    </row>
    <row r="1791" spans="7:7" x14ac:dyDescent="0.3">
      <c r="G1791" s="743"/>
    </row>
    <row r="1792" spans="7:7" x14ac:dyDescent="0.3">
      <c r="G1792" s="743"/>
    </row>
    <row r="1793" spans="7:7" x14ac:dyDescent="0.3">
      <c r="G1793" s="743"/>
    </row>
    <row r="1794" spans="7:7" x14ac:dyDescent="0.3">
      <c r="G1794" s="743"/>
    </row>
    <row r="1795" spans="7:7" x14ac:dyDescent="0.3">
      <c r="G1795" s="743"/>
    </row>
    <row r="1796" spans="7:7" x14ac:dyDescent="0.3">
      <c r="G1796" s="743"/>
    </row>
    <row r="1797" spans="7:7" x14ac:dyDescent="0.3">
      <c r="G1797" s="743"/>
    </row>
    <row r="1798" spans="7:7" x14ac:dyDescent="0.3">
      <c r="G1798" s="743"/>
    </row>
    <row r="1799" spans="7:7" x14ac:dyDescent="0.3">
      <c r="G1799" s="743"/>
    </row>
    <row r="1800" spans="7:7" x14ac:dyDescent="0.3">
      <c r="G1800" s="743"/>
    </row>
    <row r="1801" spans="7:7" x14ac:dyDescent="0.3">
      <c r="G1801" s="743"/>
    </row>
    <row r="1802" spans="7:7" x14ac:dyDescent="0.3">
      <c r="G1802" s="743"/>
    </row>
    <row r="1803" spans="7:7" x14ac:dyDescent="0.3">
      <c r="G1803" s="743"/>
    </row>
    <row r="1804" spans="7:7" x14ac:dyDescent="0.3">
      <c r="G1804" s="743"/>
    </row>
    <row r="1805" spans="7:7" x14ac:dyDescent="0.3">
      <c r="G1805" s="743"/>
    </row>
    <row r="1806" spans="7:7" x14ac:dyDescent="0.3">
      <c r="G1806" s="743"/>
    </row>
    <row r="1807" spans="7:7" x14ac:dyDescent="0.3">
      <c r="G1807" s="743"/>
    </row>
    <row r="1808" spans="7:7" x14ac:dyDescent="0.3">
      <c r="G1808" s="743"/>
    </row>
    <row r="1809" spans="7:7" x14ac:dyDescent="0.3">
      <c r="G1809" s="743"/>
    </row>
    <row r="1810" spans="7:7" x14ac:dyDescent="0.3">
      <c r="G1810" s="743"/>
    </row>
    <row r="1811" spans="7:7" x14ac:dyDescent="0.3">
      <c r="G1811" s="743"/>
    </row>
    <row r="1812" spans="7:7" x14ac:dyDescent="0.3">
      <c r="G1812" s="743"/>
    </row>
    <row r="1813" spans="7:7" x14ac:dyDescent="0.3">
      <c r="G1813" s="743"/>
    </row>
  </sheetData>
  <sheetProtection insertRows="0" insertHyperlinks="0" sort="0" autoFilter="0" pivotTables="0"/>
  <dataValidations count="4">
    <dataValidation type="list" allowBlank="1" showInputMessage="1" showErrorMessage="1" sqref="R9:S1681" xr:uid="{00000000-0002-0000-0300-000000000000}">
      <formula1>lsFuentesFinanciamiento</formula1>
    </dataValidation>
    <dataValidation type="list" allowBlank="1" showInputMessage="1" showErrorMessage="1" sqref="L488" xr:uid="{00000000-0002-0000-0300-000001000000}">
      <formula1>INDIRECT($K489)</formula1>
    </dataValidation>
    <dataValidation type="list" allowBlank="1" showInputMessage="1" showErrorMessage="1" sqref="L489:L1681 L9:L487" xr:uid="{00000000-0002-0000-0300-000002000000}">
      <formula1>INDIRECT($K9)</formula1>
    </dataValidation>
    <dataValidation type="list" allowBlank="1" showInputMessage="1" showErrorMessage="1" sqref="J746:J1681 K488 J9:J744" xr:uid="{00000000-0002-0000-0300-000003000000}">
      <formula1>lsInsumos</formula1>
    </dataValidation>
  </dataValidations>
  <pageMargins left="0.7" right="0.7" top="0.75" bottom="0.75" header="0.3" footer="0.3"/>
  <pageSetup paperSize="5" scale="54" orientation="landscape" r:id="rId1"/>
  <colBreaks count="1" manualBreakCount="1">
    <brk id="20" max="1048575" man="1"/>
  </colBreaks>
  <drawing r:id="rId2"/>
  <legacyDrawing r:id="rId3"/>
  <controls>
    <mc:AlternateContent xmlns:mc="http://schemas.openxmlformats.org/markup-compatibility/2006">
      <mc:Choice Requires="x14">
        <control shapeId="49153" r:id="rId4" name="CommandButton1">
          <controlPr defaultSize="0" autoLine="0" r:id="rId5">
            <anchor moveWithCells="1">
              <from>
                <xdr:col>6</xdr:col>
                <xdr:colOff>99060</xdr:colOff>
                <xdr:row>5</xdr:row>
                <xdr:rowOff>83820</xdr:rowOff>
              </from>
              <to>
                <xdr:col>7</xdr:col>
                <xdr:colOff>38100</xdr:colOff>
                <xdr:row>7</xdr:row>
                <xdr:rowOff>22860</xdr:rowOff>
              </to>
            </anchor>
          </controlPr>
        </control>
      </mc:Choice>
      <mc:Fallback>
        <control shapeId="49153"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68"/>
  <sheetViews>
    <sheetView showGridLines="0" topLeftCell="A49" zoomScaleNormal="100" workbookViewId="0">
      <selection activeCell="G61" sqref="G61"/>
    </sheetView>
  </sheetViews>
  <sheetFormatPr baseColWidth="10" defaultColWidth="9.109375" defaultRowHeight="14.4" x14ac:dyDescent="0.3"/>
  <cols>
    <col min="1" max="1" width="5" style="2" customWidth="1"/>
    <col min="2" max="6" width="5" style="2" hidden="1" customWidth="1"/>
    <col min="7" max="7" width="31.44140625" style="4" customWidth="1"/>
    <col min="8" max="8" width="17.109375" style="4" customWidth="1"/>
    <col min="9" max="9" width="25.109375" style="4" customWidth="1"/>
    <col min="10" max="10" width="15" style="4" bestFit="1" customWidth="1"/>
    <col min="11" max="11" width="7.6640625" style="4" hidden="1" customWidth="1"/>
    <col min="12" max="12" width="20.5546875" style="4" bestFit="1" customWidth="1"/>
    <col min="13" max="13" width="17.5546875" style="4" customWidth="1"/>
    <col min="14" max="14" width="23.33203125" style="4" customWidth="1"/>
    <col min="15" max="15" width="21" style="196" customWidth="1"/>
    <col min="16" max="16" width="23.33203125" style="4" customWidth="1"/>
    <col min="17" max="18" width="9.109375" style="91" customWidth="1"/>
    <col min="19" max="19" width="19.109375" style="91" bestFit="1" customWidth="1"/>
    <col min="20" max="20" width="24.109375" style="91" bestFit="1" customWidth="1"/>
    <col min="21" max="21" width="9.109375" style="91" customWidth="1"/>
    <col min="22" max="29" width="9.109375" style="90" customWidth="1"/>
    <col min="30" max="30" width="9.109375" customWidth="1"/>
    <col min="31" max="16384" width="9.109375" style="2"/>
  </cols>
  <sheetData>
    <row r="1" spans="2:29" ht="15" customHeight="1" x14ac:dyDescent="0.3">
      <c r="G1" s="174"/>
      <c r="H1" s="174"/>
      <c r="I1" s="174"/>
      <c r="J1" s="174"/>
      <c r="K1" s="174"/>
      <c r="L1" s="174"/>
      <c r="M1" s="174"/>
      <c r="N1" s="174"/>
      <c r="O1" s="193"/>
      <c r="P1" s="174"/>
      <c r="Q1" s="2"/>
      <c r="R1" s="2"/>
      <c r="S1" s="2"/>
      <c r="T1" s="2"/>
      <c r="U1" s="2"/>
      <c r="V1" s="175"/>
      <c r="W1" s="175"/>
      <c r="X1" s="175"/>
      <c r="Y1" s="175"/>
      <c r="Z1" s="175"/>
      <c r="AA1" s="175"/>
      <c r="AB1" s="175"/>
      <c r="AC1" s="175"/>
    </row>
    <row r="2" spans="2:29" customFormat="1" ht="15.6" x14ac:dyDescent="0.3">
      <c r="H2" s="171" t="str">
        <f>'[1]Formulario PPGR1'!G2</f>
        <v>Servicio Nacional de Salud</v>
      </c>
      <c r="L2" s="1"/>
      <c r="M2" s="1"/>
      <c r="N2" s="1"/>
      <c r="O2" s="194"/>
      <c r="P2" s="1"/>
      <c r="Q2" s="1"/>
      <c r="R2" s="1"/>
      <c r="S2" s="1"/>
      <c r="T2" s="1"/>
      <c r="U2" s="1"/>
      <c r="V2" s="131"/>
      <c r="W2" s="129"/>
      <c r="X2" s="129"/>
      <c r="Y2" s="129"/>
      <c r="Z2" s="130"/>
    </row>
    <row r="3" spans="2:29" customFormat="1" x14ac:dyDescent="0.3">
      <c r="H3" s="172" t="str">
        <f>'[1]Formulario PPGR1'!G3</f>
        <v>Dirección de Planificación y Desarrollo</v>
      </c>
      <c r="L3" s="1"/>
      <c r="M3" s="1"/>
      <c r="N3" s="1"/>
      <c r="O3" s="194"/>
      <c r="P3" s="1"/>
      <c r="Q3" s="1"/>
      <c r="R3" s="1"/>
      <c r="S3" s="1"/>
      <c r="T3" s="1"/>
      <c r="U3" s="1"/>
      <c r="V3" s="131"/>
      <c r="W3" s="129"/>
      <c r="X3" s="129"/>
      <c r="Y3" s="129"/>
      <c r="Z3" s="130"/>
    </row>
    <row r="4" spans="2:29" customFormat="1" x14ac:dyDescent="0.3">
      <c r="H4" s="173" t="str">
        <f>'[1]Formulario PPGR1'!G4</f>
        <v xml:space="preserve">Plan Operativo Anual </v>
      </c>
      <c r="L4" s="1"/>
      <c r="M4" s="1"/>
      <c r="N4" s="1"/>
      <c r="O4" s="194"/>
      <c r="P4" s="1"/>
      <c r="Q4" s="1"/>
      <c r="R4" s="1"/>
      <c r="S4" s="1"/>
      <c r="T4" s="1"/>
      <c r="U4" s="1"/>
      <c r="V4" s="131"/>
      <c r="W4" s="129"/>
      <c r="X4" s="129"/>
      <c r="Y4" s="129"/>
      <c r="Z4" s="130"/>
    </row>
    <row r="5" spans="2:29" customFormat="1" x14ac:dyDescent="0.3">
      <c r="H5" s="173" t="s">
        <v>843</v>
      </c>
      <c r="L5" s="1"/>
      <c r="M5" s="1"/>
      <c r="N5" s="1"/>
      <c r="O5" s="194"/>
      <c r="P5" s="1"/>
      <c r="Q5" s="1"/>
      <c r="R5" s="1"/>
      <c r="S5" s="1"/>
      <c r="T5" s="1"/>
      <c r="U5" s="1"/>
      <c r="V5" s="131"/>
      <c r="W5" s="129"/>
      <c r="X5" s="129"/>
      <c r="Y5" s="129"/>
      <c r="Z5" s="130"/>
    </row>
    <row r="6" spans="2:29" x14ac:dyDescent="0.3">
      <c r="G6" s="176"/>
      <c r="H6" s="121" t="str">
        <f>'[1]Formulario PPGR1'!$M$3</f>
        <v>SNS - Dirección Central</v>
      </c>
      <c r="I6" s="2"/>
      <c r="J6"/>
      <c r="K6"/>
      <c r="L6" s="1"/>
      <c r="M6" s="1"/>
      <c r="N6" s="1"/>
      <c r="O6" s="194"/>
      <c r="P6" s="1"/>
      <c r="Q6" s="1"/>
      <c r="R6" s="1"/>
      <c r="S6" s="2"/>
      <c r="T6" s="2"/>
      <c r="U6" s="2"/>
      <c r="V6" s="175"/>
      <c r="W6" s="175"/>
      <c r="X6" s="175"/>
      <c r="Y6" s="175"/>
      <c r="Z6" s="175"/>
      <c r="AA6" s="175"/>
      <c r="AB6" s="175"/>
      <c r="AC6" s="175"/>
    </row>
    <row r="7" spans="2:29" ht="18.75" customHeight="1" x14ac:dyDescent="0.3">
      <c r="G7" s="176"/>
      <c r="H7" s="176"/>
      <c r="I7" s="176"/>
      <c r="J7"/>
      <c r="K7"/>
      <c r="L7" s="1"/>
      <c r="M7" s="1" t="s">
        <v>2573</v>
      </c>
      <c r="N7" s="1"/>
      <c r="O7" s="194"/>
      <c r="P7" s="1"/>
      <c r="Q7" s="1"/>
      <c r="R7" s="1"/>
      <c r="S7" s="2"/>
      <c r="T7" s="2"/>
      <c r="U7" s="2"/>
      <c r="V7" s="175"/>
      <c r="W7" s="175"/>
      <c r="X7" s="175"/>
      <c r="Y7" s="175"/>
      <c r="Z7" s="175"/>
      <c r="AA7" s="175"/>
      <c r="AB7" s="175"/>
      <c r="AC7" s="175"/>
    </row>
    <row r="8" spans="2:29" ht="27.6" x14ac:dyDescent="0.3">
      <c r="B8" s="202" t="s">
        <v>94</v>
      </c>
      <c r="C8" s="203" t="s">
        <v>95</v>
      </c>
      <c r="D8" s="203" t="s">
        <v>96</v>
      </c>
      <c r="E8" s="203" t="s">
        <v>97</v>
      </c>
      <c r="F8" s="204" t="s">
        <v>223</v>
      </c>
      <c r="G8" s="177" t="s">
        <v>844</v>
      </c>
      <c r="H8" s="177" t="s">
        <v>845</v>
      </c>
      <c r="I8" s="177" t="s">
        <v>846</v>
      </c>
      <c r="J8" s="177" t="s">
        <v>847</v>
      </c>
      <c r="K8" s="177" t="s">
        <v>848</v>
      </c>
      <c r="L8" s="177" t="s">
        <v>849</v>
      </c>
      <c r="M8" s="179" t="s">
        <v>836</v>
      </c>
      <c r="N8" s="178" t="s">
        <v>850</v>
      </c>
      <c r="O8" s="195" t="s">
        <v>839</v>
      </c>
      <c r="P8" s="180" t="s">
        <v>840</v>
      </c>
    </row>
    <row r="9" spans="2:29" ht="27.6" x14ac:dyDescent="0.3">
      <c r="B9" s="192" t="e">
        <f>IF('Formulario PPGR4'!$G9="","",CONCATENATE('Formulario PPGR4'!$C9,".",'Formulario PPGR4'!$D9,".",'Formulario PPGR4'!$E9,".",'Formulario PPGR4'!$F9))</f>
        <v>#REF!</v>
      </c>
      <c r="C9" s="192" t="e">
        <f>IF('Formulario PPGR4'!$G9="","",'[1]Formulario PPGR1'!#REF!)</f>
        <v>#REF!</v>
      </c>
      <c r="D9" s="192" t="e">
        <f>IF('Formulario PPGR4'!$G9="","",'[1]Formulario PPGR1'!#REF!)</f>
        <v>#REF!</v>
      </c>
      <c r="E9" s="192" t="e">
        <f>IF('Formulario PPGR4'!$G9="","",'[1]Formulario PPGR1'!#REF!)</f>
        <v>#REF!</v>
      </c>
      <c r="F9" s="192" t="e">
        <f>IF('Formulario PPGR4'!$G9="","",'[1]Formulario PPGR1'!#REF!)</f>
        <v>#REF!</v>
      </c>
      <c r="G9" s="189" t="s">
        <v>2335</v>
      </c>
      <c r="H9" s="190" t="s">
        <v>96</v>
      </c>
      <c r="I9" s="191" t="s">
        <v>2574</v>
      </c>
      <c r="J9" s="191" t="s">
        <v>1305</v>
      </c>
      <c r="K9" s="191" t="str">
        <f>IFERROR(VLOOKUP('Formulario PPGR4'!$J9,[1]Prov!$A$2:$B$156,2,FALSE),"")</f>
        <v>Duarte</v>
      </c>
      <c r="L9" s="192" t="s">
        <v>1358</v>
      </c>
      <c r="M9" s="192" t="s">
        <v>2143</v>
      </c>
      <c r="N9" s="745">
        <v>517712</v>
      </c>
      <c r="O9" s="195" t="str">
        <f>IFERROR(VLOOKUP($G9,[1]Catalogo!$G$20:$H$25,2,FALSE),"")</f>
        <v>2.6.9.2.01</v>
      </c>
      <c r="P9" s="197"/>
    </row>
    <row r="10" spans="2:29" ht="27.6" x14ac:dyDescent="0.3">
      <c r="B10" s="192" t="e">
        <f>IF('Formulario PPGR4'!$G10="","",CONCATENATE('Formulario PPGR4'!$C10,".",'Formulario PPGR4'!$D10,".",'Formulario PPGR4'!$E10,".",'Formulario PPGR4'!$F10))</f>
        <v>#REF!</v>
      </c>
      <c r="C10" s="192" t="e">
        <f>IF('Formulario PPGR4'!$G10="","",'[1]Formulario PPGR1'!#REF!)</f>
        <v>#REF!</v>
      </c>
      <c r="D10" s="192" t="e">
        <f>IF('Formulario PPGR4'!$G10="","",'[1]Formulario PPGR1'!#REF!)</f>
        <v>#REF!</v>
      </c>
      <c r="E10" s="192" t="e">
        <f>IF('Formulario PPGR4'!$G10="","",'[1]Formulario PPGR1'!#REF!)</f>
        <v>#REF!</v>
      </c>
      <c r="F10" s="192" t="e">
        <f>IF('Formulario PPGR4'!$G10="","",'[1]Formulario PPGR1'!#REF!)</f>
        <v>#REF!</v>
      </c>
      <c r="G10" s="189" t="s">
        <v>2335</v>
      </c>
      <c r="H10" s="190" t="s">
        <v>2315</v>
      </c>
      <c r="I10" s="191" t="s">
        <v>2575</v>
      </c>
      <c r="J10" s="191" t="s">
        <v>1305</v>
      </c>
      <c r="K10" s="191" t="str">
        <f>IFERROR(VLOOKUP('Formulario PPGR4'!$J10,[1]Prov!$A$2:$B$156,2,FALSE),"")</f>
        <v>Duarte</v>
      </c>
      <c r="L10" s="192" t="s">
        <v>1358</v>
      </c>
      <c r="M10" s="192" t="s">
        <v>2143</v>
      </c>
      <c r="N10" s="745">
        <v>9000</v>
      </c>
      <c r="O10" s="195" t="str">
        <f>IFERROR(VLOOKUP($G10,[1]Catalogo!$G$20:$H$25,2,FALSE),"")</f>
        <v>2.6.9.2.01</v>
      </c>
      <c r="P10" s="197"/>
    </row>
    <row r="11" spans="2:29" ht="38.4" customHeight="1" x14ac:dyDescent="0.3">
      <c r="B11" s="192" t="e">
        <f>IF('Formulario PPGR4'!$G11="","",CONCATENATE('Formulario PPGR4'!$C11,".",'Formulario PPGR4'!$D11,".",'Formulario PPGR4'!$E11,".",'Formulario PPGR4'!$F11))</f>
        <v>#REF!</v>
      </c>
      <c r="C11" s="192" t="e">
        <f>IF('Formulario PPGR4'!$G11="","",'[1]Formulario PPGR1'!#REF!)</f>
        <v>#REF!</v>
      </c>
      <c r="D11" s="192" t="e">
        <f>IF('Formulario PPGR4'!$G11="","",'[1]Formulario PPGR1'!#REF!)</f>
        <v>#REF!</v>
      </c>
      <c r="E11" s="192" t="e">
        <f>IF('Formulario PPGR4'!$G11="","",'[1]Formulario PPGR1'!#REF!)</f>
        <v>#REF!</v>
      </c>
      <c r="F11" s="192" t="e">
        <f>IF('Formulario PPGR4'!$G11="","",'[1]Formulario PPGR1'!#REF!)</f>
        <v>#REF!</v>
      </c>
      <c r="G11" s="746" t="s">
        <v>2345</v>
      </c>
      <c r="H11" s="190" t="s">
        <v>2315</v>
      </c>
      <c r="I11" s="191" t="s">
        <v>2576</v>
      </c>
      <c r="J11" s="191" t="s">
        <v>1305</v>
      </c>
      <c r="K11" s="191" t="str">
        <f>IFERROR(VLOOKUP('Formulario PPGR4'!$J11,[1]Prov!$A$2:$B$156,2,FALSE),"")</f>
        <v>Duarte</v>
      </c>
      <c r="L11" s="192" t="s">
        <v>1358</v>
      </c>
      <c r="M11" s="192" t="s">
        <v>2143</v>
      </c>
      <c r="N11" s="747">
        <v>699088</v>
      </c>
      <c r="O11" s="195" t="str">
        <f>IFERROR(VLOOKUP($G11,[1]Catalogo!$G$20:$H$25,2,FALSE),"")</f>
        <v>2.7.1.4.01</v>
      </c>
      <c r="P11" s="197"/>
    </row>
    <row r="12" spans="2:29" ht="38.4" customHeight="1" x14ac:dyDescent="0.3">
      <c r="B12" s="748" t="e">
        <f>IF('Formulario PPGR4'!$G12="","",CONCATENATE('Formulario PPGR4'!$C12,".",'Formulario PPGR4'!$D12,".",'Formulario PPGR4'!$E12,".",'Formulario PPGR4'!$F12))</f>
        <v>#REF!</v>
      </c>
      <c r="C12" s="748" t="e">
        <f>IF('Formulario PPGR4'!$G12="","",'[1]Formulario PPGR1'!#REF!)</f>
        <v>#REF!</v>
      </c>
      <c r="D12" s="748" t="e">
        <f>IF('Formulario PPGR4'!$G12="","",'[1]Formulario PPGR1'!#REF!)</f>
        <v>#REF!</v>
      </c>
      <c r="E12" s="748" t="e">
        <f>IF('Formulario PPGR4'!$G12="","",'[1]Formulario PPGR1'!#REF!)</f>
        <v>#REF!</v>
      </c>
      <c r="F12" s="748" t="e">
        <f>IF('Formulario PPGR4'!$G12="","",'[1]Formulario PPGR1'!#REF!)</f>
        <v>#REF!</v>
      </c>
      <c r="G12" s="749" t="s">
        <v>2345</v>
      </c>
      <c r="H12" s="750" t="s">
        <v>2315</v>
      </c>
      <c r="I12" s="191" t="s">
        <v>2576</v>
      </c>
      <c r="J12" s="751" t="s">
        <v>1305</v>
      </c>
      <c r="K12" s="751" t="str">
        <f>IFERROR(VLOOKUP('Formulario PPGR4'!$J12,[1]Prov!$A$2:$B$156,2,FALSE),"")</f>
        <v>Duarte</v>
      </c>
      <c r="L12" s="748" t="s">
        <v>1359</v>
      </c>
      <c r="M12" s="192" t="s">
        <v>2143</v>
      </c>
      <c r="N12" s="747">
        <v>699088</v>
      </c>
      <c r="O12" s="752" t="str">
        <f>IFERROR(VLOOKUP($G12,[1]Catalogo!$G$20:$H$25,2,FALSE),"")</f>
        <v>2.7.1.4.01</v>
      </c>
      <c r="P12" s="753"/>
    </row>
    <row r="13" spans="2:29" ht="38.4" customHeight="1" x14ac:dyDescent="0.3">
      <c r="B13" s="748" t="e">
        <f>IF('Formulario PPGR4'!$G13="","",CONCATENATE('Formulario PPGR4'!$C13,".",'Formulario PPGR4'!$D13,".",'Formulario PPGR4'!$E13,".",'Formulario PPGR4'!$F13))</f>
        <v>#REF!</v>
      </c>
      <c r="C13" s="748" t="e">
        <f>IF('Formulario PPGR4'!$G13="","",'[1]Formulario PPGR1'!#REF!)</f>
        <v>#REF!</v>
      </c>
      <c r="D13" s="748" t="e">
        <f>IF('Formulario PPGR4'!$G13="","",'[1]Formulario PPGR1'!#REF!)</f>
        <v>#REF!</v>
      </c>
      <c r="E13" s="748" t="e">
        <f>IF('Formulario PPGR4'!$G13="","",'[1]Formulario PPGR1'!#REF!)</f>
        <v>#REF!</v>
      </c>
      <c r="F13" s="748" t="e">
        <f>IF('Formulario PPGR4'!$G13="","",'[1]Formulario PPGR1'!#REF!)</f>
        <v>#REF!</v>
      </c>
      <c r="G13" s="749" t="s">
        <v>2345</v>
      </c>
      <c r="H13" s="750" t="s">
        <v>2315</v>
      </c>
      <c r="I13" s="191" t="s">
        <v>2576</v>
      </c>
      <c r="J13" s="751" t="s">
        <v>1305</v>
      </c>
      <c r="K13" s="751" t="str">
        <f>IFERROR(VLOOKUP('Formulario PPGR4'!$J13,[1]Prov!$A$2:$B$156,2,FALSE),"")</f>
        <v>Duarte</v>
      </c>
      <c r="L13" s="748" t="s">
        <v>1360</v>
      </c>
      <c r="M13" s="192" t="s">
        <v>2143</v>
      </c>
      <c r="N13" s="747">
        <v>699088</v>
      </c>
      <c r="O13" s="752" t="str">
        <f>IFERROR(VLOOKUP($G13,[1]Catalogo!$G$20:$H$25,2,FALSE),"")</f>
        <v>2.7.1.4.01</v>
      </c>
      <c r="P13" s="753"/>
    </row>
    <row r="14" spans="2:29" ht="38.4" customHeight="1" x14ac:dyDescent="0.3">
      <c r="B14" s="748" t="e">
        <f>IF('Formulario PPGR4'!$G14="","",CONCATENATE('Formulario PPGR4'!$C14,".",'Formulario PPGR4'!$D14,".",'Formulario PPGR4'!$E14,".",'Formulario PPGR4'!$F14))</f>
        <v>#REF!</v>
      </c>
      <c r="C14" s="748" t="e">
        <f>IF('Formulario PPGR4'!$G14="","",'[1]Formulario PPGR1'!#REF!)</f>
        <v>#REF!</v>
      </c>
      <c r="D14" s="748" t="e">
        <f>IF('Formulario PPGR4'!$G14="","",'[1]Formulario PPGR1'!#REF!)</f>
        <v>#REF!</v>
      </c>
      <c r="E14" s="748" t="e">
        <f>IF('Formulario PPGR4'!$G14="","",'[1]Formulario PPGR1'!#REF!)</f>
        <v>#REF!</v>
      </c>
      <c r="F14" s="748" t="e">
        <f>IF('Formulario PPGR4'!$G14="","",'[1]Formulario PPGR1'!#REF!)</f>
        <v>#REF!</v>
      </c>
      <c r="G14" s="749" t="s">
        <v>2345</v>
      </c>
      <c r="H14" s="750" t="s">
        <v>2315</v>
      </c>
      <c r="I14" s="191" t="s">
        <v>2576</v>
      </c>
      <c r="J14" s="751" t="s">
        <v>1305</v>
      </c>
      <c r="K14" s="751" t="str">
        <f>IFERROR(VLOOKUP('Formulario PPGR4'!$J14,[1]Prov!$A$2:$B$156,2,FALSE),"")</f>
        <v>Duarte</v>
      </c>
      <c r="L14" s="748" t="s">
        <v>1361</v>
      </c>
      <c r="M14" s="192" t="s">
        <v>2143</v>
      </c>
      <c r="N14" s="747">
        <v>699088</v>
      </c>
      <c r="O14" s="752" t="str">
        <f>IFERROR(VLOOKUP($G14,[1]Catalogo!$G$20:$H$25,2,FALSE),"")</f>
        <v>2.7.1.4.01</v>
      </c>
      <c r="P14" s="753"/>
    </row>
    <row r="15" spans="2:29" ht="27.6" x14ac:dyDescent="0.3">
      <c r="B15" s="192" t="e">
        <f>IF('Formulario PPGR4'!$G15="","",CONCATENATE('Formulario PPGR4'!$C15,".",'Formulario PPGR4'!$D15,".",'Formulario PPGR4'!$E15,".",'Formulario PPGR4'!$F15))</f>
        <v>#REF!</v>
      </c>
      <c r="C15" s="192" t="e">
        <f>IF('Formulario PPGR4'!$G15="","",'[1]Formulario PPGR1'!#REF!)</f>
        <v>#REF!</v>
      </c>
      <c r="D15" s="192" t="e">
        <f>IF('Formulario PPGR4'!$G15="","",'[1]Formulario PPGR1'!#REF!)</f>
        <v>#REF!</v>
      </c>
      <c r="E15" s="192" t="e">
        <f>IF('Formulario PPGR4'!$G15="","",'[1]Formulario PPGR1'!#REF!)</f>
        <v>#REF!</v>
      </c>
      <c r="F15" s="192" t="e">
        <f>IF('Formulario PPGR4'!$G15="","",'[1]Formulario PPGR1'!#REF!)</f>
        <v>#REF!</v>
      </c>
      <c r="G15" s="746" t="s">
        <v>2345</v>
      </c>
      <c r="H15" s="190" t="s">
        <v>2315</v>
      </c>
      <c r="I15" s="191" t="s">
        <v>2576</v>
      </c>
      <c r="J15" s="191" t="s">
        <v>1305</v>
      </c>
      <c r="K15" s="191" t="str">
        <f>IFERROR(VLOOKUP('Formulario PPGR4'!$J15,[1]Prov!$A$2:$B$156,2,FALSE),"")</f>
        <v>Duarte</v>
      </c>
      <c r="L15" s="192" t="s">
        <v>1362</v>
      </c>
      <c r="M15" s="192" t="s">
        <v>2143</v>
      </c>
      <c r="N15" s="747">
        <v>699088</v>
      </c>
      <c r="O15" s="195" t="str">
        <f>IFERROR(VLOOKUP($G15,[1]Catalogo!$G$20:$H$25,2,FALSE),"")</f>
        <v>2.7.1.4.01</v>
      </c>
      <c r="P15" s="197"/>
    </row>
    <row r="16" spans="2:29" ht="27.6" x14ac:dyDescent="0.3">
      <c r="B16" s="192" t="e">
        <f>IF('Formulario PPGR4'!$G16="","",CONCATENATE('Formulario PPGR4'!$C16,".",'Formulario PPGR4'!$D16,".",'Formulario PPGR4'!$E16,".",'Formulario PPGR4'!$F16))</f>
        <v>#REF!</v>
      </c>
      <c r="C16" s="192" t="e">
        <f>IF('Formulario PPGR4'!$G16="","",'[1]Formulario PPGR1'!#REF!)</f>
        <v>#REF!</v>
      </c>
      <c r="D16" s="192" t="e">
        <f>IF('Formulario PPGR4'!$G16="","",'[1]Formulario PPGR1'!#REF!)</f>
        <v>#REF!</v>
      </c>
      <c r="E16" s="192" t="e">
        <f>IF('Formulario PPGR4'!$G16="","",'[1]Formulario PPGR1'!#REF!)</f>
        <v>#REF!</v>
      </c>
      <c r="F16" s="192" t="e">
        <f>IF('Formulario PPGR4'!$G16="","",'[1]Formulario PPGR1'!#REF!)</f>
        <v>#REF!</v>
      </c>
      <c r="G16" s="746" t="s">
        <v>2345</v>
      </c>
      <c r="H16" s="190" t="s">
        <v>2315</v>
      </c>
      <c r="I16" s="191" t="s">
        <v>2576</v>
      </c>
      <c r="J16" s="191" t="s">
        <v>1305</v>
      </c>
      <c r="K16" s="191" t="str">
        <f>IFERROR(VLOOKUP('Formulario PPGR4'!$J16,[1]Prov!$A$2:$B$156,2,FALSE),"")</f>
        <v>Duarte</v>
      </c>
      <c r="L16" s="192" t="s">
        <v>1363</v>
      </c>
      <c r="M16" s="192" t="s">
        <v>2143</v>
      </c>
      <c r="N16" s="747">
        <v>699088</v>
      </c>
      <c r="O16" s="195" t="str">
        <f>IFERROR(VLOOKUP($G16,[1]Catalogo!$G$20:$H$25,2,FALSE),"")</f>
        <v>2.7.1.4.01</v>
      </c>
      <c r="P16" s="197"/>
    </row>
    <row r="17" spans="2:16" ht="27.6" x14ac:dyDescent="0.3">
      <c r="B17" s="192" t="e">
        <f>IF('Formulario PPGR4'!$G17="","",CONCATENATE('Formulario PPGR4'!$C17,".",'Formulario PPGR4'!$D17,".",'Formulario PPGR4'!$E17,".",'Formulario PPGR4'!$F17))</f>
        <v>#REF!</v>
      </c>
      <c r="C17" s="192" t="e">
        <f>IF('Formulario PPGR4'!$G17="","",'[1]Formulario PPGR1'!#REF!)</f>
        <v>#REF!</v>
      </c>
      <c r="D17" s="192" t="e">
        <f>IF('Formulario PPGR4'!$G17="","",'[1]Formulario PPGR1'!#REF!)</f>
        <v>#REF!</v>
      </c>
      <c r="E17" s="192" t="e">
        <f>IF('Formulario PPGR4'!$G17="","",'[1]Formulario PPGR1'!#REF!)</f>
        <v>#REF!</v>
      </c>
      <c r="F17" s="192" t="e">
        <f>IF('Formulario PPGR4'!$G17="","",'[1]Formulario PPGR1'!#REF!)</f>
        <v>#REF!</v>
      </c>
      <c r="G17" s="746" t="s">
        <v>2345</v>
      </c>
      <c r="H17" s="190" t="s">
        <v>2315</v>
      </c>
      <c r="I17" s="191" t="s">
        <v>2576</v>
      </c>
      <c r="J17" s="191" t="s">
        <v>1305</v>
      </c>
      <c r="K17" s="191" t="str">
        <f>IFERROR(VLOOKUP('Formulario PPGR4'!$J17,[1]Prov!$A$2:$B$156,2,FALSE),"")</f>
        <v>Duarte</v>
      </c>
      <c r="L17" s="192" t="s">
        <v>1364</v>
      </c>
      <c r="M17" s="192" t="s">
        <v>2143</v>
      </c>
      <c r="N17" s="747">
        <v>699088</v>
      </c>
      <c r="O17" s="195" t="str">
        <f>IFERROR(VLOOKUP($G17,[1]Catalogo!$G$20:$H$25,2,FALSE),"")</f>
        <v>2.7.1.4.01</v>
      </c>
      <c r="P17" s="197"/>
    </row>
    <row r="18" spans="2:16" ht="41.4" x14ac:dyDescent="0.3">
      <c r="B18" s="748" t="e">
        <f>IF('Formulario PPGR4'!$G18="","",CONCATENATE('Formulario PPGR4'!$C18,".",'Formulario PPGR4'!$D18,".",'Formulario PPGR4'!$E18,".",'Formulario PPGR4'!$F18))</f>
        <v>#REF!</v>
      </c>
      <c r="C18" s="748" t="e">
        <f>IF('Formulario PPGR4'!$G18="","",'[1]Formulario PPGR1'!#REF!)</f>
        <v>#REF!</v>
      </c>
      <c r="D18" s="748" t="e">
        <f>IF('Formulario PPGR4'!$G18="","",'[1]Formulario PPGR1'!#REF!)</f>
        <v>#REF!</v>
      </c>
      <c r="E18" s="748" t="e">
        <f>IF('Formulario PPGR4'!$G18="","",'[1]Formulario PPGR1'!#REF!)</f>
        <v>#REF!</v>
      </c>
      <c r="F18" s="748" t="e">
        <f>IF('Formulario PPGR4'!$G18="","",'[1]Formulario PPGR1'!#REF!)</f>
        <v>#REF!</v>
      </c>
      <c r="G18" s="749" t="s">
        <v>2345</v>
      </c>
      <c r="H18" s="750" t="s">
        <v>2315</v>
      </c>
      <c r="I18" s="751" t="s">
        <v>2577</v>
      </c>
      <c r="J18" s="751" t="s">
        <v>1307</v>
      </c>
      <c r="K18" s="751" t="str">
        <f>IFERROR(VLOOKUP('Formulario PPGR4'!$J18,[1]Prov!$A$2:$B$156,2,FALSE),"")</f>
        <v>Hermanas_Mirabal</v>
      </c>
      <c r="L18" s="748" t="s">
        <v>1385</v>
      </c>
      <c r="M18" s="192" t="s">
        <v>2143</v>
      </c>
      <c r="N18" s="747">
        <v>567376</v>
      </c>
      <c r="O18" s="752" t="str">
        <f>IFERROR(VLOOKUP($G18,[1]Catalogo!$G$20:$H$25,2,FALSE),"")</f>
        <v>2.7.1.4.01</v>
      </c>
      <c r="P18" s="753"/>
    </row>
    <row r="19" spans="2:16" ht="41.4" x14ac:dyDescent="0.3">
      <c r="B19" s="748" t="e">
        <f>IF('Formulario PPGR4'!$G19="","",CONCATENATE('Formulario PPGR4'!$C19,".",'Formulario PPGR4'!$D19,".",'Formulario PPGR4'!$E19,".",'Formulario PPGR4'!$F19))</f>
        <v>#REF!</v>
      </c>
      <c r="C19" s="748" t="e">
        <f>IF('Formulario PPGR4'!$G19="","",'[1]Formulario PPGR1'!#REF!)</f>
        <v>#REF!</v>
      </c>
      <c r="D19" s="748" t="e">
        <f>IF('Formulario PPGR4'!$G19="","",'[1]Formulario PPGR1'!#REF!)</f>
        <v>#REF!</v>
      </c>
      <c r="E19" s="748" t="e">
        <f>IF('Formulario PPGR4'!$G19="","",'[1]Formulario PPGR1'!#REF!)</f>
        <v>#REF!</v>
      </c>
      <c r="F19" s="748" t="e">
        <f>IF('Formulario PPGR4'!$G19="","",'[1]Formulario PPGR1'!#REF!)</f>
        <v>#REF!</v>
      </c>
      <c r="G19" s="749" t="s">
        <v>2345</v>
      </c>
      <c r="H19" s="750" t="s">
        <v>2315</v>
      </c>
      <c r="I19" s="751" t="s">
        <v>2577</v>
      </c>
      <c r="J19" s="751" t="s">
        <v>1307</v>
      </c>
      <c r="K19" s="751" t="str">
        <f>IFERROR(VLOOKUP('Formulario PPGR4'!$J19,[1]Prov!$A$2:$B$156,2,FALSE),"")</f>
        <v>Hermanas_Mirabal</v>
      </c>
      <c r="L19" s="748" t="s">
        <v>1386</v>
      </c>
      <c r="M19" s="192" t="s">
        <v>2143</v>
      </c>
      <c r="N19" s="747">
        <v>567376</v>
      </c>
      <c r="O19" s="752" t="str">
        <f>IFERROR(VLOOKUP($G19,[1]Catalogo!$G$20:$H$25,2,FALSE),"")</f>
        <v>2.7.1.4.01</v>
      </c>
      <c r="P19" s="753"/>
    </row>
    <row r="20" spans="2:16" ht="41.4" x14ac:dyDescent="0.3">
      <c r="B20" s="748" t="e">
        <f>IF('Formulario PPGR4'!$G20="","",CONCATENATE('Formulario PPGR4'!$C20,".",'Formulario PPGR4'!$D20,".",'Formulario PPGR4'!$E20,".",'Formulario PPGR4'!$F20))</f>
        <v>#REF!</v>
      </c>
      <c r="C20" s="748" t="e">
        <f>IF('Formulario PPGR4'!$G20="","",'[1]Formulario PPGR1'!#REF!)</f>
        <v>#REF!</v>
      </c>
      <c r="D20" s="748" t="e">
        <f>IF('Formulario PPGR4'!$G20="","",'[1]Formulario PPGR1'!#REF!)</f>
        <v>#REF!</v>
      </c>
      <c r="E20" s="748" t="e">
        <f>IF('Formulario PPGR4'!$G20="","",'[1]Formulario PPGR1'!#REF!)</f>
        <v>#REF!</v>
      </c>
      <c r="F20" s="748" t="e">
        <f>IF('Formulario PPGR4'!$G20="","",'[1]Formulario PPGR1'!#REF!)</f>
        <v>#REF!</v>
      </c>
      <c r="G20" s="749" t="s">
        <v>2345</v>
      </c>
      <c r="H20" s="750" t="s">
        <v>2315</v>
      </c>
      <c r="I20" s="751" t="s">
        <v>2577</v>
      </c>
      <c r="J20" s="751" t="s">
        <v>1307</v>
      </c>
      <c r="K20" s="751" t="str">
        <f>IFERROR(VLOOKUP('Formulario PPGR4'!$J20,[1]Prov!$A$2:$B$156,2,FALSE),"")</f>
        <v>Hermanas_Mirabal</v>
      </c>
      <c r="L20" s="748" t="s">
        <v>1387</v>
      </c>
      <c r="M20" s="192" t="s">
        <v>2143</v>
      </c>
      <c r="N20" s="747">
        <v>567376</v>
      </c>
      <c r="O20" s="752" t="str">
        <f>IFERROR(VLOOKUP($G20,[1]Catalogo!$G$20:$H$25,2,FALSE),"")</f>
        <v>2.7.1.4.01</v>
      </c>
      <c r="P20" s="753"/>
    </row>
    <row r="21" spans="2:16" ht="41.4" x14ac:dyDescent="0.3">
      <c r="B21" s="748" t="e">
        <f>IF('Formulario PPGR4'!$G21="","",CONCATENATE('Formulario PPGR4'!$C21,".",'Formulario PPGR4'!$D21,".",'Formulario PPGR4'!$E21,".",'Formulario PPGR4'!$F21))</f>
        <v>#REF!</v>
      </c>
      <c r="C21" s="748" t="e">
        <f>IF('Formulario PPGR4'!$G21="","",'[1]Formulario PPGR1'!#REF!)</f>
        <v>#REF!</v>
      </c>
      <c r="D21" s="748" t="e">
        <f>IF('Formulario PPGR4'!$G21="","",'[1]Formulario PPGR1'!#REF!)</f>
        <v>#REF!</v>
      </c>
      <c r="E21" s="748" t="e">
        <f>IF('Formulario PPGR4'!$G21="","",'[1]Formulario PPGR1'!#REF!)</f>
        <v>#REF!</v>
      </c>
      <c r="F21" s="748" t="e">
        <f>IF('Formulario PPGR4'!$G21="","",'[1]Formulario PPGR1'!#REF!)</f>
        <v>#REF!</v>
      </c>
      <c r="G21" s="749" t="s">
        <v>2345</v>
      </c>
      <c r="H21" s="750" t="s">
        <v>2315</v>
      </c>
      <c r="I21" s="751" t="s">
        <v>2578</v>
      </c>
      <c r="J21" s="751" t="s">
        <v>1311</v>
      </c>
      <c r="K21" s="751" t="str">
        <f>IFERROR(VLOOKUP('Formulario PPGR4'!$J21,[1]Prov!$A$2:$B$156,2,FALSE),"")</f>
        <v>Maria_Trinidad_Sanchez</v>
      </c>
      <c r="L21" s="748" t="s">
        <v>1408</v>
      </c>
      <c r="M21" s="192" t="s">
        <v>2143</v>
      </c>
      <c r="N21" s="747">
        <v>514184</v>
      </c>
      <c r="O21" s="752" t="str">
        <f>IFERROR(VLOOKUP($G21,[1]Catalogo!$G$20:$H$25,2,FALSE),"")</f>
        <v>2.7.1.4.01</v>
      </c>
      <c r="P21" s="753"/>
    </row>
    <row r="22" spans="2:16" ht="41.4" x14ac:dyDescent="0.3">
      <c r="B22" s="748" t="e">
        <f>IF('Formulario PPGR4'!$G22="","",CONCATENATE('Formulario PPGR4'!$C22,".",'Formulario PPGR4'!$D22,".",'Formulario PPGR4'!$E22,".",'Formulario PPGR4'!$F22))</f>
        <v>#REF!</v>
      </c>
      <c r="C22" s="748" t="e">
        <f>IF('Formulario PPGR4'!$G22="","",'[1]Formulario PPGR1'!#REF!)</f>
        <v>#REF!</v>
      </c>
      <c r="D22" s="748" t="e">
        <f>IF('Formulario PPGR4'!$G22="","",'[1]Formulario PPGR1'!#REF!)</f>
        <v>#REF!</v>
      </c>
      <c r="E22" s="748" t="e">
        <f>IF('Formulario PPGR4'!$G22="","",'[1]Formulario PPGR1'!#REF!)</f>
        <v>#REF!</v>
      </c>
      <c r="F22" s="748" t="e">
        <f>IF('Formulario PPGR4'!$G22="","",'[1]Formulario PPGR1'!#REF!)</f>
        <v>#REF!</v>
      </c>
      <c r="G22" s="749" t="s">
        <v>2345</v>
      </c>
      <c r="H22" s="750" t="s">
        <v>2315</v>
      </c>
      <c r="I22" s="751" t="s">
        <v>2578</v>
      </c>
      <c r="J22" s="751" t="s">
        <v>1311</v>
      </c>
      <c r="K22" s="751" t="str">
        <f>IFERROR(VLOOKUP('Formulario PPGR4'!$J22,[1]Prov!$A$2:$B$156,2,FALSE),"")</f>
        <v>Maria_Trinidad_Sanchez</v>
      </c>
      <c r="L22" s="748" t="s">
        <v>1409</v>
      </c>
      <c r="M22" s="192" t="s">
        <v>2143</v>
      </c>
      <c r="N22" s="747">
        <v>514184</v>
      </c>
      <c r="O22" s="752" t="str">
        <f>IFERROR(VLOOKUP($G22,[1]Catalogo!$G$20:$H$25,2,FALSE),"")</f>
        <v>2.7.1.4.01</v>
      </c>
      <c r="P22" s="753"/>
    </row>
    <row r="23" spans="2:16" ht="41.4" x14ac:dyDescent="0.3">
      <c r="B23" s="748" t="e">
        <f>IF('Formulario PPGR4'!$G23="","",CONCATENATE('Formulario PPGR4'!$C23,".",'Formulario PPGR4'!$D23,".",'Formulario PPGR4'!$E23,".",'Formulario PPGR4'!$F23))</f>
        <v>#REF!</v>
      </c>
      <c r="C23" s="748" t="e">
        <f>IF('Formulario PPGR4'!$G23="","",'[1]Formulario PPGR1'!#REF!)</f>
        <v>#REF!</v>
      </c>
      <c r="D23" s="748" t="e">
        <f>IF('Formulario PPGR4'!$G23="","",'[1]Formulario PPGR1'!#REF!)</f>
        <v>#REF!</v>
      </c>
      <c r="E23" s="748" t="e">
        <f>IF('Formulario PPGR4'!$G23="","",'[1]Formulario PPGR1'!#REF!)</f>
        <v>#REF!</v>
      </c>
      <c r="F23" s="748" t="e">
        <f>IF('Formulario PPGR4'!$G23="","",'[1]Formulario PPGR1'!#REF!)</f>
        <v>#REF!</v>
      </c>
      <c r="G23" s="749" t="s">
        <v>2345</v>
      </c>
      <c r="H23" s="750" t="s">
        <v>2315</v>
      </c>
      <c r="I23" s="751" t="s">
        <v>2578</v>
      </c>
      <c r="J23" s="751" t="s">
        <v>1311</v>
      </c>
      <c r="K23" s="751" t="str">
        <f>IFERROR(VLOOKUP('Formulario PPGR4'!$J23,[1]Prov!$A$2:$B$156,2,FALSE),"")</f>
        <v>Maria_Trinidad_Sanchez</v>
      </c>
      <c r="L23" s="748" t="s">
        <v>1410</v>
      </c>
      <c r="M23" s="192" t="s">
        <v>2143</v>
      </c>
      <c r="N23" s="747">
        <v>514184</v>
      </c>
      <c r="O23" s="752" t="str">
        <f>IFERROR(VLOOKUP($G23,[1]Catalogo!$G$20:$H$25,2,FALSE),"")</f>
        <v>2.7.1.4.01</v>
      </c>
      <c r="P23" s="753"/>
    </row>
    <row r="24" spans="2:16" ht="41.4" x14ac:dyDescent="0.3">
      <c r="B24" s="748" t="e">
        <f>IF('Formulario PPGR4'!$G24="","",CONCATENATE('Formulario PPGR4'!$C24,".",'Formulario PPGR4'!$D24,".",'Formulario PPGR4'!$E24,".",'Formulario PPGR4'!$F24))</f>
        <v>#REF!</v>
      </c>
      <c r="C24" s="748" t="e">
        <f>IF('Formulario PPGR4'!$G24="","",'[1]Formulario PPGR1'!#REF!)</f>
        <v>#REF!</v>
      </c>
      <c r="D24" s="748" t="e">
        <f>IF('Formulario PPGR4'!$G24="","",'[1]Formulario PPGR1'!#REF!)</f>
        <v>#REF!</v>
      </c>
      <c r="E24" s="748" t="e">
        <f>IF('Formulario PPGR4'!$G24="","",'[1]Formulario PPGR1'!#REF!)</f>
        <v>#REF!</v>
      </c>
      <c r="F24" s="748" t="e">
        <f>IF('Formulario PPGR4'!$G24="","",'[1]Formulario PPGR1'!#REF!)</f>
        <v>#REF!</v>
      </c>
      <c r="G24" s="749" t="s">
        <v>2345</v>
      </c>
      <c r="H24" s="750" t="s">
        <v>2315</v>
      </c>
      <c r="I24" s="751" t="s">
        <v>2578</v>
      </c>
      <c r="J24" s="751" t="s">
        <v>1311</v>
      </c>
      <c r="K24" s="751" t="str">
        <f>IFERROR(VLOOKUP('Formulario PPGR4'!$J24,[1]Prov!$A$2:$B$156,2,FALSE),"")</f>
        <v>Maria_Trinidad_Sanchez</v>
      </c>
      <c r="L24" s="748" t="s">
        <v>1411</v>
      </c>
      <c r="M24" s="192" t="s">
        <v>2143</v>
      </c>
      <c r="N24" s="747">
        <v>514184</v>
      </c>
      <c r="O24" s="752" t="str">
        <f>IFERROR(VLOOKUP($G24,[1]Catalogo!$G$20:$H$25,2,FALSE),"")</f>
        <v>2.7.1.4.01</v>
      </c>
      <c r="P24" s="753"/>
    </row>
    <row r="25" spans="2:16" ht="27.6" x14ac:dyDescent="0.3">
      <c r="B25" s="748" t="e">
        <f>IF('Formulario PPGR4'!$G25="","",CONCATENATE('Formulario PPGR4'!$C25,".",'Formulario PPGR4'!$D25,".",'Formulario PPGR4'!$E25,".",'Formulario PPGR4'!$F25))</f>
        <v>#REF!</v>
      </c>
      <c r="C25" s="748" t="e">
        <f>IF('Formulario PPGR4'!$G25="","",'[1]Formulario PPGR1'!#REF!)</f>
        <v>#REF!</v>
      </c>
      <c r="D25" s="748" t="e">
        <f>IF('Formulario PPGR4'!$G25="","",'[1]Formulario PPGR1'!#REF!)</f>
        <v>#REF!</v>
      </c>
      <c r="E25" s="748" t="e">
        <f>IF('Formulario PPGR4'!$G25="","",'[1]Formulario PPGR1'!#REF!)</f>
        <v>#REF!</v>
      </c>
      <c r="F25" s="748" t="e">
        <f>IF('Formulario PPGR4'!$G25="","",'[1]Formulario PPGR1'!#REF!)</f>
        <v>#REF!</v>
      </c>
      <c r="G25" s="749" t="s">
        <v>2345</v>
      </c>
      <c r="H25" s="750" t="s">
        <v>2315</v>
      </c>
      <c r="I25" s="751" t="s">
        <v>2579</v>
      </c>
      <c r="J25" s="751" t="s">
        <v>1313</v>
      </c>
      <c r="K25" s="751" t="str">
        <f>IFERROR(VLOOKUP('Formulario PPGR4'!$J25,[1]Prov!$A$2:$B$156,2,FALSE),"")</f>
        <v>Samana</v>
      </c>
      <c r="L25" s="748" t="s">
        <v>1446</v>
      </c>
      <c r="M25" s="192" t="s">
        <v>2143</v>
      </c>
      <c r="N25" s="747">
        <v>449173</v>
      </c>
      <c r="O25" s="752" t="str">
        <f>IFERROR(VLOOKUP($G25,[1]Catalogo!$G$20:$H$25,2,FALSE),"")</f>
        <v>2.7.1.4.01</v>
      </c>
      <c r="P25" s="753"/>
    </row>
    <row r="26" spans="2:16" ht="27.6" x14ac:dyDescent="0.3">
      <c r="B26" s="748" t="e">
        <f>IF('Formulario PPGR4'!$G26="","",CONCATENATE('Formulario PPGR4'!$C26,".",'Formulario PPGR4'!$D26,".",'Formulario PPGR4'!$E26,".",'Formulario PPGR4'!$F26))</f>
        <v>#REF!</v>
      </c>
      <c r="C26" s="748" t="e">
        <f>IF('Formulario PPGR4'!$G26="","",'[1]Formulario PPGR1'!#REF!)</f>
        <v>#REF!</v>
      </c>
      <c r="D26" s="748" t="e">
        <f>IF('Formulario PPGR4'!$G26="","",'[1]Formulario PPGR1'!#REF!)</f>
        <v>#REF!</v>
      </c>
      <c r="E26" s="748" t="e">
        <f>IF('Formulario PPGR4'!$G26="","",'[1]Formulario PPGR1'!#REF!)</f>
        <v>#REF!</v>
      </c>
      <c r="F26" s="748" t="e">
        <f>IF('Formulario PPGR4'!$G26="","",'[1]Formulario PPGR1'!#REF!)</f>
        <v>#REF!</v>
      </c>
      <c r="G26" s="749" t="s">
        <v>2345</v>
      </c>
      <c r="H26" s="750" t="s">
        <v>2315</v>
      </c>
      <c r="I26" s="751" t="s">
        <v>2579</v>
      </c>
      <c r="J26" s="751" t="s">
        <v>1313</v>
      </c>
      <c r="K26" s="751" t="str">
        <f>IFERROR(VLOOKUP('Formulario PPGR4'!$J26,[1]Prov!$A$2:$B$156,2,FALSE),"")</f>
        <v>Samana</v>
      </c>
      <c r="L26" s="748" t="s">
        <v>1447</v>
      </c>
      <c r="M26" s="192" t="s">
        <v>2143</v>
      </c>
      <c r="N26" s="747">
        <v>449173</v>
      </c>
      <c r="O26" s="752" t="str">
        <f>IFERROR(VLOOKUP($G26,[1]Catalogo!$G$20:$H$25,2,FALSE),"")</f>
        <v>2.7.1.4.01</v>
      </c>
      <c r="P26" s="753"/>
    </row>
    <row r="27" spans="2:16" ht="27.6" x14ac:dyDescent="0.3">
      <c r="B27" s="748" t="e">
        <f>IF('Formulario PPGR4'!$G27="","",CONCATENATE('Formulario PPGR4'!$C27,".",'Formulario PPGR4'!$D27,".",'Formulario PPGR4'!$E27,".",'Formulario PPGR4'!$F27))</f>
        <v>#REF!</v>
      </c>
      <c r="C27" s="748" t="e">
        <f>IF('Formulario PPGR4'!$G27="","",'[1]Formulario PPGR1'!#REF!)</f>
        <v>#REF!</v>
      </c>
      <c r="D27" s="748" t="e">
        <f>IF('Formulario PPGR4'!$G27="","",'[1]Formulario PPGR1'!#REF!)</f>
        <v>#REF!</v>
      </c>
      <c r="E27" s="748" t="e">
        <f>IF('Formulario PPGR4'!$G27="","",'[1]Formulario PPGR1'!#REF!)</f>
        <v>#REF!</v>
      </c>
      <c r="F27" s="748" t="e">
        <f>IF('Formulario PPGR4'!$G27="","",'[1]Formulario PPGR1'!#REF!)</f>
        <v>#REF!</v>
      </c>
      <c r="G27" s="749" t="s">
        <v>2345</v>
      </c>
      <c r="H27" s="750" t="s">
        <v>2315</v>
      </c>
      <c r="I27" s="751" t="s">
        <v>2579</v>
      </c>
      <c r="J27" s="751" t="s">
        <v>1313</v>
      </c>
      <c r="K27" s="751" t="str">
        <f>IFERROR(VLOOKUP('Formulario PPGR4'!$J27,[1]Prov!$A$2:$B$156,2,FALSE),"")</f>
        <v>Samana</v>
      </c>
      <c r="L27" s="748" t="s">
        <v>1448</v>
      </c>
      <c r="M27" s="192" t="s">
        <v>2143</v>
      </c>
      <c r="N27" s="747">
        <v>449173</v>
      </c>
      <c r="O27" s="752" t="str">
        <f>IFERROR(VLOOKUP($G27,[1]Catalogo!$G$20:$H$25,2,FALSE),"")</f>
        <v>2.7.1.4.01</v>
      </c>
      <c r="P27" s="753"/>
    </row>
    <row r="28" spans="2:16" ht="27.6" x14ac:dyDescent="0.3">
      <c r="B28" s="192" t="e">
        <f>IF('Formulario PPGR4'!$G28="","",CONCATENATE('Formulario PPGR4'!$C28,".",'Formulario PPGR4'!$D28,".",'Formulario PPGR4'!$E28,".",'Formulario PPGR4'!$F28))</f>
        <v>#REF!</v>
      </c>
      <c r="C28" s="192" t="e">
        <f>IF('Formulario PPGR4'!$G28="","",'[1]Formulario PPGR1'!#REF!)</f>
        <v>#REF!</v>
      </c>
      <c r="D28" s="192" t="e">
        <f>IF('Formulario PPGR4'!$G28="","",'[1]Formulario PPGR1'!#REF!)</f>
        <v>#REF!</v>
      </c>
      <c r="E28" s="192" t="e">
        <f>IF('Formulario PPGR4'!$G28="","",'[1]Formulario PPGR1'!#REF!)</f>
        <v>#REF!</v>
      </c>
      <c r="F28" s="192" t="e">
        <f>IF('Formulario PPGR4'!$G28="","",'[1]Formulario PPGR1'!#REF!)</f>
        <v>#REF!</v>
      </c>
      <c r="G28" s="746" t="s">
        <v>2341</v>
      </c>
      <c r="H28" s="190" t="s">
        <v>96</v>
      </c>
      <c r="I28" s="191" t="s">
        <v>2574</v>
      </c>
      <c r="J28" s="191" t="s">
        <v>1305</v>
      </c>
      <c r="K28" s="191" t="str">
        <f>IFERROR(VLOOKUP('Formulario PPGR4'!$J28,[1]Prov!$A$2:$B$156,2,FALSE),"")</f>
        <v>Duarte</v>
      </c>
      <c r="L28" s="192" t="s">
        <v>1358</v>
      </c>
      <c r="M28" s="192" t="s">
        <v>2143</v>
      </c>
      <c r="N28" s="754">
        <v>625200</v>
      </c>
      <c r="O28" s="195" t="str">
        <f>IFERROR(VLOOKUP($G28,[1]Catalogo!$G$20:$H$25,2,FALSE),"")</f>
        <v>2.7.1.7.01</v>
      </c>
      <c r="P28" s="197"/>
    </row>
    <row r="29" spans="2:16" ht="27.6" x14ac:dyDescent="0.3">
      <c r="B29" s="192" t="e">
        <f>IF('Formulario PPGR4'!$G29="","",CONCATENATE('Formulario PPGR4'!$C29,".",'Formulario PPGR4'!$D29,".",'Formulario PPGR4'!$E29,".",'Formulario PPGR4'!$F29))</f>
        <v>#REF!</v>
      </c>
      <c r="C29" s="192" t="e">
        <f>IF('Formulario PPGR4'!$G29="","",'[1]Formulario PPGR1'!#REF!)</f>
        <v>#REF!</v>
      </c>
      <c r="D29" s="192" t="e">
        <f>IF('Formulario PPGR4'!$G29="","",'[1]Formulario PPGR1'!#REF!)</f>
        <v>#REF!</v>
      </c>
      <c r="E29" s="192" t="e">
        <f>IF('Formulario PPGR4'!$G29="","",'[1]Formulario PPGR1'!#REF!)</f>
        <v>#REF!</v>
      </c>
      <c r="F29" s="192" t="e">
        <f>IF('Formulario PPGR4'!$G29="","",'[1]Formulario PPGR1'!#REF!)</f>
        <v>#REF!</v>
      </c>
      <c r="G29" s="746" t="s">
        <v>2341</v>
      </c>
      <c r="H29" s="190" t="s">
        <v>2318</v>
      </c>
      <c r="I29" s="191" t="s">
        <v>2580</v>
      </c>
      <c r="J29" s="191" t="s">
        <v>1305</v>
      </c>
      <c r="K29" s="191" t="str">
        <f>IFERROR(VLOOKUP('Formulario PPGR4'!$J29,[1]Prov!$A$2:$B$156,2,FALSE),"")</f>
        <v>Duarte</v>
      </c>
      <c r="L29" s="192" t="s">
        <v>1358</v>
      </c>
      <c r="M29" s="192" t="s">
        <v>2143</v>
      </c>
      <c r="N29" s="754">
        <v>625200</v>
      </c>
      <c r="O29" s="195" t="str">
        <f>IFERROR(VLOOKUP($G29,[1]Catalogo!$G$20:$H$25,2,FALSE),"")</f>
        <v>2.7.1.7.01</v>
      </c>
      <c r="P29" s="197"/>
    </row>
    <row r="30" spans="2:16" ht="41.4" x14ac:dyDescent="0.3">
      <c r="B30" s="192" t="e">
        <f>IF('Formulario PPGR4'!$G30="","",CONCATENATE('Formulario PPGR4'!$C30,".",'Formulario PPGR4'!$D30,".",'Formulario PPGR4'!$E30,".",'Formulario PPGR4'!$F30))</f>
        <v>#REF!</v>
      </c>
      <c r="C30" s="192" t="e">
        <f>IF('Formulario PPGR4'!$G30="","",'[1]Formulario PPGR1'!#REF!)</f>
        <v>#REF!</v>
      </c>
      <c r="D30" s="192" t="e">
        <f>IF('Formulario PPGR4'!$G30="","",'[1]Formulario PPGR1'!#REF!)</f>
        <v>#REF!</v>
      </c>
      <c r="E30" s="192" t="e">
        <f>IF('Formulario PPGR4'!$G30="","",'[1]Formulario PPGR1'!#REF!)</f>
        <v>#REF!</v>
      </c>
      <c r="F30" s="192" t="e">
        <f>IF('Formulario PPGR4'!$G30="","",'[1]Formulario PPGR1'!#REF!)</f>
        <v>#REF!</v>
      </c>
      <c r="G30" s="746" t="s">
        <v>2341</v>
      </c>
      <c r="H30" s="190" t="s">
        <v>2318</v>
      </c>
      <c r="I30" s="191" t="s">
        <v>2581</v>
      </c>
      <c r="J30" s="191" t="s">
        <v>1307</v>
      </c>
      <c r="K30" s="191" t="str">
        <f>IFERROR(VLOOKUP('Formulario PPGR4'!$J30,[1]Prov!$A$2:$B$156,2,FALSE),"")</f>
        <v>Hermanas_Mirabal</v>
      </c>
      <c r="L30" s="192" t="s">
        <v>1386</v>
      </c>
      <c r="M30" s="192" t="s">
        <v>2143</v>
      </c>
      <c r="N30" s="754">
        <v>625200</v>
      </c>
      <c r="O30" s="195" t="str">
        <f>IFERROR(VLOOKUP($G30,[1]Catalogo!$G$20:$H$25,2,FALSE),"")</f>
        <v>2.7.1.7.01</v>
      </c>
      <c r="P30" s="197"/>
    </row>
    <row r="31" spans="2:16" ht="41.4" x14ac:dyDescent="0.3">
      <c r="B31" s="192" t="e">
        <f>IF('Formulario PPGR4'!$G31="","",CONCATENATE('Formulario PPGR4'!$C31,".",'Formulario PPGR4'!$D31,".",'Formulario PPGR4'!$E31,".",'Formulario PPGR4'!$F31))</f>
        <v>#REF!</v>
      </c>
      <c r="C31" s="192" t="e">
        <f>IF('Formulario PPGR4'!$G31="","",'[1]Formulario PPGR1'!#REF!)</f>
        <v>#REF!</v>
      </c>
      <c r="D31" s="192" t="e">
        <f>IF('Formulario PPGR4'!$G31="","",'[1]Formulario PPGR1'!#REF!)</f>
        <v>#REF!</v>
      </c>
      <c r="E31" s="192" t="e">
        <f>IF('Formulario PPGR4'!$G31="","",'[1]Formulario PPGR1'!#REF!)</f>
        <v>#REF!</v>
      </c>
      <c r="F31" s="192" t="e">
        <f>IF('Formulario PPGR4'!$G31="","",'[1]Formulario PPGR1'!#REF!)</f>
        <v>#REF!</v>
      </c>
      <c r="G31" s="746" t="s">
        <v>2341</v>
      </c>
      <c r="H31" s="190" t="s">
        <v>2318</v>
      </c>
      <c r="I31" s="191" t="s">
        <v>2582</v>
      </c>
      <c r="J31" s="191" t="s">
        <v>1307</v>
      </c>
      <c r="K31" s="191" t="str">
        <f>IFERROR(VLOOKUP('Formulario PPGR4'!$J31,[1]Prov!$A$2:$B$156,2,FALSE),"")</f>
        <v>Hermanas_Mirabal</v>
      </c>
      <c r="L31" s="192" t="s">
        <v>1387</v>
      </c>
      <c r="M31" s="192" t="s">
        <v>2143</v>
      </c>
      <c r="N31" s="754">
        <v>625200</v>
      </c>
      <c r="O31" s="195" t="str">
        <f>IFERROR(VLOOKUP($G31,[1]Catalogo!$G$20:$H$25,2,FALSE),"")</f>
        <v>2.7.1.7.01</v>
      </c>
      <c r="P31" s="197"/>
    </row>
    <row r="32" spans="2:16" ht="41.4" x14ac:dyDescent="0.3">
      <c r="B32" s="192" t="e">
        <f>IF('Formulario PPGR4'!$G32="","",CONCATENATE('Formulario PPGR4'!$C32,".",'Formulario PPGR4'!$D32,".",'Formulario PPGR4'!$E32,".",'Formulario PPGR4'!$F32))</f>
        <v>#REF!</v>
      </c>
      <c r="C32" s="192" t="e">
        <f>IF('Formulario PPGR4'!$G32="","",'[1]Formulario PPGR1'!#REF!)</f>
        <v>#REF!</v>
      </c>
      <c r="D32" s="192" t="e">
        <f>IF('Formulario PPGR4'!$G32="","",'[1]Formulario PPGR1'!#REF!)</f>
        <v>#REF!</v>
      </c>
      <c r="E32" s="192" t="e">
        <f>IF('Formulario PPGR4'!$G32="","",'[1]Formulario PPGR1'!#REF!)</f>
        <v>#REF!</v>
      </c>
      <c r="F32" s="192" t="e">
        <f>IF('Formulario PPGR4'!$G32="","",'[1]Formulario PPGR1'!#REF!)</f>
        <v>#REF!</v>
      </c>
      <c r="G32" s="746" t="s">
        <v>2341</v>
      </c>
      <c r="H32" s="190" t="s">
        <v>2318</v>
      </c>
      <c r="I32" s="191" t="s">
        <v>2583</v>
      </c>
      <c r="J32" s="191" t="s">
        <v>1311</v>
      </c>
      <c r="K32" s="191" t="str">
        <f>IFERROR(VLOOKUP('Formulario PPGR4'!$J32,[1]Prov!$A$2:$B$156,2,FALSE),"")</f>
        <v>Maria_Trinidad_Sanchez</v>
      </c>
      <c r="L32" s="192" t="s">
        <v>1408</v>
      </c>
      <c r="M32" s="192" t="s">
        <v>2143</v>
      </c>
      <c r="N32" s="754">
        <v>625200</v>
      </c>
      <c r="O32" s="195" t="str">
        <f>IFERROR(VLOOKUP($G32,[1]Catalogo!$G$20:$H$25,2,FALSE),"")</f>
        <v>2.7.1.7.01</v>
      </c>
      <c r="P32" s="197"/>
    </row>
    <row r="33" spans="2:16" ht="27.6" x14ac:dyDescent="0.3">
      <c r="B33" s="192" t="e">
        <f>IF('Formulario PPGR4'!$G33="","",CONCATENATE('Formulario PPGR4'!$C33,".",'Formulario PPGR4'!$D33,".",'Formulario PPGR4'!$E33,".",'Formulario PPGR4'!$F33))</f>
        <v>#REF!</v>
      </c>
      <c r="C33" s="192" t="e">
        <f>IF('Formulario PPGR4'!$G33="","",'[1]Formulario PPGR1'!#REF!)</f>
        <v>#REF!</v>
      </c>
      <c r="D33" s="192" t="e">
        <f>IF('Formulario PPGR4'!$G33="","",'[1]Formulario PPGR1'!#REF!)</f>
        <v>#REF!</v>
      </c>
      <c r="E33" s="192" t="e">
        <f>IF('Formulario PPGR4'!$G33="","",'[1]Formulario PPGR1'!#REF!)</f>
        <v>#REF!</v>
      </c>
      <c r="F33" s="192" t="e">
        <f>IF('Formulario PPGR4'!$G33="","",'[1]Formulario PPGR1'!#REF!)</f>
        <v>#REF!</v>
      </c>
      <c r="G33" s="746" t="s">
        <v>2341</v>
      </c>
      <c r="H33" s="190" t="s">
        <v>2318</v>
      </c>
      <c r="I33" s="191" t="s">
        <v>2584</v>
      </c>
      <c r="J33" s="191" t="s">
        <v>1313</v>
      </c>
      <c r="K33" s="191" t="str">
        <f>IFERROR(VLOOKUP('Formulario PPGR4'!$J33,[1]Prov!$A$2:$B$156,2,FALSE),"")</f>
        <v>Samana</v>
      </c>
      <c r="L33" s="192" t="s">
        <v>1446</v>
      </c>
      <c r="M33" s="192" t="s">
        <v>2143</v>
      </c>
      <c r="N33" s="754">
        <v>625200</v>
      </c>
      <c r="O33" s="195" t="str">
        <f>IFERROR(VLOOKUP($G33,[1]Catalogo!$G$20:$H$25,2,FALSE),"")</f>
        <v>2.7.1.7.01</v>
      </c>
      <c r="P33" s="197"/>
    </row>
    <row r="34" spans="2:16" ht="27.6" x14ac:dyDescent="0.3">
      <c r="B34" s="192" t="e">
        <f>IF('Formulario PPGR4'!$G34="","",CONCATENATE('Formulario PPGR4'!$C34,".",'Formulario PPGR4'!$D34,".",'Formulario PPGR4'!$E34,".",'Formulario PPGR4'!$F34))</f>
        <v>#REF!</v>
      </c>
      <c r="C34" s="192" t="e">
        <f>IF('Formulario PPGR4'!$G34="","",'[1]Formulario PPGR1'!#REF!)</f>
        <v>#REF!</v>
      </c>
      <c r="D34" s="192" t="e">
        <f>IF('Formulario PPGR4'!$G34="","",'[1]Formulario PPGR1'!#REF!)</f>
        <v>#REF!</v>
      </c>
      <c r="E34" s="192" t="e">
        <f>IF('Formulario PPGR4'!$G34="","",'[1]Formulario PPGR1'!#REF!)</f>
        <v>#REF!</v>
      </c>
      <c r="F34" s="192" t="e">
        <f>IF('Formulario PPGR4'!$G34="","",'[1]Formulario PPGR1'!#REF!)</f>
        <v>#REF!</v>
      </c>
      <c r="G34" s="746" t="s">
        <v>2341</v>
      </c>
      <c r="H34" s="190" t="s">
        <v>2315</v>
      </c>
      <c r="I34" s="191" t="s">
        <v>2585</v>
      </c>
      <c r="J34" s="191" t="s">
        <v>1305</v>
      </c>
      <c r="K34" s="191" t="str">
        <f>IFERROR(VLOOKUP('Formulario PPGR4'!$J34,[1]Prov!$A$2:$B$156,2,FALSE),"")</f>
        <v>Duarte</v>
      </c>
      <c r="L34" s="192" t="s">
        <v>1358</v>
      </c>
      <c r="M34" s="192" t="s">
        <v>2143</v>
      </c>
      <c r="N34" s="754">
        <v>699088</v>
      </c>
      <c r="O34" s="195" t="str">
        <f>IFERROR(VLOOKUP($G34,[1]Catalogo!$G$20:$H$25,2,FALSE),"")</f>
        <v>2.7.1.7.01</v>
      </c>
      <c r="P34" s="197"/>
    </row>
    <row r="35" spans="2:16" ht="27.6" x14ac:dyDescent="0.3">
      <c r="B35" s="748" t="e">
        <f>IF('Formulario PPGR4'!$G35="","",CONCATENATE('Formulario PPGR4'!$C35,".",'Formulario PPGR4'!$D35,".",'Formulario PPGR4'!$E35,".",'Formulario PPGR4'!$F35))</f>
        <v>#REF!</v>
      </c>
      <c r="C35" s="748" t="e">
        <f>IF('Formulario PPGR4'!$G35="","",'[1]Formulario PPGR1'!#REF!)</f>
        <v>#REF!</v>
      </c>
      <c r="D35" s="748" t="e">
        <f>IF('Formulario PPGR4'!$G35="","",'[1]Formulario PPGR1'!#REF!)</f>
        <v>#REF!</v>
      </c>
      <c r="E35" s="748" t="e">
        <f>IF('Formulario PPGR4'!$G35="","",'[1]Formulario PPGR1'!#REF!)</f>
        <v>#REF!</v>
      </c>
      <c r="F35" s="748" t="e">
        <f>IF('Formulario PPGR4'!$G35="","",'[1]Formulario PPGR1'!#REF!)</f>
        <v>#REF!</v>
      </c>
      <c r="G35" s="749" t="s">
        <v>2341</v>
      </c>
      <c r="H35" s="750" t="s">
        <v>2315</v>
      </c>
      <c r="I35" s="191" t="s">
        <v>2585</v>
      </c>
      <c r="J35" s="751" t="s">
        <v>1305</v>
      </c>
      <c r="K35" s="751" t="str">
        <f>IFERROR(VLOOKUP('Formulario PPGR4'!$J35,[1]Prov!$A$2:$B$156,2,FALSE),"")</f>
        <v>Duarte</v>
      </c>
      <c r="L35" s="748" t="s">
        <v>1359</v>
      </c>
      <c r="M35" s="192" t="s">
        <v>2143</v>
      </c>
      <c r="N35" s="754">
        <v>699088</v>
      </c>
      <c r="O35" s="752" t="str">
        <f>IFERROR(VLOOKUP($G35,[1]Catalogo!$G$20:$H$25,2,FALSE),"")</f>
        <v>2.7.1.7.01</v>
      </c>
      <c r="P35" s="753"/>
    </row>
    <row r="36" spans="2:16" ht="27.6" x14ac:dyDescent="0.3">
      <c r="B36" s="748" t="e">
        <f>IF('Formulario PPGR4'!$G36="","",CONCATENATE('Formulario PPGR4'!$C36,".",'Formulario PPGR4'!$D36,".",'Formulario PPGR4'!$E36,".",'Formulario PPGR4'!$F36))</f>
        <v>#REF!</v>
      </c>
      <c r="C36" s="748" t="e">
        <f>IF('Formulario PPGR4'!$G36="","",'[1]Formulario PPGR1'!#REF!)</f>
        <v>#REF!</v>
      </c>
      <c r="D36" s="748" t="e">
        <f>IF('Formulario PPGR4'!$G36="","",'[1]Formulario PPGR1'!#REF!)</f>
        <v>#REF!</v>
      </c>
      <c r="E36" s="748" t="e">
        <f>IF('Formulario PPGR4'!$G36="","",'[1]Formulario PPGR1'!#REF!)</f>
        <v>#REF!</v>
      </c>
      <c r="F36" s="748" t="e">
        <f>IF('Formulario PPGR4'!$G36="","",'[1]Formulario PPGR1'!#REF!)</f>
        <v>#REF!</v>
      </c>
      <c r="G36" s="749" t="s">
        <v>2341</v>
      </c>
      <c r="H36" s="750" t="s">
        <v>2315</v>
      </c>
      <c r="I36" s="191" t="s">
        <v>2585</v>
      </c>
      <c r="J36" s="751" t="s">
        <v>1305</v>
      </c>
      <c r="K36" s="751" t="str">
        <f>IFERROR(VLOOKUP('Formulario PPGR4'!$J36,[1]Prov!$A$2:$B$156,2,FALSE),"")</f>
        <v>Duarte</v>
      </c>
      <c r="L36" s="748" t="s">
        <v>1360</v>
      </c>
      <c r="M36" s="192" t="s">
        <v>2143</v>
      </c>
      <c r="N36" s="754">
        <v>699088</v>
      </c>
      <c r="O36" s="752" t="str">
        <f>IFERROR(VLOOKUP($G36,[1]Catalogo!$G$20:$H$25,2,FALSE),"")</f>
        <v>2.7.1.7.01</v>
      </c>
      <c r="P36" s="753"/>
    </row>
    <row r="37" spans="2:16" ht="27.6" x14ac:dyDescent="0.3">
      <c r="B37" s="748" t="e">
        <f>IF('Formulario PPGR4'!$G37="","",CONCATENATE('Formulario PPGR4'!$C37,".",'Formulario PPGR4'!$D37,".",'Formulario PPGR4'!$E37,".",'Formulario PPGR4'!$F37))</f>
        <v>#REF!</v>
      </c>
      <c r="C37" s="748" t="e">
        <f>IF('Formulario PPGR4'!$G37="","",'[1]Formulario PPGR1'!#REF!)</f>
        <v>#REF!</v>
      </c>
      <c r="D37" s="748" t="e">
        <f>IF('Formulario PPGR4'!$G37="","",'[1]Formulario PPGR1'!#REF!)</f>
        <v>#REF!</v>
      </c>
      <c r="E37" s="748" t="e">
        <f>IF('Formulario PPGR4'!$G37="","",'[1]Formulario PPGR1'!#REF!)</f>
        <v>#REF!</v>
      </c>
      <c r="F37" s="748" t="e">
        <f>IF('Formulario PPGR4'!$G37="","",'[1]Formulario PPGR1'!#REF!)</f>
        <v>#REF!</v>
      </c>
      <c r="G37" s="749" t="s">
        <v>2341</v>
      </c>
      <c r="H37" s="750" t="s">
        <v>2315</v>
      </c>
      <c r="I37" s="191" t="s">
        <v>2585</v>
      </c>
      <c r="J37" s="751" t="s">
        <v>1305</v>
      </c>
      <c r="K37" s="751" t="str">
        <f>IFERROR(VLOOKUP('Formulario PPGR4'!$J37,[1]Prov!$A$2:$B$156,2,FALSE),"")</f>
        <v>Duarte</v>
      </c>
      <c r="L37" s="748" t="s">
        <v>1361</v>
      </c>
      <c r="M37" s="192" t="s">
        <v>2143</v>
      </c>
      <c r="N37" s="754">
        <v>699088</v>
      </c>
      <c r="O37" s="752" t="str">
        <f>IFERROR(VLOOKUP($G37,[1]Catalogo!$G$20:$H$25,2,FALSE),"")</f>
        <v>2.7.1.7.01</v>
      </c>
      <c r="P37" s="753"/>
    </row>
    <row r="38" spans="2:16" ht="27.6" x14ac:dyDescent="0.3">
      <c r="B38" s="748" t="e">
        <f>IF('Formulario PPGR4'!$G38="","",CONCATENATE('Formulario PPGR4'!$C38,".",'Formulario PPGR4'!$D38,".",'Formulario PPGR4'!$E38,".",'Formulario PPGR4'!$F38))</f>
        <v>#REF!</v>
      </c>
      <c r="C38" s="748" t="e">
        <f>IF('Formulario PPGR4'!$G38="","",'[1]Formulario PPGR1'!#REF!)</f>
        <v>#REF!</v>
      </c>
      <c r="D38" s="748" t="e">
        <f>IF('Formulario PPGR4'!$G38="","",'[1]Formulario PPGR1'!#REF!)</f>
        <v>#REF!</v>
      </c>
      <c r="E38" s="748" t="e">
        <f>IF('Formulario PPGR4'!$G38="","",'[1]Formulario PPGR1'!#REF!)</f>
        <v>#REF!</v>
      </c>
      <c r="F38" s="748" t="e">
        <f>IF('Formulario PPGR4'!$G38="","",'[1]Formulario PPGR1'!#REF!)</f>
        <v>#REF!</v>
      </c>
      <c r="G38" s="749" t="s">
        <v>2341</v>
      </c>
      <c r="H38" s="750" t="s">
        <v>2315</v>
      </c>
      <c r="I38" s="191" t="s">
        <v>2585</v>
      </c>
      <c r="J38" s="751" t="s">
        <v>1305</v>
      </c>
      <c r="K38" s="751" t="str">
        <f>IFERROR(VLOOKUP('Formulario PPGR4'!$J38,[1]Prov!$A$2:$B$156,2,FALSE),"")</f>
        <v>Duarte</v>
      </c>
      <c r="L38" s="748" t="s">
        <v>1362</v>
      </c>
      <c r="M38" s="192" t="s">
        <v>2143</v>
      </c>
      <c r="N38" s="754">
        <v>699088</v>
      </c>
      <c r="O38" s="752" t="str">
        <f>IFERROR(VLOOKUP($G38,[1]Catalogo!$G$20:$H$25,2,FALSE),"")</f>
        <v>2.7.1.7.01</v>
      </c>
      <c r="P38" s="753"/>
    </row>
    <row r="39" spans="2:16" ht="27.6" x14ac:dyDescent="0.3">
      <c r="B39" s="748" t="e">
        <f>IF('Formulario PPGR4'!$G39="","",CONCATENATE('Formulario PPGR4'!$C39,".",'Formulario PPGR4'!$D39,".",'Formulario PPGR4'!$E39,".",'Formulario PPGR4'!$F39))</f>
        <v>#REF!</v>
      </c>
      <c r="C39" s="748" t="e">
        <f>IF('Formulario PPGR4'!$G39="","",'[1]Formulario PPGR1'!#REF!)</f>
        <v>#REF!</v>
      </c>
      <c r="D39" s="748" t="e">
        <f>IF('Formulario PPGR4'!$G39="","",'[1]Formulario PPGR1'!#REF!)</f>
        <v>#REF!</v>
      </c>
      <c r="E39" s="748" t="e">
        <f>IF('Formulario PPGR4'!$G39="","",'[1]Formulario PPGR1'!#REF!)</f>
        <v>#REF!</v>
      </c>
      <c r="F39" s="748" t="e">
        <f>IF('Formulario PPGR4'!$G39="","",'[1]Formulario PPGR1'!#REF!)</f>
        <v>#REF!</v>
      </c>
      <c r="G39" s="749" t="s">
        <v>2341</v>
      </c>
      <c r="H39" s="750" t="s">
        <v>2315</v>
      </c>
      <c r="I39" s="191" t="s">
        <v>2585</v>
      </c>
      <c r="J39" s="751" t="s">
        <v>1305</v>
      </c>
      <c r="K39" s="751" t="str">
        <f>IFERROR(VLOOKUP('Formulario PPGR4'!$J39,[1]Prov!$A$2:$B$156,2,FALSE),"")</f>
        <v>Duarte</v>
      </c>
      <c r="L39" s="748" t="s">
        <v>1363</v>
      </c>
      <c r="M39" s="192" t="s">
        <v>2143</v>
      </c>
      <c r="N39" s="754">
        <v>699088</v>
      </c>
      <c r="O39" s="752" t="str">
        <f>IFERROR(VLOOKUP($G39,[1]Catalogo!$G$20:$H$25,2,FALSE),"")</f>
        <v>2.7.1.7.01</v>
      </c>
      <c r="P39" s="753"/>
    </row>
    <row r="40" spans="2:16" ht="27.6" x14ac:dyDescent="0.3">
      <c r="B40" s="748" t="e">
        <f>IF('Formulario PPGR4'!$G40="","",CONCATENATE('Formulario PPGR4'!$C40,".",'Formulario PPGR4'!$D40,".",'Formulario PPGR4'!$E40,".",'Formulario PPGR4'!$F40))</f>
        <v>#REF!</v>
      </c>
      <c r="C40" s="748" t="e">
        <f>IF('Formulario PPGR4'!$G40="","",'[1]Formulario PPGR1'!#REF!)</f>
        <v>#REF!</v>
      </c>
      <c r="D40" s="748" t="e">
        <f>IF('Formulario PPGR4'!$G40="","",'[1]Formulario PPGR1'!#REF!)</f>
        <v>#REF!</v>
      </c>
      <c r="E40" s="748" t="e">
        <f>IF('Formulario PPGR4'!$G40="","",'[1]Formulario PPGR1'!#REF!)</f>
        <v>#REF!</v>
      </c>
      <c r="F40" s="748" t="e">
        <f>IF('Formulario PPGR4'!$G40="","",'[1]Formulario PPGR1'!#REF!)</f>
        <v>#REF!</v>
      </c>
      <c r="G40" s="749" t="s">
        <v>2341</v>
      </c>
      <c r="H40" s="750" t="s">
        <v>2315</v>
      </c>
      <c r="I40" s="191" t="s">
        <v>2585</v>
      </c>
      <c r="J40" s="751" t="s">
        <v>1305</v>
      </c>
      <c r="K40" s="751" t="str">
        <f>IFERROR(VLOOKUP('Formulario PPGR4'!$J40,[1]Prov!$A$2:$B$156,2,FALSE),"")</f>
        <v>Duarte</v>
      </c>
      <c r="L40" s="748" t="s">
        <v>1364</v>
      </c>
      <c r="M40" s="192" t="s">
        <v>2143</v>
      </c>
      <c r="N40" s="754">
        <v>699088</v>
      </c>
      <c r="O40" s="752" t="str">
        <f>IFERROR(VLOOKUP($G40,[1]Catalogo!$G$20:$H$25,2,FALSE),"")</f>
        <v>2.7.1.7.01</v>
      </c>
      <c r="P40" s="753"/>
    </row>
    <row r="41" spans="2:16" ht="41.4" x14ac:dyDescent="0.3">
      <c r="B41" s="192" t="e">
        <f>IF('Formulario PPGR4'!$G41="","",CONCATENATE('Formulario PPGR4'!$C41,".",'Formulario PPGR4'!$D41,".",'Formulario PPGR4'!$E41,".",'Formulario PPGR4'!$F41))</f>
        <v>#REF!</v>
      </c>
      <c r="C41" s="192" t="e">
        <f>IF('Formulario PPGR4'!$G41="","",'[1]Formulario PPGR1'!#REF!)</f>
        <v>#REF!</v>
      </c>
      <c r="D41" s="192" t="e">
        <f>IF('Formulario PPGR4'!$G41="","",'[1]Formulario PPGR1'!#REF!)</f>
        <v>#REF!</v>
      </c>
      <c r="E41" s="192" t="e">
        <f>IF('Formulario PPGR4'!$G41="","",'[1]Formulario PPGR1'!#REF!)</f>
        <v>#REF!</v>
      </c>
      <c r="F41" s="192" t="e">
        <f>IF('Formulario PPGR4'!$G41="","",'[1]Formulario PPGR1'!#REF!)</f>
        <v>#REF!</v>
      </c>
      <c r="G41" s="746" t="s">
        <v>2341</v>
      </c>
      <c r="H41" s="190" t="s">
        <v>2315</v>
      </c>
      <c r="I41" s="191" t="s">
        <v>2577</v>
      </c>
      <c r="J41" s="191" t="s">
        <v>1307</v>
      </c>
      <c r="K41" s="191" t="str">
        <f>IFERROR(VLOOKUP('Formulario PPGR4'!$J41,[1]Prov!$A$2:$B$156,2,FALSE),"")</f>
        <v>Hermanas_Mirabal</v>
      </c>
      <c r="L41" s="192" t="s">
        <v>1385</v>
      </c>
      <c r="M41" s="192" t="s">
        <v>2143</v>
      </c>
      <c r="N41" s="754">
        <v>567376</v>
      </c>
      <c r="O41" s="195" t="str">
        <f>IFERROR(VLOOKUP($G41,[1]Catalogo!$G$20:$H$25,2,FALSE),"")</f>
        <v>2.7.1.7.01</v>
      </c>
      <c r="P41" s="197"/>
    </row>
    <row r="42" spans="2:16" ht="41.4" x14ac:dyDescent="0.3">
      <c r="B42" s="748" t="e">
        <f>IF('Formulario PPGR4'!$G42="","",CONCATENATE('Formulario PPGR4'!$C42,".",'Formulario PPGR4'!$D42,".",'Formulario PPGR4'!$E42,".",'Formulario PPGR4'!$F42))</f>
        <v>#REF!</v>
      </c>
      <c r="C42" s="748" t="e">
        <f>IF('Formulario PPGR4'!$G42="","",'[1]Formulario PPGR1'!#REF!)</f>
        <v>#REF!</v>
      </c>
      <c r="D42" s="748" t="e">
        <f>IF('Formulario PPGR4'!$G42="","",'[1]Formulario PPGR1'!#REF!)</f>
        <v>#REF!</v>
      </c>
      <c r="E42" s="748" t="e">
        <f>IF('Formulario PPGR4'!$G42="","",'[1]Formulario PPGR1'!#REF!)</f>
        <v>#REF!</v>
      </c>
      <c r="F42" s="748" t="e">
        <f>IF('Formulario PPGR4'!$G42="","",'[1]Formulario PPGR1'!#REF!)</f>
        <v>#REF!</v>
      </c>
      <c r="G42" s="749" t="s">
        <v>2341</v>
      </c>
      <c r="H42" s="750" t="s">
        <v>2315</v>
      </c>
      <c r="I42" s="191" t="s">
        <v>2577</v>
      </c>
      <c r="J42" s="751" t="s">
        <v>1307</v>
      </c>
      <c r="K42" s="751" t="str">
        <f>IFERROR(VLOOKUP('Formulario PPGR4'!$J42,[1]Prov!$A$2:$B$156,2,FALSE),"")</f>
        <v>Hermanas_Mirabal</v>
      </c>
      <c r="L42" s="748" t="s">
        <v>1386</v>
      </c>
      <c r="M42" s="192" t="s">
        <v>2143</v>
      </c>
      <c r="N42" s="754">
        <v>567376</v>
      </c>
      <c r="O42" s="752" t="str">
        <f>IFERROR(VLOOKUP($G42,[1]Catalogo!$G$20:$H$25,2,FALSE),"")</f>
        <v>2.7.1.7.01</v>
      </c>
      <c r="P42" s="753"/>
    </row>
    <row r="43" spans="2:16" ht="41.4" x14ac:dyDescent="0.3">
      <c r="B43" s="748" t="e">
        <f>IF('Formulario PPGR4'!$G43="","",CONCATENATE('Formulario PPGR4'!$C43,".",'Formulario PPGR4'!$D43,".",'Formulario PPGR4'!$E43,".",'Formulario PPGR4'!$F43))</f>
        <v>#REF!</v>
      </c>
      <c r="C43" s="748" t="e">
        <f>IF('Formulario PPGR4'!$G43="","",'[1]Formulario PPGR1'!#REF!)</f>
        <v>#REF!</v>
      </c>
      <c r="D43" s="748" t="e">
        <f>IF('Formulario PPGR4'!$G43="","",'[1]Formulario PPGR1'!#REF!)</f>
        <v>#REF!</v>
      </c>
      <c r="E43" s="748" t="e">
        <f>IF('Formulario PPGR4'!$G43="","",'[1]Formulario PPGR1'!#REF!)</f>
        <v>#REF!</v>
      </c>
      <c r="F43" s="748" t="e">
        <f>IF('Formulario PPGR4'!$G43="","",'[1]Formulario PPGR1'!#REF!)</f>
        <v>#REF!</v>
      </c>
      <c r="G43" s="749" t="s">
        <v>2341</v>
      </c>
      <c r="H43" s="750" t="s">
        <v>2315</v>
      </c>
      <c r="I43" s="191" t="s">
        <v>2577</v>
      </c>
      <c r="J43" s="751" t="s">
        <v>1307</v>
      </c>
      <c r="K43" s="751" t="str">
        <f>IFERROR(VLOOKUP('Formulario PPGR4'!$J43,[1]Prov!$A$2:$B$156,2,FALSE),"")</f>
        <v>Hermanas_Mirabal</v>
      </c>
      <c r="L43" s="748" t="s">
        <v>1387</v>
      </c>
      <c r="M43" s="192" t="s">
        <v>2143</v>
      </c>
      <c r="N43" s="754">
        <v>567376</v>
      </c>
      <c r="O43" s="752" t="str">
        <f>IFERROR(VLOOKUP($G43,[1]Catalogo!$G$20:$H$25,2,FALSE),"")</f>
        <v>2.7.1.7.01</v>
      </c>
      <c r="P43" s="753"/>
    </row>
    <row r="44" spans="2:16" ht="41.4" x14ac:dyDescent="0.3">
      <c r="B44" s="192" t="e">
        <f>IF('Formulario PPGR4'!$G44="","",CONCATENATE('Formulario PPGR4'!$C44,".",'Formulario PPGR4'!$D44,".",'Formulario PPGR4'!$E44,".",'Formulario PPGR4'!$F44))</f>
        <v>#REF!</v>
      </c>
      <c r="C44" s="192" t="e">
        <f>IF('Formulario PPGR4'!$G44="","",'[1]Formulario PPGR1'!#REF!)</f>
        <v>#REF!</v>
      </c>
      <c r="D44" s="192" t="e">
        <f>IF('Formulario PPGR4'!$G44="","",'[1]Formulario PPGR1'!#REF!)</f>
        <v>#REF!</v>
      </c>
      <c r="E44" s="192" t="e">
        <f>IF('Formulario PPGR4'!$G44="","",'[1]Formulario PPGR1'!#REF!)</f>
        <v>#REF!</v>
      </c>
      <c r="F44" s="192" t="e">
        <f>IF('Formulario PPGR4'!$G44="","",'[1]Formulario PPGR1'!#REF!)</f>
        <v>#REF!</v>
      </c>
      <c r="G44" s="746" t="s">
        <v>2341</v>
      </c>
      <c r="H44" s="190" t="s">
        <v>2315</v>
      </c>
      <c r="I44" s="191" t="s">
        <v>2578</v>
      </c>
      <c r="J44" s="191" t="s">
        <v>1311</v>
      </c>
      <c r="K44" s="191" t="str">
        <f>IFERROR(VLOOKUP('Formulario PPGR4'!$J44,[1]Prov!$A$2:$B$156,2,FALSE),"")</f>
        <v>Maria_Trinidad_Sanchez</v>
      </c>
      <c r="L44" s="192" t="s">
        <v>1408</v>
      </c>
      <c r="M44" s="192" t="s">
        <v>2143</v>
      </c>
      <c r="N44" s="754">
        <v>514184</v>
      </c>
      <c r="O44" s="195" t="str">
        <f>IFERROR(VLOOKUP($G44,[1]Catalogo!$G$20:$H$25,2,FALSE),"")</f>
        <v>2.7.1.7.01</v>
      </c>
      <c r="P44" s="197"/>
    </row>
    <row r="45" spans="2:16" ht="41.4" x14ac:dyDescent="0.3">
      <c r="B45" s="748" t="e">
        <f>IF('Formulario PPGR4'!$G45="","",CONCATENATE('Formulario PPGR4'!$C45,".",'Formulario PPGR4'!$D45,".",'Formulario PPGR4'!$E45,".",'Formulario PPGR4'!$F45))</f>
        <v>#REF!</v>
      </c>
      <c r="C45" s="748" t="e">
        <f>IF('Formulario PPGR4'!$G45="","",'[1]Formulario PPGR1'!#REF!)</f>
        <v>#REF!</v>
      </c>
      <c r="D45" s="748" t="e">
        <f>IF('Formulario PPGR4'!$G45="","",'[1]Formulario PPGR1'!#REF!)</f>
        <v>#REF!</v>
      </c>
      <c r="E45" s="748" t="e">
        <f>IF('Formulario PPGR4'!$G45="","",'[1]Formulario PPGR1'!#REF!)</f>
        <v>#REF!</v>
      </c>
      <c r="F45" s="748" t="e">
        <f>IF('Formulario PPGR4'!$G45="","",'[1]Formulario PPGR1'!#REF!)</f>
        <v>#REF!</v>
      </c>
      <c r="G45" s="749" t="s">
        <v>2341</v>
      </c>
      <c r="H45" s="750" t="s">
        <v>2315</v>
      </c>
      <c r="I45" s="191" t="s">
        <v>2578</v>
      </c>
      <c r="J45" s="751" t="s">
        <v>1311</v>
      </c>
      <c r="K45" s="751" t="str">
        <f>IFERROR(VLOOKUP('Formulario PPGR4'!$J45,[1]Prov!$A$2:$B$156,2,FALSE),"")</f>
        <v>Maria_Trinidad_Sanchez</v>
      </c>
      <c r="L45" s="748" t="s">
        <v>1409</v>
      </c>
      <c r="M45" s="192" t="s">
        <v>2143</v>
      </c>
      <c r="N45" s="754">
        <v>514184</v>
      </c>
      <c r="O45" s="752" t="str">
        <f>IFERROR(VLOOKUP($G45,[1]Catalogo!$G$20:$H$25,2,FALSE),"")</f>
        <v>2.7.1.7.01</v>
      </c>
      <c r="P45" s="753"/>
    </row>
    <row r="46" spans="2:16" ht="41.4" x14ac:dyDescent="0.3">
      <c r="B46" s="748" t="e">
        <f>IF('Formulario PPGR4'!$G46="","",CONCATENATE('Formulario PPGR4'!$C46,".",'Formulario PPGR4'!$D46,".",'Formulario PPGR4'!$E46,".",'Formulario PPGR4'!$F46))</f>
        <v>#REF!</v>
      </c>
      <c r="C46" s="748" t="e">
        <f>IF('Formulario PPGR4'!$G46="","",'[1]Formulario PPGR1'!#REF!)</f>
        <v>#REF!</v>
      </c>
      <c r="D46" s="748" t="e">
        <f>IF('Formulario PPGR4'!$G46="","",'[1]Formulario PPGR1'!#REF!)</f>
        <v>#REF!</v>
      </c>
      <c r="E46" s="748" t="e">
        <f>IF('Formulario PPGR4'!$G46="","",'[1]Formulario PPGR1'!#REF!)</f>
        <v>#REF!</v>
      </c>
      <c r="F46" s="748" t="e">
        <f>IF('Formulario PPGR4'!$G46="","",'[1]Formulario PPGR1'!#REF!)</f>
        <v>#REF!</v>
      </c>
      <c r="G46" s="749" t="s">
        <v>2341</v>
      </c>
      <c r="H46" s="750" t="s">
        <v>2315</v>
      </c>
      <c r="I46" s="191" t="s">
        <v>2578</v>
      </c>
      <c r="J46" s="751" t="s">
        <v>1311</v>
      </c>
      <c r="K46" s="751" t="str">
        <f>IFERROR(VLOOKUP('Formulario PPGR4'!$J46,[1]Prov!$A$2:$B$156,2,FALSE),"")</f>
        <v>Maria_Trinidad_Sanchez</v>
      </c>
      <c r="L46" s="748" t="s">
        <v>1410</v>
      </c>
      <c r="M46" s="192" t="s">
        <v>2143</v>
      </c>
      <c r="N46" s="754">
        <v>514184</v>
      </c>
      <c r="O46" s="752" t="str">
        <f>IFERROR(VLOOKUP($G46,[1]Catalogo!$G$20:$H$25,2,FALSE),"")</f>
        <v>2.7.1.7.01</v>
      </c>
      <c r="P46" s="753"/>
    </row>
    <row r="47" spans="2:16" ht="41.4" x14ac:dyDescent="0.3">
      <c r="B47" s="748" t="e">
        <f>IF('Formulario PPGR4'!$G47="","",CONCATENATE('Formulario PPGR4'!$C47,".",'Formulario PPGR4'!$D47,".",'Formulario PPGR4'!$E47,".",'Formulario PPGR4'!$F47))</f>
        <v>#REF!</v>
      </c>
      <c r="C47" s="748" t="e">
        <f>IF('Formulario PPGR4'!$G47="","",'[1]Formulario PPGR1'!#REF!)</f>
        <v>#REF!</v>
      </c>
      <c r="D47" s="748" t="e">
        <f>IF('Formulario PPGR4'!$G47="","",'[1]Formulario PPGR1'!#REF!)</f>
        <v>#REF!</v>
      </c>
      <c r="E47" s="748" t="e">
        <f>IF('Formulario PPGR4'!$G47="","",'[1]Formulario PPGR1'!#REF!)</f>
        <v>#REF!</v>
      </c>
      <c r="F47" s="748" t="e">
        <f>IF('Formulario PPGR4'!$G47="","",'[1]Formulario PPGR1'!#REF!)</f>
        <v>#REF!</v>
      </c>
      <c r="G47" s="749" t="s">
        <v>2341</v>
      </c>
      <c r="H47" s="750" t="s">
        <v>2315</v>
      </c>
      <c r="I47" s="191" t="s">
        <v>2578</v>
      </c>
      <c r="J47" s="751" t="s">
        <v>1311</v>
      </c>
      <c r="K47" s="751" t="str">
        <f>IFERROR(VLOOKUP('Formulario PPGR4'!$J47,[1]Prov!$A$2:$B$156,2,FALSE),"")</f>
        <v>Maria_Trinidad_Sanchez</v>
      </c>
      <c r="L47" s="748" t="s">
        <v>1411</v>
      </c>
      <c r="M47" s="192" t="s">
        <v>2143</v>
      </c>
      <c r="N47" s="754">
        <v>514184</v>
      </c>
      <c r="O47" s="752" t="str">
        <f>IFERROR(VLOOKUP($G47,[1]Catalogo!$G$20:$H$25,2,FALSE),"")</f>
        <v>2.7.1.7.01</v>
      </c>
      <c r="P47" s="753"/>
    </row>
    <row r="48" spans="2:16" ht="27.6" x14ac:dyDescent="0.3">
      <c r="B48" s="192" t="e">
        <f>IF('Formulario PPGR4'!$G48="","",CONCATENATE('Formulario PPGR4'!$C48,".",'Formulario PPGR4'!$D48,".",'Formulario PPGR4'!$E48,".",'Formulario PPGR4'!$F48))</f>
        <v>#REF!</v>
      </c>
      <c r="C48" s="192" t="e">
        <f>IF('Formulario PPGR4'!$G48="","",'[1]Formulario PPGR1'!#REF!)</f>
        <v>#REF!</v>
      </c>
      <c r="D48" s="192" t="e">
        <f>IF('Formulario PPGR4'!$G48="","",'[1]Formulario PPGR1'!#REF!)</f>
        <v>#REF!</v>
      </c>
      <c r="E48" s="192" t="e">
        <f>IF('Formulario PPGR4'!$G48="","",'[1]Formulario PPGR1'!#REF!)</f>
        <v>#REF!</v>
      </c>
      <c r="F48" s="192" t="e">
        <f>IF('Formulario PPGR4'!$G48="","",'[1]Formulario PPGR1'!#REF!)</f>
        <v>#REF!</v>
      </c>
      <c r="G48" s="189" t="s">
        <v>2341</v>
      </c>
      <c r="H48" s="190" t="s">
        <v>2315</v>
      </c>
      <c r="I48" s="191" t="s">
        <v>2579</v>
      </c>
      <c r="J48" s="191" t="s">
        <v>1313</v>
      </c>
      <c r="K48" s="191"/>
      <c r="L48" s="192" t="s">
        <v>2586</v>
      </c>
      <c r="M48" s="192" t="s">
        <v>2143</v>
      </c>
      <c r="N48" s="754">
        <v>449173</v>
      </c>
      <c r="O48" s="195" t="str">
        <f>IFERROR(VLOOKUP($G48,[1]Catalogo!$G$20:$H$25,2,FALSE),"")</f>
        <v>2.7.1.7.01</v>
      </c>
      <c r="P48" s="197"/>
    </row>
    <row r="49" spans="2:16" ht="27.6" x14ac:dyDescent="0.3">
      <c r="B49" s="192" t="e">
        <f>IF('Formulario PPGR4'!$G49="","",CONCATENATE('Formulario PPGR4'!$C49,".",'Formulario PPGR4'!$D49,".",'Formulario PPGR4'!$E49,".",'Formulario PPGR4'!$F49))</f>
        <v>#REF!</v>
      </c>
      <c r="C49" s="192" t="e">
        <f>IF('Formulario PPGR4'!$G49="","",'[1]Formulario PPGR1'!#REF!)</f>
        <v>#REF!</v>
      </c>
      <c r="D49" s="192" t="e">
        <f>IF('Formulario PPGR4'!$G49="","",'[1]Formulario PPGR1'!#REF!)</f>
        <v>#REF!</v>
      </c>
      <c r="E49" s="192" t="e">
        <f>IF('Formulario PPGR4'!$G49="","",'[1]Formulario PPGR1'!#REF!)</f>
        <v>#REF!</v>
      </c>
      <c r="F49" s="192" t="e">
        <f>IF('Formulario PPGR4'!$G49="","",'[1]Formulario PPGR1'!#REF!)</f>
        <v>#REF!</v>
      </c>
      <c r="G49" s="189" t="s">
        <v>2341</v>
      </c>
      <c r="H49" s="190" t="s">
        <v>2315</v>
      </c>
      <c r="I49" s="191" t="s">
        <v>2579</v>
      </c>
      <c r="J49" s="191" t="s">
        <v>1313</v>
      </c>
      <c r="K49" s="191" t="str">
        <f>IFERROR(VLOOKUP('Formulario PPGR4'!$J49,[1]Prov!$A$2:$B$156,2,FALSE),"")</f>
        <v>Samana</v>
      </c>
      <c r="L49" s="192" t="s">
        <v>1447</v>
      </c>
      <c r="M49" s="192" t="s">
        <v>2143</v>
      </c>
      <c r="N49" s="754">
        <v>449173</v>
      </c>
      <c r="O49" s="195" t="str">
        <f>IFERROR(VLOOKUP($G49,[1]Catalogo!$G$20:$H$25,2,FALSE),"")</f>
        <v>2.7.1.7.01</v>
      </c>
      <c r="P49" s="197"/>
    </row>
    <row r="50" spans="2:16" ht="27.6" x14ac:dyDescent="0.3">
      <c r="B50" s="192" t="e">
        <f>IF('Formulario PPGR4'!$G50="","",CONCATENATE('Formulario PPGR4'!$C50,".",'Formulario PPGR4'!$D50,".",'Formulario PPGR4'!$E50,".",'Formulario PPGR4'!$F50))</f>
        <v>#REF!</v>
      </c>
      <c r="C50" s="192" t="e">
        <f>IF('Formulario PPGR4'!$G50="","",'[1]Formulario PPGR1'!#REF!)</f>
        <v>#REF!</v>
      </c>
      <c r="D50" s="192" t="e">
        <f>IF('Formulario PPGR4'!$G50="","",'[1]Formulario PPGR1'!#REF!)</f>
        <v>#REF!</v>
      </c>
      <c r="E50" s="192" t="e">
        <f>IF('Formulario PPGR4'!$G50="","",'[1]Formulario PPGR1'!#REF!)</f>
        <v>#REF!</v>
      </c>
      <c r="F50" s="192" t="e">
        <f>IF('Formulario PPGR4'!$G50="","",'[1]Formulario PPGR1'!#REF!)</f>
        <v>#REF!</v>
      </c>
      <c r="G50" s="746" t="s">
        <v>2341</v>
      </c>
      <c r="H50" s="190" t="s">
        <v>2315</v>
      </c>
      <c r="I50" s="191" t="s">
        <v>2579</v>
      </c>
      <c r="J50" s="191" t="s">
        <v>1313</v>
      </c>
      <c r="K50" s="191" t="str">
        <f>IFERROR(VLOOKUP('Formulario PPGR4'!$J50,[1]Prov!$A$2:$B$156,2,FALSE),"")</f>
        <v>Samana</v>
      </c>
      <c r="L50" s="192" t="s">
        <v>1448</v>
      </c>
      <c r="M50" s="192" t="s">
        <v>2143</v>
      </c>
      <c r="N50" s="754">
        <v>449173</v>
      </c>
      <c r="O50" s="195"/>
      <c r="P50" s="197"/>
    </row>
    <row r="51" spans="2:16" ht="44.4" customHeight="1" x14ac:dyDescent="0.3">
      <c r="B51" s="192" t="e">
        <f>IF('Formulario PPGR4'!$G51="","",CONCATENATE('Formulario PPGR4'!$C51,".",'Formulario PPGR4'!$D51,".",'Formulario PPGR4'!$E51,".",'Formulario PPGR4'!$F51))</f>
        <v>#REF!</v>
      </c>
      <c r="C51" s="192" t="e">
        <f>IF('Formulario PPGR4'!$G51="","",'[1]Formulario PPGR1'!#REF!)</f>
        <v>#REF!</v>
      </c>
      <c r="D51" s="192" t="e">
        <f>IF('Formulario PPGR4'!$G51="","",'[1]Formulario PPGR1'!#REF!)</f>
        <v>#REF!</v>
      </c>
      <c r="E51" s="192" t="e">
        <f>IF('Formulario PPGR4'!$G51="","",'[1]Formulario PPGR1'!#REF!)</f>
        <v>#REF!</v>
      </c>
      <c r="F51" s="192" t="e">
        <f>IF('Formulario PPGR4'!$G51="","",'[1]Formulario PPGR1'!#REF!)</f>
        <v>#REF!</v>
      </c>
      <c r="G51" s="190" t="s">
        <v>1804</v>
      </c>
      <c r="H51" s="190" t="s">
        <v>2315</v>
      </c>
      <c r="I51" s="191" t="s">
        <v>2546</v>
      </c>
      <c r="J51" s="191" t="s">
        <v>1307</v>
      </c>
      <c r="K51" s="191" t="str">
        <f>IFERROR(VLOOKUP('Formulario PPGR4'!$J51,[1]Prov!$A$2:$B$156,2,FALSE),"")</f>
        <v>Hermanas_Mirabal</v>
      </c>
      <c r="L51" s="192" t="s">
        <v>1386</v>
      </c>
      <c r="M51" s="192" t="s">
        <v>2587</v>
      </c>
      <c r="N51" s="754">
        <v>350000</v>
      </c>
      <c r="O51" s="195" t="str">
        <f>IFERROR(VLOOKUP($G51,[1]Catalogo!$G$20:$H$25,2,FALSE),"")</f>
        <v>2.7.1.1.01</v>
      </c>
      <c r="P51" s="197"/>
    </row>
    <row r="52" spans="2:16" ht="41.4" x14ac:dyDescent="0.3">
      <c r="B52" s="192" t="e">
        <f>IF('Formulario PPGR4'!$G52="","",CONCATENATE('Formulario PPGR4'!$C52,".",'Formulario PPGR4'!$D52,".",'Formulario PPGR4'!$E52,".",'Formulario PPGR4'!$F52))</f>
        <v>#REF!</v>
      </c>
      <c r="C52" s="192" t="e">
        <f>IF('Formulario PPGR4'!$G52="","",'[1]Formulario PPGR1'!#REF!)</f>
        <v>#REF!</v>
      </c>
      <c r="D52" s="192" t="e">
        <f>IF('Formulario PPGR4'!$G52="","",'[1]Formulario PPGR1'!#REF!)</f>
        <v>#REF!</v>
      </c>
      <c r="E52" s="192" t="e">
        <f>IF('Formulario PPGR4'!$G52="","",'[1]Formulario PPGR1'!#REF!)</f>
        <v>#REF!</v>
      </c>
      <c r="F52" s="192" t="e">
        <f>IF('Formulario PPGR4'!$G52="","",'[1]Formulario PPGR1'!#REF!)</f>
        <v>#REF!</v>
      </c>
      <c r="G52" s="190" t="s">
        <v>1804</v>
      </c>
      <c r="H52" s="190" t="s">
        <v>2315</v>
      </c>
      <c r="I52" s="191" t="s">
        <v>2588</v>
      </c>
      <c r="J52" s="191" t="s">
        <v>1307</v>
      </c>
      <c r="K52" s="191" t="str">
        <f>IFERROR(VLOOKUP('Formulario PPGR4'!$J52,[1]Prov!$A$2:$B$156,2,FALSE),"")</f>
        <v>Hermanas_Mirabal</v>
      </c>
      <c r="L52" s="192" t="s">
        <v>1385</v>
      </c>
      <c r="M52" s="192" t="s">
        <v>2587</v>
      </c>
      <c r="N52" s="754">
        <v>350000</v>
      </c>
      <c r="O52" s="195" t="str">
        <f>IFERROR(VLOOKUP($G52,[1]Catalogo!$G$20:$H$25,2,FALSE),"")</f>
        <v>2.7.1.1.01</v>
      </c>
      <c r="P52" s="197"/>
    </row>
    <row r="53" spans="2:16" ht="27" customHeight="1" x14ac:dyDescent="0.3">
      <c r="B53" s="748" t="e">
        <f>IF('Formulario PPGR4'!$G53="","",CONCATENATE('Formulario PPGR4'!$C53,".",'Formulario PPGR4'!$D53,".",'Formulario PPGR4'!$E53,".",'Formulario PPGR4'!$F53))</f>
        <v>#REF!</v>
      </c>
      <c r="C53" s="748" t="e">
        <f>IF('Formulario PPGR4'!$G53="","",'[1]Formulario PPGR1'!#REF!)</f>
        <v>#REF!</v>
      </c>
      <c r="D53" s="748" t="e">
        <f>IF('Formulario PPGR4'!$G53="","",'[1]Formulario PPGR1'!#REF!)</f>
        <v>#REF!</v>
      </c>
      <c r="E53" s="748" t="e">
        <f>IF('Formulario PPGR4'!$G53="","",'[1]Formulario PPGR1'!#REF!)</f>
        <v>#REF!</v>
      </c>
      <c r="F53" s="748" t="e">
        <f>IF('Formulario PPGR4'!$G53="","",'[1]Formulario PPGR1'!#REF!)</f>
        <v>#REF!</v>
      </c>
      <c r="G53" s="750" t="s">
        <v>1804</v>
      </c>
      <c r="H53" s="750" t="s">
        <v>2315</v>
      </c>
      <c r="I53" s="751" t="s">
        <v>2589</v>
      </c>
      <c r="J53" s="751" t="s">
        <v>1307</v>
      </c>
      <c r="K53" s="751" t="str">
        <f>IFERROR(VLOOKUP('Formulario PPGR4'!$J53,[1]Prov!$A$2:$B$156,2,FALSE),"")</f>
        <v>Hermanas_Mirabal</v>
      </c>
      <c r="L53" s="748" t="s">
        <v>1385</v>
      </c>
      <c r="M53" s="192" t="s">
        <v>2587</v>
      </c>
      <c r="N53" s="754">
        <v>350000</v>
      </c>
      <c r="O53" s="752" t="str">
        <f>IFERROR(VLOOKUP($G53,[1]Catalogo!$G$20:$H$25,2,FALSE),"")</f>
        <v>2.7.1.1.01</v>
      </c>
      <c r="P53" s="753"/>
    </row>
    <row r="54" spans="2:16" ht="24.6" customHeight="1" x14ac:dyDescent="0.3">
      <c r="B54" s="748" t="e">
        <f>IF('Formulario PPGR4'!$G54="","",CONCATENATE('Formulario PPGR4'!$C54,".",'Formulario PPGR4'!$D54,".",'Formulario PPGR4'!$E54,".",'Formulario PPGR4'!$F54))</f>
        <v>#REF!</v>
      </c>
      <c r="C54" s="748" t="e">
        <f>IF('Formulario PPGR4'!$G54="","",'[1]Formulario PPGR1'!#REF!)</f>
        <v>#REF!</v>
      </c>
      <c r="D54" s="748" t="e">
        <f>IF('Formulario PPGR4'!$G54="","",'[1]Formulario PPGR1'!#REF!)</f>
        <v>#REF!</v>
      </c>
      <c r="E54" s="748" t="e">
        <f>IF('Formulario PPGR4'!$G54="","",'[1]Formulario PPGR1'!#REF!)</f>
        <v>#REF!</v>
      </c>
      <c r="F54" s="748" t="e">
        <f>IF('Formulario PPGR4'!$G54="","",'[1]Formulario PPGR1'!#REF!)</f>
        <v>#REF!</v>
      </c>
      <c r="G54" s="750" t="s">
        <v>1804</v>
      </c>
      <c r="H54" s="750" t="s">
        <v>2315</v>
      </c>
      <c r="I54" s="191" t="s">
        <v>2547</v>
      </c>
      <c r="J54" s="751" t="s">
        <v>1305</v>
      </c>
      <c r="K54" s="751" t="str">
        <f>IFERROR(VLOOKUP('Formulario PPGR4'!$J54,[1]Prov!$A$2:$B$156,2,FALSE),"")</f>
        <v>Duarte</v>
      </c>
      <c r="L54" s="748" t="s">
        <v>1358</v>
      </c>
      <c r="M54" s="192" t="s">
        <v>2587</v>
      </c>
      <c r="N54" s="754">
        <v>720000</v>
      </c>
      <c r="O54" s="752" t="str">
        <f>IFERROR(VLOOKUP($G54,[1]Catalogo!$G$20:$H$25,2,FALSE),"")</f>
        <v>2.7.1.1.01</v>
      </c>
      <c r="P54" s="753"/>
    </row>
    <row r="55" spans="2:16" x14ac:dyDescent="0.3">
      <c r="B55" s="748" t="str">
        <f>IF('Formulario PPGR4'!$G55="","",CONCATENATE('Formulario PPGR4'!$C55,".",'Formulario PPGR4'!$D55,".",'Formulario PPGR4'!$E55,".",'Formulario PPGR4'!$F55))</f>
        <v/>
      </c>
      <c r="C55" s="748" t="str">
        <f>IF('Formulario PPGR4'!$G55="","",'[1]Formulario PPGR1'!#REF!)</f>
        <v/>
      </c>
      <c r="D55" s="748" t="str">
        <f>IF('Formulario PPGR4'!$G55="","",'[1]Formulario PPGR1'!#REF!)</f>
        <v/>
      </c>
      <c r="E55" s="748" t="str">
        <f>IF('Formulario PPGR4'!$G55="","",'[1]Formulario PPGR1'!#REF!)</f>
        <v/>
      </c>
      <c r="F55" s="748" t="str">
        <f>IF('Formulario PPGR4'!$G55="","",'[1]Formulario PPGR1'!#REF!)</f>
        <v/>
      </c>
      <c r="G55" s="750"/>
      <c r="H55" s="750"/>
      <c r="I55" s="751"/>
      <c r="J55" s="751"/>
      <c r="K55" s="751" t="str">
        <f>IFERROR(VLOOKUP('Formulario PPGR4'!$J55,[1]Prov!$A$2:$B$156,2,FALSE),"")</f>
        <v/>
      </c>
      <c r="L55" s="748"/>
      <c r="M55" s="192"/>
      <c r="N55" s="748"/>
      <c r="O55" s="752" t="str">
        <f>IFERROR(VLOOKUP($G55,[1]Catalogo!$G$20:$H$25,2,FALSE),"")</f>
        <v/>
      </c>
      <c r="P55" s="753"/>
    </row>
    <row r="56" spans="2:16" x14ac:dyDescent="0.3">
      <c r="B56" s="748" t="str">
        <f>IF('Formulario PPGR4'!$G56="","",CONCATENATE('Formulario PPGR4'!$C56,".",'Formulario PPGR4'!$D56,".",'Formulario PPGR4'!$E56,".",'Formulario PPGR4'!$F56))</f>
        <v/>
      </c>
      <c r="C56" s="748" t="str">
        <f>IF('Formulario PPGR4'!$G56="","",'[1]Formulario PPGR1'!#REF!)</f>
        <v/>
      </c>
      <c r="D56" s="748" t="str">
        <f>IF('Formulario PPGR4'!$G56="","",'[1]Formulario PPGR1'!#REF!)</f>
        <v/>
      </c>
      <c r="E56" s="748" t="str">
        <f>IF('Formulario PPGR4'!$G56="","",'[1]Formulario PPGR1'!#REF!)</f>
        <v/>
      </c>
      <c r="F56" s="748" t="str">
        <f>IF('Formulario PPGR4'!$G56="","",'[1]Formulario PPGR1'!#REF!)</f>
        <v/>
      </c>
      <c r="G56" s="750"/>
      <c r="H56" s="750"/>
      <c r="I56" s="751"/>
      <c r="J56" s="751"/>
      <c r="K56" s="751" t="str">
        <f>IFERROR(VLOOKUP('Formulario PPGR4'!$J56,[1]Prov!$A$2:$B$156,2,FALSE),"")</f>
        <v/>
      </c>
      <c r="L56" s="748"/>
      <c r="M56" s="748"/>
      <c r="N56" s="748"/>
      <c r="O56" s="752" t="str">
        <f>IFERROR(VLOOKUP($G56,[1]Catalogo!$G$20:$H$25,2,FALSE),"")</f>
        <v/>
      </c>
      <c r="P56" s="753"/>
    </row>
    <row r="57" spans="2:16" x14ac:dyDescent="0.3">
      <c r="B57" s="748" t="str">
        <f>IF('Formulario PPGR4'!$G57="","",CONCATENATE('Formulario PPGR4'!$C57,".",'Formulario PPGR4'!$D57,".",'Formulario PPGR4'!$E57,".",'Formulario PPGR4'!$F57))</f>
        <v/>
      </c>
      <c r="C57" s="748" t="str">
        <f>IF('Formulario PPGR4'!$G57="","",'[1]Formulario PPGR1'!#REF!)</f>
        <v/>
      </c>
      <c r="D57" s="748" t="str">
        <f>IF('Formulario PPGR4'!$G57="","",'[1]Formulario PPGR1'!#REF!)</f>
        <v/>
      </c>
      <c r="E57" s="748" t="str">
        <f>IF('Formulario PPGR4'!$G57="","",'[1]Formulario PPGR1'!#REF!)</f>
        <v/>
      </c>
      <c r="F57" s="748" t="str">
        <f>IF('Formulario PPGR4'!$G57="","",'[1]Formulario PPGR1'!#REF!)</f>
        <v/>
      </c>
      <c r="G57" s="750"/>
      <c r="H57" s="750"/>
      <c r="I57" s="751"/>
      <c r="J57" s="751"/>
      <c r="K57" s="751" t="str">
        <f>IFERROR(VLOOKUP('Formulario PPGR4'!$J57,[1]Prov!$A$2:$B$156,2,FALSE),"")</f>
        <v/>
      </c>
      <c r="L57" s="748"/>
      <c r="M57" s="748"/>
      <c r="N57" s="748"/>
      <c r="O57" s="752" t="str">
        <f>IFERROR(VLOOKUP($G57,[1]Catalogo!$G$20:$H$25,2,FALSE),"")</f>
        <v/>
      </c>
      <c r="P57" s="753"/>
    </row>
    <row r="58" spans="2:16" x14ac:dyDescent="0.3">
      <c r="B58" s="748" t="str">
        <f>IF('Formulario PPGR4'!$G58="","",CONCATENATE('Formulario PPGR4'!$C58,".",'Formulario PPGR4'!$D58,".",'Formulario PPGR4'!$E58,".",'Formulario PPGR4'!$F58))</f>
        <v/>
      </c>
      <c r="C58" s="748" t="str">
        <f>IF('Formulario PPGR4'!$G58="","",'[1]Formulario PPGR1'!#REF!)</f>
        <v/>
      </c>
      <c r="D58" s="748" t="str">
        <f>IF('Formulario PPGR4'!$G58="","",'[1]Formulario PPGR1'!#REF!)</f>
        <v/>
      </c>
      <c r="E58" s="748" t="str">
        <f>IF('Formulario PPGR4'!$G58="","",'[1]Formulario PPGR1'!#REF!)</f>
        <v/>
      </c>
      <c r="F58" s="748" t="str">
        <f>IF('Formulario PPGR4'!$G58="","",'[1]Formulario PPGR1'!#REF!)</f>
        <v/>
      </c>
      <c r="G58" s="750"/>
      <c r="H58" s="750"/>
      <c r="I58" s="751"/>
      <c r="J58" s="751"/>
      <c r="K58" s="751" t="str">
        <f>IFERROR(VLOOKUP('Formulario PPGR4'!$J58,[1]Prov!$A$2:$B$156,2,FALSE),"")</f>
        <v/>
      </c>
      <c r="L58" s="748"/>
      <c r="M58" s="748"/>
      <c r="N58" s="748"/>
      <c r="O58" s="752" t="str">
        <f>IFERROR(VLOOKUP($G58,[1]Catalogo!$G$20:$H$25,2,FALSE),"")</f>
        <v/>
      </c>
      <c r="P58" s="753"/>
    </row>
    <row r="59" spans="2:16" x14ac:dyDescent="0.3">
      <c r="B59" s="748" t="str">
        <f>IF('Formulario PPGR4'!$G59="","",CONCATENATE('Formulario PPGR4'!$C59,".",'Formulario PPGR4'!$D59,".",'Formulario PPGR4'!$E59,".",'Formulario PPGR4'!$F59))</f>
        <v/>
      </c>
      <c r="C59" s="748" t="str">
        <f>IF('Formulario PPGR4'!$G59="","",'[1]Formulario PPGR1'!#REF!)</f>
        <v/>
      </c>
      <c r="D59" s="748" t="str">
        <f>IF('Formulario PPGR4'!$G59="","",'[1]Formulario PPGR1'!#REF!)</f>
        <v/>
      </c>
      <c r="E59" s="748" t="str">
        <f>IF('Formulario PPGR4'!$G59="","",'[1]Formulario PPGR1'!#REF!)</f>
        <v/>
      </c>
      <c r="F59" s="748" t="str">
        <f>IF('Formulario PPGR4'!$G59="","",'[1]Formulario PPGR1'!#REF!)</f>
        <v/>
      </c>
      <c r="G59" s="750"/>
      <c r="H59" s="750"/>
      <c r="I59" s="751"/>
      <c r="J59" s="751"/>
      <c r="K59" s="751" t="str">
        <f>IFERROR(VLOOKUP('Formulario PPGR4'!$J59,[1]Prov!$A$2:$B$156,2,FALSE),"")</f>
        <v/>
      </c>
      <c r="L59" s="748"/>
      <c r="M59" s="748"/>
      <c r="N59" s="748"/>
      <c r="O59" s="752" t="str">
        <f>IFERROR(VLOOKUP($G59,[1]Catalogo!$G$20:$H$25,2,FALSE),"")</f>
        <v/>
      </c>
      <c r="P59" s="753"/>
    </row>
    <row r="60" spans="2:16" ht="15" customHeight="1" x14ac:dyDescent="0.3">
      <c r="B60" s="192" t="str">
        <f>IF('Formulario PPGR4'!$G60="","",CONCATENATE('Formulario PPGR4'!$C60,".",'Formulario PPGR4'!$D60,".",'Formulario PPGR4'!$E60,".",'Formulario PPGR4'!$F60))</f>
        <v/>
      </c>
      <c r="C60" s="192" t="str">
        <f>IF('Formulario PPGR4'!$G60="","",'[1]Formulario PPGR1'!#REF!)</f>
        <v/>
      </c>
      <c r="D60" s="192" t="str">
        <f>IF('Formulario PPGR4'!$G60="","",'[1]Formulario PPGR1'!#REF!)</f>
        <v/>
      </c>
      <c r="E60" s="192" t="str">
        <f>IF('Formulario PPGR4'!$G60="","",'[1]Formulario PPGR1'!#REF!)</f>
        <v/>
      </c>
      <c r="F60" s="192" t="str">
        <f>IF('Formulario PPGR4'!$G60="","",'[1]Formulario PPGR1'!#REF!)</f>
        <v/>
      </c>
      <c r="G60" s="190"/>
      <c r="H60" s="190"/>
      <c r="I60" s="191"/>
      <c r="J60" s="191"/>
      <c r="K60" s="191" t="str">
        <f>IFERROR(VLOOKUP('Formulario PPGR4'!$J60,[1]Prov!$A$2:$B$156,2,FALSE),"")</f>
        <v/>
      </c>
      <c r="L60" s="192"/>
      <c r="M60" s="192"/>
      <c r="N60" s="754"/>
      <c r="O60" s="195" t="str">
        <f>IFERROR(VLOOKUP($G60,[1]Catalogo!$G$20:$H$25,2,FALSE),"")</f>
        <v/>
      </c>
      <c r="P60" s="197"/>
    </row>
    <row r="61" spans="2:16" ht="15" customHeight="1" x14ac:dyDescent="0.3">
      <c r="B61" s="192" t="str">
        <f>IF('Formulario PPGR4'!$G61="","",CONCATENATE('Formulario PPGR4'!$C61,".",'Formulario PPGR4'!$D61,".",'Formulario PPGR4'!$E61,".",'Formulario PPGR4'!$F61))</f>
        <v/>
      </c>
      <c r="C61" s="192" t="str">
        <f>IF('Formulario PPGR4'!$G61="","",'[1]Formulario PPGR1'!#REF!)</f>
        <v/>
      </c>
      <c r="D61" s="192" t="str">
        <f>IF('Formulario PPGR4'!$G61="","",'[1]Formulario PPGR1'!#REF!)</f>
        <v/>
      </c>
      <c r="E61" s="192" t="str">
        <f>IF('Formulario PPGR4'!$G61="","",'[1]Formulario PPGR1'!#REF!)</f>
        <v/>
      </c>
      <c r="F61" s="192" t="str">
        <f>IF('Formulario PPGR4'!$G61="","",'[1]Formulario PPGR1'!#REF!)</f>
        <v/>
      </c>
      <c r="G61" s="190"/>
      <c r="H61" s="190"/>
      <c r="I61" s="191"/>
      <c r="J61" s="191"/>
      <c r="K61" s="191" t="str">
        <f>IFERROR(VLOOKUP('Formulario PPGR4'!$J61,[1]Prov!$A$2:$B$156,2,FALSE),"")</f>
        <v/>
      </c>
      <c r="L61" s="192"/>
      <c r="M61" s="192"/>
      <c r="N61" s="754"/>
      <c r="O61" s="195" t="str">
        <f>IFERROR(VLOOKUP($G61,[1]Catalogo!$G$20:$H$25,2,FALSE),"")</f>
        <v/>
      </c>
      <c r="P61" s="197"/>
    </row>
    <row r="62" spans="2:16" ht="15" customHeight="1" x14ac:dyDescent="0.3">
      <c r="B62" s="192" t="str">
        <f>IF('Formulario PPGR4'!$G62="","",CONCATENATE('Formulario PPGR4'!$C62,".",'Formulario PPGR4'!$D62,".",'Formulario PPGR4'!$E62,".",'Formulario PPGR4'!$F62))</f>
        <v/>
      </c>
      <c r="C62" s="192" t="str">
        <f>IF('Formulario PPGR4'!$G62="","",'[1]Formulario PPGR1'!#REF!)</f>
        <v/>
      </c>
      <c r="D62" s="192" t="str">
        <f>IF('Formulario PPGR4'!$G62="","",'[1]Formulario PPGR1'!#REF!)</f>
        <v/>
      </c>
      <c r="E62" s="192" t="str">
        <f>IF('Formulario PPGR4'!$G62="","",'[1]Formulario PPGR1'!#REF!)</f>
        <v/>
      </c>
      <c r="F62" s="192" t="str">
        <f>IF('Formulario PPGR4'!$G62="","",'[1]Formulario PPGR1'!#REF!)</f>
        <v/>
      </c>
      <c r="G62" s="190"/>
      <c r="H62" s="190"/>
      <c r="I62" s="191"/>
      <c r="J62" s="191"/>
      <c r="K62" s="191" t="str">
        <f>IFERROR(VLOOKUP('Formulario PPGR4'!$J62,[1]Prov!$A$2:$B$156,2,FALSE),"")</f>
        <v/>
      </c>
      <c r="L62" s="192"/>
      <c r="M62" s="192"/>
      <c r="N62" s="754"/>
      <c r="O62" s="195" t="str">
        <f>IFERROR(VLOOKUP(#REF!,[1]Catalogo!$G$20:$H$25,2,FALSE),"")</f>
        <v/>
      </c>
      <c r="P62" s="197"/>
    </row>
    <row r="63" spans="2:16" ht="15" customHeight="1" x14ac:dyDescent="0.3">
      <c r="B63" s="192" t="str">
        <f>IF('Formulario PPGR4'!$G63="","",CONCATENATE('Formulario PPGR4'!$C63,".",'Formulario PPGR4'!$D63,".",'Formulario PPGR4'!$E63,".",'Formulario PPGR4'!$F63))</f>
        <v/>
      </c>
      <c r="C63" s="192" t="str">
        <f>IF('Formulario PPGR4'!$G63="","",'[1]Formulario PPGR1'!#REF!)</f>
        <v/>
      </c>
      <c r="D63" s="192" t="str">
        <f>IF('Formulario PPGR4'!$G63="","",'[1]Formulario PPGR1'!#REF!)</f>
        <v/>
      </c>
      <c r="E63" s="192" t="str">
        <f>IF('Formulario PPGR4'!$G63="","",'[1]Formulario PPGR1'!#REF!)</f>
        <v/>
      </c>
      <c r="F63" s="192" t="str">
        <f>IF('Formulario PPGR4'!$G63="","",'[1]Formulario PPGR1'!#REF!)</f>
        <v/>
      </c>
      <c r="G63" s="205"/>
      <c r="H63" s="190"/>
      <c r="I63" s="191"/>
      <c r="J63" s="191"/>
      <c r="K63" s="191" t="str">
        <f>IFERROR(VLOOKUP('Formulario PPGR4'!$J63,[1]Prov!$A$2:$B$156,2,FALSE),"")</f>
        <v/>
      </c>
      <c r="L63" s="192"/>
      <c r="M63" s="192"/>
      <c r="N63" s="754"/>
      <c r="O63" s="195" t="str">
        <f>IFERROR(VLOOKUP($G62,[1]Catalogo!$G$20:$H$25,2,FALSE),"")</f>
        <v/>
      </c>
      <c r="P63" s="197"/>
    </row>
    <row r="64" spans="2:16" ht="15" customHeight="1" x14ac:dyDescent="0.3">
      <c r="B64" s="192" t="str">
        <f>IF('Formulario PPGR4'!$G64="","",CONCATENATE('Formulario PPGR4'!$C64,".",'Formulario PPGR4'!$D64,".",'Formulario PPGR4'!$E64,".",'Formulario PPGR4'!$F64))</f>
        <v/>
      </c>
      <c r="C64" s="192" t="str">
        <f>IF('Formulario PPGR4'!$G64="","",'[1]Formulario PPGR1'!#REF!)</f>
        <v/>
      </c>
      <c r="D64" s="192" t="str">
        <f>IF('Formulario PPGR4'!$G64="","",'[1]Formulario PPGR1'!#REF!)</f>
        <v/>
      </c>
      <c r="E64" s="192" t="str">
        <f>IF('Formulario PPGR4'!$G64="","",'[1]Formulario PPGR1'!#REF!)</f>
        <v/>
      </c>
      <c r="F64" s="192" t="str">
        <f>IF('Formulario PPGR4'!$G64="","",'[1]Formulario PPGR1'!#REF!)</f>
        <v/>
      </c>
      <c r="G64" s="190"/>
      <c r="H64" s="190"/>
      <c r="I64" s="191"/>
      <c r="J64" s="191"/>
      <c r="K64" s="191" t="str">
        <f>IFERROR(VLOOKUP('Formulario PPGR4'!$J64,[1]Prov!$A$2:$B$156,2,FALSE),"")</f>
        <v/>
      </c>
      <c r="L64" s="192"/>
      <c r="M64" s="192"/>
      <c r="N64" s="754"/>
      <c r="O64" s="195" t="str">
        <f>IFERROR(VLOOKUP($G64,[1]Catalogo!$G$20:$H$25,2,FALSE),"")</f>
        <v/>
      </c>
      <c r="P64" s="197"/>
    </row>
    <row r="65" spans="2:16" ht="15" customHeight="1" x14ac:dyDescent="0.3">
      <c r="B65" s="192" t="str">
        <f>IF('Formulario PPGR4'!$G65="","",CONCATENATE('Formulario PPGR4'!$C65,".",'Formulario PPGR4'!$D65,".",'Formulario PPGR4'!$E65,".",'Formulario PPGR4'!$F65))</f>
        <v/>
      </c>
      <c r="C65" s="192" t="str">
        <f>IF('Formulario PPGR4'!$G65="","",'[1]Formulario PPGR1'!#REF!)</f>
        <v/>
      </c>
      <c r="D65" s="192" t="str">
        <f>IF('Formulario PPGR4'!$G65="","",'[1]Formulario PPGR1'!#REF!)</f>
        <v/>
      </c>
      <c r="E65" s="192" t="str">
        <f>IF('Formulario PPGR4'!$G65="","",'[1]Formulario PPGR1'!#REF!)</f>
        <v/>
      </c>
      <c r="F65" s="192" t="str">
        <f>IF('Formulario PPGR4'!$G65="","",'[1]Formulario PPGR1'!#REF!)</f>
        <v/>
      </c>
      <c r="G65" s="190"/>
      <c r="H65" s="190"/>
      <c r="I65" s="191"/>
      <c r="J65" s="191"/>
      <c r="K65" s="191" t="str">
        <f>IFERROR(VLOOKUP('Formulario PPGR4'!$J65,[1]Prov!$A$2:$B$156,2,FALSE),"")</f>
        <v/>
      </c>
      <c r="L65" s="192"/>
      <c r="M65" s="192"/>
      <c r="N65" s="754"/>
      <c r="O65" s="195" t="str">
        <f>IFERROR(VLOOKUP($G65,[1]Catalogo!$G$20:$H$25,2,FALSE),"")</f>
        <v/>
      </c>
      <c r="P65" s="197"/>
    </row>
    <row r="66" spans="2:16" ht="15" customHeight="1" x14ac:dyDescent="0.3">
      <c r="B66" s="192" t="str">
        <f>IF('Formulario PPGR4'!$G66="","",CONCATENATE('Formulario PPGR4'!$C66,".",'Formulario PPGR4'!$D66,".",'Formulario PPGR4'!$E66,".",'Formulario PPGR4'!$F66))</f>
        <v/>
      </c>
      <c r="C66" s="192" t="str">
        <f>IF('Formulario PPGR4'!$G66="","",'[1]Formulario PPGR1'!#REF!)</f>
        <v/>
      </c>
      <c r="D66" s="192" t="str">
        <f>IF('Formulario PPGR4'!$G66="","",'[1]Formulario PPGR1'!#REF!)</f>
        <v/>
      </c>
      <c r="E66" s="192" t="str">
        <f>IF('Formulario PPGR4'!$G66="","",'[1]Formulario PPGR1'!#REF!)</f>
        <v/>
      </c>
      <c r="F66" s="192" t="str">
        <f>IF('Formulario PPGR4'!$G66="","",'[1]Formulario PPGR1'!#REF!)</f>
        <v/>
      </c>
      <c r="G66" s="190"/>
      <c r="H66" s="190"/>
      <c r="I66" s="191"/>
      <c r="J66" s="191"/>
      <c r="K66" s="191" t="str">
        <f>IFERROR(VLOOKUP('Formulario PPGR4'!$J66,[1]Prov!$A$2:$B$156,2,FALSE),"")</f>
        <v/>
      </c>
      <c r="L66" s="192"/>
      <c r="M66" s="192"/>
      <c r="N66" s="754"/>
      <c r="O66" s="195" t="str">
        <f>IFERROR(VLOOKUP($G66,[1]Catalogo!$G$20:$H$25,2,FALSE),"")</f>
        <v/>
      </c>
      <c r="P66" s="197"/>
    </row>
    <row r="67" spans="2:16" ht="15" customHeight="1" x14ac:dyDescent="0.3">
      <c r="B67" s="192" t="str">
        <f>IF('Formulario PPGR4'!$G67="","",CONCATENATE('Formulario PPGR4'!$C67,".",'Formulario PPGR4'!$D67,".",'Formulario PPGR4'!$E67,".",'Formulario PPGR4'!$F67))</f>
        <v/>
      </c>
      <c r="C67" s="192" t="str">
        <f>IF('Formulario PPGR4'!$G67="","",'[1]Formulario PPGR1'!#REF!)</f>
        <v/>
      </c>
      <c r="D67" s="192" t="str">
        <f>IF('Formulario PPGR4'!$G67="","",'[1]Formulario PPGR1'!#REF!)</f>
        <v/>
      </c>
      <c r="E67" s="192" t="str">
        <f>IF('Formulario PPGR4'!$G67="","",'[1]Formulario PPGR1'!#REF!)</f>
        <v/>
      </c>
      <c r="F67" s="192" t="str">
        <f>IF('Formulario PPGR4'!$G67="","",'[1]Formulario PPGR1'!#REF!)</f>
        <v/>
      </c>
      <c r="G67" s="190"/>
      <c r="H67" s="190"/>
      <c r="I67" s="191"/>
      <c r="J67" s="191"/>
      <c r="K67" s="191" t="str">
        <f>IFERROR(VLOOKUP('Formulario PPGR4'!$J67,[1]Prov!$A$2:$B$156,2,FALSE),"")</f>
        <v/>
      </c>
      <c r="L67" s="192"/>
      <c r="M67" s="192"/>
      <c r="N67" s="754"/>
      <c r="O67" s="195" t="str">
        <f>IFERROR(VLOOKUP($G67,[1]Catalogo!$G$20:$H$25,2,FALSE),"")</f>
        <v/>
      </c>
      <c r="P67" s="197"/>
    </row>
    <row r="68" spans="2:16" ht="15" customHeight="1" x14ac:dyDescent="0.3">
      <c r="B68" s="192" t="str">
        <f>IF('Formulario PPGR4'!$G68="","",CONCATENATE('Formulario PPGR4'!$C68,".",'Formulario PPGR4'!$D68,".",'Formulario PPGR4'!$E68,".",'Formulario PPGR4'!$F68))</f>
        <v/>
      </c>
      <c r="C68" s="192" t="str">
        <f>IF('Formulario PPGR4'!$G68="","",'[1]Formulario PPGR1'!#REF!)</f>
        <v/>
      </c>
      <c r="D68" s="192" t="str">
        <f>IF('Formulario PPGR4'!$G68="","",'[1]Formulario PPGR1'!#REF!)</f>
        <v/>
      </c>
      <c r="E68" s="192" t="str">
        <f>IF('Formulario PPGR4'!$G68="","",'[1]Formulario PPGR1'!#REF!)</f>
        <v/>
      </c>
      <c r="F68" s="192" t="str">
        <f>IF('Formulario PPGR4'!$G68="","",'[1]Formulario PPGR1'!#REF!)</f>
        <v/>
      </c>
      <c r="G68" s="190"/>
      <c r="H68" s="190"/>
      <c r="I68" s="191"/>
      <c r="J68" s="191"/>
      <c r="K68" s="191" t="str">
        <f>IFERROR(VLOOKUP('Formulario PPGR4'!$J68,[1]Prov!$A$2:$B$156,2,FALSE),"")</f>
        <v/>
      </c>
      <c r="L68" s="192"/>
      <c r="M68" s="192"/>
      <c r="N68" s="754"/>
      <c r="O68" s="195" t="str">
        <f>IFERROR(VLOOKUP($G68,[1]Catalogo!$G$20:$H$25,2,FALSE),"")</f>
        <v/>
      </c>
      <c r="P68" s="197"/>
    </row>
  </sheetData>
  <dataValidations count="6">
    <dataValidation type="whole" allowBlank="1" showInputMessage="1" showErrorMessage="1" sqref="N9:N68" xr:uid="{00000000-0002-0000-0400-000000000000}">
      <formula1>0</formula1>
      <formula2>1000000</formula2>
    </dataValidation>
    <dataValidation type="list" allowBlank="1" showInputMessage="1" showErrorMessage="1" sqref="L9:L68" xr:uid="{00000000-0002-0000-0400-000001000000}">
      <formula1>INDIRECT($K9)</formula1>
    </dataValidation>
    <dataValidation type="list" allowBlank="1" showInputMessage="1" showErrorMessage="1" sqref="P9:P68" xr:uid="{00000000-0002-0000-0400-000002000000}">
      <formula1>lsFuentesFinanciamiento</formula1>
    </dataValidation>
    <dataValidation type="list" allowBlank="1" showInputMessage="1" showErrorMessage="1" sqref="H9:H68" xr:uid="{00000000-0002-0000-0400-000003000000}">
      <formula1>LsTipoEESS</formula1>
    </dataValidation>
    <dataValidation type="list" allowBlank="1" showInputMessage="1" showErrorMessage="1" sqref="J9:J68" xr:uid="{00000000-0002-0000-0400-000004000000}">
      <formula1>Provincias</formula1>
    </dataValidation>
    <dataValidation type="list" allowBlank="1" showInputMessage="1" showErrorMessage="1" sqref="G64:G68 G9:G62" xr:uid="{00000000-0002-0000-0400-000005000000}">
      <formula1>lsTipoIntervencion</formula1>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56321" r:id="rId4" name="CommandButton1">
          <controlPr defaultSize="0" autoLine="0" r:id="rId5">
            <anchor moveWithCells="1">
              <from>
                <xdr:col>6</xdr:col>
                <xdr:colOff>38100</xdr:colOff>
                <xdr:row>5</xdr:row>
                <xdr:rowOff>99060</xdr:rowOff>
              </from>
              <to>
                <xdr:col>6</xdr:col>
                <xdr:colOff>1493520</xdr:colOff>
                <xdr:row>6</xdr:row>
                <xdr:rowOff>205740</xdr:rowOff>
              </to>
            </anchor>
          </controlPr>
        </control>
      </mc:Choice>
      <mc:Fallback>
        <control shapeId="56321"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71"/>
  <sheetViews>
    <sheetView showGridLines="0" topLeftCell="H53" zoomScaleNormal="100" workbookViewId="0">
      <selection activeCell="M25" sqref="M25"/>
    </sheetView>
  </sheetViews>
  <sheetFormatPr baseColWidth="10" defaultColWidth="9.109375" defaultRowHeight="13.8" x14ac:dyDescent="0.3"/>
  <cols>
    <col min="1" max="1" width="3.88671875" style="2" customWidth="1"/>
    <col min="2" max="4" width="6.5546875" style="2" hidden="1" customWidth="1"/>
    <col min="5" max="5" width="8" style="2" hidden="1" customWidth="1"/>
    <col min="6" max="6" width="6.5546875" style="2" hidden="1" customWidth="1"/>
    <col min="7" max="7" width="30.6640625" style="4" customWidth="1"/>
    <col min="8" max="8" width="28.44140625" style="4" customWidth="1"/>
    <col min="9" max="9" width="16.6640625" style="4" hidden="1" customWidth="1"/>
    <col min="10" max="10" width="16.6640625" style="4" customWidth="1"/>
    <col min="11" max="11" width="28.109375" style="4" customWidth="1"/>
    <col min="12" max="12" width="16.44140625" style="4" customWidth="1"/>
    <col min="13" max="13" width="17.88671875" style="4" customWidth="1"/>
    <col min="14" max="14" width="19" style="4" customWidth="1"/>
    <col min="15" max="15" width="11.44140625" style="4" hidden="1" customWidth="1"/>
    <col min="16" max="16" width="16.5546875" style="4" customWidth="1"/>
    <col min="17" max="19" width="18" style="4" customWidth="1"/>
    <col min="20" max="20" width="18.109375" style="4" customWidth="1"/>
    <col min="21" max="21" width="17.88671875" style="4" customWidth="1"/>
    <col min="22" max="22" width="25.88671875" style="2" customWidth="1"/>
    <col min="23" max="16384" width="9.109375" style="2"/>
  </cols>
  <sheetData>
    <row r="1" spans="2:31" ht="15" customHeight="1" x14ac:dyDescent="0.3">
      <c r="G1" s="174"/>
      <c r="H1" s="174"/>
      <c r="I1" s="174"/>
      <c r="J1" s="174"/>
      <c r="K1" s="174"/>
      <c r="L1" s="174"/>
      <c r="M1" s="174"/>
      <c r="N1" s="174"/>
      <c r="O1" s="174"/>
      <c r="P1" s="174"/>
      <c r="Q1" s="174"/>
      <c r="R1" s="2"/>
      <c r="S1" s="2"/>
      <c r="T1" s="2"/>
      <c r="U1" s="2"/>
      <c r="W1" s="175"/>
      <c r="X1" s="175"/>
      <c r="Y1" s="175"/>
      <c r="Z1" s="175"/>
      <c r="AA1" s="175"/>
      <c r="AB1" s="175"/>
      <c r="AC1" s="175"/>
      <c r="AD1" s="175"/>
      <c r="AE1"/>
    </row>
    <row r="2" spans="2:31" customFormat="1" ht="15.6" x14ac:dyDescent="0.3">
      <c r="H2" s="171" t="str">
        <f>'[1]Formulario PPGR1'!G2</f>
        <v>Servicio Nacional de Salud</v>
      </c>
      <c r="I2" s="171"/>
      <c r="L2" s="1"/>
      <c r="M2" s="1"/>
      <c r="N2" s="1"/>
      <c r="O2" s="1"/>
      <c r="P2" s="1"/>
      <c r="Q2" s="1"/>
      <c r="R2" s="1"/>
      <c r="S2" s="1"/>
      <c r="T2" s="1"/>
      <c r="U2" s="1"/>
      <c r="V2" s="1"/>
      <c r="W2" s="131"/>
      <c r="X2" s="129"/>
      <c r="Y2" s="129"/>
      <c r="Z2" s="129"/>
      <c r="AA2" s="130"/>
    </row>
    <row r="3" spans="2:31" customFormat="1" ht="14.4" x14ac:dyDescent="0.3">
      <c r="H3" s="172" t="str">
        <f>'[1]Formulario PPGR1'!G3</f>
        <v>Dirección de Planificación y Desarrollo</v>
      </c>
      <c r="I3" s="172"/>
      <c r="L3" s="1"/>
      <c r="M3" s="1"/>
      <c r="N3" s="1"/>
      <c r="O3" s="1"/>
      <c r="P3" s="1"/>
      <c r="Q3" s="1"/>
      <c r="R3" s="1"/>
      <c r="S3" s="1"/>
      <c r="T3" s="1"/>
      <c r="U3" s="1"/>
      <c r="V3" s="1"/>
      <c r="W3" s="131"/>
      <c r="X3" s="129"/>
      <c r="Y3" s="129"/>
      <c r="Z3" s="129"/>
      <c r="AA3" s="130"/>
    </row>
    <row r="4" spans="2:31" customFormat="1" ht="14.4" x14ac:dyDescent="0.3">
      <c r="H4" s="173" t="str">
        <f>'[1]Formulario PPGR1'!G4</f>
        <v xml:space="preserve">Plan Operativo Anual </v>
      </c>
      <c r="I4" s="173"/>
      <c r="L4" s="1"/>
      <c r="M4" s="1"/>
      <c r="N4" s="1"/>
      <c r="O4" s="1"/>
      <c r="P4" s="1"/>
      <c r="Q4" s="1"/>
      <c r="R4" s="1"/>
      <c r="S4" s="1"/>
      <c r="T4" s="1"/>
      <c r="U4" s="1"/>
      <c r="V4" s="1"/>
      <c r="W4" s="131"/>
      <c r="X4" s="129"/>
      <c r="Y4" s="129"/>
      <c r="Z4" s="129"/>
      <c r="AA4" s="130"/>
    </row>
    <row r="5" spans="2:31" customFormat="1" ht="14.4" x14ac:dyDescent="0.3">
      <c r="H5" s="173" t="s">
        <v>851</v>
      </c>
      <c r="I5" s="173"/>
      <c r="L5" s="1"/>
      <c r="M5" s="1"/>
      <c r="N5" s="1"/>
      <c r="O5" s="1"/>
      <c r="P5" s="1"/>
      <c r="Q5" s="1"/>
      <c r="R5" s="1"/>
      <c r="S5" s="1"/>
      <c r="T5" s="1"/>
      <c r="U5" s="1"/>
      <c r="V5" s="1"/>
      <c r="W5" s="131"/>
      <c r="X5" s="129"/>
      <c r="Y5" s="129"/>
      <c r="Z5" s="129"/>
      <c r="AA5" s="130"/>
    </row>
    <row r="6" spans="2:31" ht="14.4" x14ac:dyDescent="0.3">
      <c r="G6" s="176"/>
      <c r="H6" s="121" t="str">
        <f>'[1]Formulario PPGR1'!$M$3</f>
        <v>SNS - Dirección Central</v>
      </c>
      <c r="I6" s="121"/>
      <c r="J6" s="2"/>
      <c r="K6" s="2"/>
      <c r="L6" s="1"/>
      <c r="M6" s="1"/>
      <c r="N6" s="1"/>
      <c r="O6" s="1"/>
      <c r="P6" s="1"/>
      <c r="Q6" s="1"/>
      <c r="R6" s="1"/>
      <c r="S6" s="1"/>
      <c r="T6" s="2"/>
      <c r="U6" s="2"/>
      <c r="W6" s="175"/>
      <c r="X6" s="175"/>
      <c r="Y6" s="175"/>
      <c r="Z6" s="175"/>
      <c r="AA6" s="175"/>
      <c r="AB6" s="175"/>
      <c r="AC6" s="175"/>
      <c r="AD6" s="175"/>
      <c r="AE6"/>
    </row>
    <row r="8" spans="2:31" ht="27.6" x14ac:dyDescent="0.25">
      <c r="B8" s="202" t="s">
        <v>94</v>
      </c>
      <c r="C8" s="203" t="s">
        <v>95</v>
      </c>
      <c r="D8" s="203" t="s">
        <v>96</v>
      </c>
      <c r="E8" s="203" t="s">
        <v>97</v>
      </c>
      <c r="F8" s="204" t="s">
        <v>223</v>
      </c>
      <c r="G8" s="177" t="s">
        <v>852</v>
      </c>
      <c r="H8" s="177" t="s">
        <v>853</v>
      </c>
      <c r="I8" s="188" t="s">
        <v>834</v>
      </c>
      <c r="J8" s="177" t="s">
        <v>854</v>
      </c>
      <c r="K8" s="177" t="s">
        <v>835</v>
      </c>
      <c r="L8" s="177" t="s">
        <v>845</v>
      </c>
      <c r="M8" s="177" t="s">
        <v>846</v>
      </c>
      <c r="N8" s="177" t="s">
        <v>847</v>
      </c>
      <c r="O8" s="177" t="s">
        <v>848</v>
      </c>
      <c r="P8" s="177" t="s">
        <v>849</v>
      </c>
      <c r="Q8" s="179" t="s">
        <v>836</v>
      </c>
      <c r="R8" s="179" t="s">
        <v>837</v>
      </c>
      <c r="S8" s="179" t="s">
        <v>838</v>
      </c>
      <c r="T8" s="178" t="s">
        <v>855</v>
      </c>
      <c r="U8" s="179" t="s">
        <v>839</v>
      </c>
      <c r="V8" s="180" t="s">
        <v>840</v>
      </c>
      <c r="W8" s="179" t="s">
        <v>856</v>
      </c>
    </row>
    <row r="9" spans="2:31" ht="27.6" x14ac:dyDescent="0.25">
      <c r="B9" s="203" t="e">
        <f>IF('Formulario PPGR5'!$G9="","",CONCATENATE('Formulario PPGR5'!$C9,".",'Formulario PPGR5'!$D9,".",'Formulario PPGR5'!$E9,".",'Formulario PPGR5'!$F9))</f>
        <v>#REF!</v>
      </c>
      <c r="C9" s="203" t="e">
        <f>IF('Formulario PPGR5'!$G9="","",'[1]Formulario PPGR1'!#REF!)</f>
        <v>#REF!</v>
      </c>
      <c r="D9" s="203" t="e">
        <f>IF('Formulario PPGR5'!$G9="","",'[1]Formulario PPGR1'!#REF!)</f>
        <v>#REF!</v>
      </c>
      <c r="E9" s="203" t="e">
        <f>IF('Formulario PPGR5'!$G9="","",'[1]Formulario PPGR1'!#REF!)</f>
        <v>#REF!</v>
      </c>
      <c r="F9" s="203" t="e">
        <f>IF('Formulario PPGR5'!$G9="","",'[1]Formulario PPGR1'!#REF!)</f>
        <v>#REF!</v>
      </c>
      <c r="G9" s="189" t="s">
        <v>2312</v>
      </c>
      <c r="H9" s="206" t="s">
        <v>1808</v>
      </c>
      <c r="I9" s="207" t="s">
        <v>857</v>
      </c>
      <c r="J9" s="206"/>
      <c r="K9" s="657" t="s">
        <v>2548</v>
      </c>
      <c r="L9" s="189" t="s">
        <v>2315</v>
      </c>
      <c r="M9" s="208" t="s">
        <v>2549</v>
      </c>
      <c r="N9" s="208" t="s">
        <v>1311</v>
      </c>
      <c r="O9" s="209"/>
      <c r="P9" s="209" t="s">
        <v>1311</v>
      </c>
      <c r="Q9" s="210" t="s">
        <v>2143</v>
      </c>
      <c r="R9" s="210">
        <v>1</v>
      </c>
      <c r="S9" s="210"/>
      <c r="T9" s="211"/>
      <c r="U9" s="211"/>
      <c r="V9" s="212"/>
      <c r="W9" s="213"/>
    </row>
    <row r="10" spans="2:31" ht="27.6" x14ac:dyDescent="0.25">
      <c r="B10" s="203" t="str">
        <f>IF('Formulario PPGR5'!$G10="","",CONCATENATE('Formulario PPGR5'!$C10,".",'Formulario PPGR5'!$D10,".",'Formulario PPGR5'!$E10,".",'Formulario PPGR5'!$F10))</f>
        <v/>
      </c>
      <c r="C10" s="203" t="str">
        <f>IF('Formulario PPGR5'!$G10="","",'[1]Formulario PPGR1'!#REF!)</f>
        <v/>
      </c>
      <c r="D10" s="203" t="str">
        <f>IF('Formulario PPGR5'!$G10="","",'[1]Formulario PPGR1'!#REF!)</f>
        <v/>
      </c>
      <c r="E10" s="203" t="str">
        <f>IF('Formulario PPGR5'!$G10="","",'[1]Formulario PPGR1'!#REF!)</f>
        <v/>
      </c>
      <c r="F10" s="203" t="str">
        <f>IF('Formulario PPGR5'!$G10="","",'[1]Formulario PPGR1'!#REF!)</f>
        <v/>
      </c>
      <c r="G10" s="189"/>
      <c r="H10" s="206"/>
      <c r="I10" s="207" t="s">
        <v>857</v>
      </c>
      <c r="J10" s="206"/>
      <c r="K10" s="657" t="s">
        <v>2548</v>
      </c>
      <c r="L10" s="189" t="s">
        <v>2315</v>
      </c>
      <c r="M10" s="208" t="s">
        <v>2550</v>
      </c>
      <c r="N10" s="208" t="s">
        <v>1311</v>
      </c>
      <c r="O10" s="209"/>
      <c r="P10" s="209" t="s">
        <v>1311</v>
      </c>
      <c r="Q10" s="210" t="s">
        <v>2143</v>
      </c>
      <c r="R10" s="210">
        <v>1</v>
      </c>
      <c r="S10" s="210"/>
      <c r="T10" s="211"/>
      <c r="U10" s="211"/>
      <c r="V10" s="212"/>
      <c r="W10" s="213"/>
    </row>
    <row r="11" spans="2:31" ht="27.6" x14ac:dyDescent="0.25">
      <c r="B11" s="203" t="str">
        <f>IF('Formulario PPGR5'!$G11="","",CONCATENATE('Formulario PPGR5'!$C11,".",'Formulario PPGR5'!$D11,".",'Formulario PPGR5'!$E11,".",'Formulario PPGR5'!$F11))</f>
        <v/>
      </c>
      <c r="C11" s="203" t="str">
        <f>IF('Formulario PPGR5'!$G11="","",'[1]Formulario PPGR1'!#REF!)</f>
        <v/>
      </c>
      <c r="D11" s="203" t="str">
        <f>IF('Formulario PPGR5'!$G11="","",'[1]Formulario PPGR1'!#REF!)</f>
        <v/>
      </c>
      <c r="E11" s="203" t="str">
        <f>IF('Formulario PPGR5'!$G11="","",'[1]Formulario PPGR1'!#REF!)</f>
        <v/>
      </c>
      <c r="F11" s="203" t="str">
        <f>IF('Formulario PPGR5'!$G11="","",'[1]Formulario PPGR1'!#REF!)</f>
        <v/>
      </c>
      <c r="G11" s="189"/>
      <c r="H11" s="206"/>
      <c r="I11" s="207" t="s">
        <v>857</v>
      </c>
      <c r="J11" s="206"/>
      <c r="K11" s="657" t="s">
        <v>2551</v>
      </c>
      <c r="L11" s="189" t="s">
        <v>2315</v>
      </c>
      <c r="M11" s="208" t="s">
        <v>2549</v>
      </c>
      <c r="N11" s="208" t="s">
        <v>1311</v>
      </c>
      <c r="O11" s="209"/>
      <c r="P11" s="209" t="s">
        <v>1311</v>
      </c>
      <c r="Q11" s="210" t="s">
        <v>2143</v>
      </c>
      <c r="R11" s="210">
        <v>1</v>
      </c>
      <c r="S11" s="210"/>
      <c r="T11" s="211"/>
      <c r="U11" s="211"/>
      <c r="V11" s="212"/>
      <c r="W11" s="213"/>
    </row>
    <row r="12" spans="2:31" ht="27.6" x14ac:dyDescent="0.25">
      <c r="B12" s="203" t="str">
        <f>IF('Formulario PPGR5'!$G12="","",CONCATENATE('Formulario PPGR5'!$C12,".",'Formulario PPGR5'!$D12,".",'Formulario PPGR5'!$E12,".",'Formulario PPGR5'!$F12))</f>
        <v/>
      </c>
      <c r="C12" s="203" t="str">
        <f>IF('Formulario PPGR5'!$G12="","",'[1]Formulario PPGR1'!#REF!)</f>
        <v/>
      </c>
      <c r="D12" s="203" t="str">
        <f>IF('Formulario PPGR5'!$G12="","",'[1]Formulario PPGR1'!#REF!)</f>
        <v/>
      </c>
      <c r="E12" s="203" t="str">
        <f>IF('Formulario PPGR5'!$G12="","",'[1]Formulario PPGR1'!#REF!)</f>
        <v/>
      </c>
      <c r="F12" s="203" t="str">
        <f>IF('Formulario PPGR5'!$G12="","",'[1]Formulario PPGR1'!#REF!)</f>
        <v/>
      </c>
      <c r="G12" s="189"/>
      <c r="H12" s="206"/>
      <c r="I12" s="207" t="s">
        <v>857</v>
      </c>
      <c r="J12" s="206"/>
      <c r="K12" s="657" t="s">
        <v>2551</v>
      </c>
      <c r="L12" s="206" t="s">
        <v>2315</v>
      </c>
      <c r="M12" s="208" t="s">
        <v>2552</v>
      </c>
      <c r="N12" s="208" t="s">
        <v>1311</v>
      </c>
      <c r="O12" s="208"/>
      <c r="P12" s="209" t="s">
        <v>1311</v>
      </c>
      <c r="Q12" s="210" t="s">
        <v>2143</v>
      </c>
      <c r="R12" s="192">
        <v>1</v>
      </c>
      <c r="S12" s="192"/>
      <c r="T12" s="192"/>
      <c r="U12" s="179"/>
      <c r="V12" s="213"/>
      <c r="W12" s="213"/>
    </row>
    <row r="13" spans="2:31" ht="27.6" x14ac:dyDescent="0.25">
      <c r="B13" s="203" t="str">
        <f>IF('Formulario PPGR5'!$G13="","",CONCATENATE('Formulario PPGR5'!$C13,".",'Formulario PPGR5'!$D13,".",'Formulario PPGR5'!$E13,".",'Formulario PPGR5'!$F13))</f>
        <v/>
      </c>
      <c r="C13" s="203" t="str">
        <f>IF('Formulario PPGR5'!$G13="","",'[1]Formulario PPGR1'!#REF!)</f>
        <v/>
      </c>
      <c r="D13" s="203" t="str">
        <f>IF('Formulario PPGR5'!$G13="","",'[1]Formulario PPGR1'!#REF!)</f>
        <v/>
      </c>
      <c r="E13" s="203" t="str">
        <f>IF('Formulario PPGR5'!$G13="","",'[1]Formulario PPGR1'!#REF!)</f>
        <v/>
      </c>
      <c r="F13" s="203" t="str">
        <f>IF('Formulario PPGR5'!$G13="","",'[1]Formulario PPGR1'!#REF!)</f>
        <v/>
      </c>
      <c r="G13" s="189"/>
      <c r="H13" s="206"/>
      <c r="I13" s="207" t="s">
        <v>857</v>
      </c>
      <c r="J13" s="206"/>
      <c r="K13" s="657" t="s">
        <v>2553</v>
      </c>
      <c r="L13" s="206" t="s">
        <v>2315</v>
      </c>
      <c r="M13" s="208" t="s">
        <v>2550</v>
      </c>
      <c r="N13" s="208" t="s">
        <v>1307</v>
      </c>
      <c r="O13" s="208"/>
      <c r="P13" s="209" t="s">
        <v>1307</v>
      </c>
      <c r="Q13" s="210" t="s">
        <v>2143</v>
      </c>
      <c r="R13" s="192">
        <v>6</v>
      </c>
      <c r="S13" s="192"/>
      <c r="T13" s="192"/>
      <c r="U13" s="179"/>
      <c r="V13" s="213"/>
      <c r="W13" s="213"/>
    </row>
    <row r="14" spans="2:31" ht="55.2" x14ac:dyDescent="0.25">
      <c r="B14" s="203" t="str">
        <f>IF('Formulario PPGR5'!$G14="","",CONCATENATE('Formulario PPGR5'!$C14,".",'Formulario PPGR5'!$D14,".",'Formulario PPGR5'!$E14,".",'Formulario PPGR5'!$F14))</f>
        <v/>
      </c>
      <c r="C14" s="203"/>
      <c r="D14" s="203" t="str">
        <f>IF('Formulario PPGR5'!$G14="","",'[1]Formulario PPGR1'!#REF!)</f>
        <v/>
      </c>
      <c r="E14" s="203" t="str">
        <f>IF('Formulario PPGR5'!$G14="","",'[1]Formulario PPGR1'!#REF!)</f>
        <v/>
      </c>
      <c r="F14" s="203" t="str">
        <f>IF('Formulario PPGR5'!$G14="","",'[1]Formulario PPGR1'!#REF!)</f>
        <v/>
      </c>
      <c r="G14" s="189"/>
      <c r="H14" s="189"/>
      <c r="I14" s="207"/>
      <c r="J14" s="189"/>
      <c r="K14" s="657" t="s">
        <v>2553</v>
      </c>
      <c r="L14" s="206" t="s">
        <v>2315</v>
      </c>
      <c r="M14" s="208" t="s">
        <v>2558</v>
      </c>
      <c r="N14" s="208" t="s">
        <v>1305</v>
      </c>
      <c r="O14" s="209"/>
      <c r="P14" s="210" t="s">
        <v>1305</v>
      </c>
      <c r="Q14" s="192" t="s">
        <v>2143</v>
      </c>
      <c r="R14" s="192">
        <v>6</v>
      </c>
      <c r="S14" s="192"/>
      <c r="T14" s="179"/>
      <c r="U14" s="179"/>
      <c r="V14" s="197"/>
      <c r="W14" s="213"/>
    </row>
    <row r="15" spans="2:31" ht="55.2" x14ac:dyDescent="0.25">
      <c r="B15" s="203" t="str">
        <f>IF('Formulario PPGR5'!$G15="","",CONCATENATE('Formulario PPGR5'!$C15,".",'Formulario PPGR5'!$D15,".",'Formulario PPGR5'!$E15,".",'Formulario PPGR5'!$F15))</f>
        <v/>
      </c>
      <c r="C15" s="203" t="str">
        <f>IF('Formulario PPGR5'!$G15="","",'[1]Formulario PPGR1'!#REF!)</f>
        <v/>
      </c>
      <c r="D15" s="203" t="str">
        <f>IF('Formulario PPGR5'!$G15="","",'[1]Formulario PPGR1'!#REF!)</f>
        <v/>
      </c>
      <c r="E15" s="203" t="str">
        <f>IF('Formulario PPGR5'!$G15="","",'[1]Formulario PPGR1'!#REF!)</f>
        <v/>
      </c>
      <c r="F15" s="203" t="str">
        <f>IF('Formulario PPGR5'!$G15="","",'[1]Formulario PPGR1'!#REF!)</f>
        <v/>
      </c>
      <c r="G15" s="189"/>
      <c r="H15" s="206"/>
      <c r="I15" s="207" t="s">
        <v>857</v>
      </c>
      <c r="J15" s="206"/>
      <c r="K15" s="657" t="s">
        <v>2554</v>
      </c>
      <c r="L15" s="189" t="s">
        <v>2315</v>
      </c>
      <c r="M15" s="208" t="s">
        <v>2559</v>
      </c>
      <c r="N15" s="208" t="s">
        <v>1305</v>
      </c>
      <c r="O15" s="208"/>
      <c r="P15" s="209" t="s">
        <v>1305</v>
      </c>
      <c r="Q15" s="210" t="s">
        <v>2143</v>
      </c>
      <c r="R15" s="192">
        <v>6</v>
      </c>
      <c r="S15" s="192"/>
      <c r="T15" s="192"/>
      <c r="U15" s="179"/>
      <c r="V15" s="213"/>
      <c r="W15" s="213"/>
    </row>
    <row r="16" spans="2:31" ht="55.2" x14ac:dyDescent="0.25">
      <c r="B16" s="203" t="str">
        <f>IF('Formulario PPGR5'!$G16="","",CONCATENATE('Formulario PPGR5'!$C16,".",'Formulario PPGR5'!$D16,".",'Formulario PPGR5'!$E16,".",'Formulario PPGR5'!$F16))</f>
        <v/>
      </c>
      <c r="C16" s="203" t="str">
        <f>IF('Formulario PPGR5'!$G16="","",'[1]Formulario PPGR1'!#REF!)</f>
        <v/>
      </c>
      <c r="D16" s="203" t="str">
        <f>IF('Formulario PPGR5'!$G16="","",'[1]Formulario PPGR1'!#REF!)</f>
        <v/>
      </c>
      <c r="E16" s="203" t="str">
        <f>IF('Formulario PPGR5'!$G16="","",'[1]Formulario PPGR1'!#REF!)</f>
        <v/>
      </c>
      <c r="F16" s="203" t="str">
        <f>IF('Formulario PPGR5'!$G16="","",'[1]Formulario PPGR1'!#REF!)</f>
        <v/>
      </c>
      <c r="G16" s="189"/>
      <c r="H16" s="206"/>
      <c r="I16" s="207" t="s">
        <v>857</v>
      </c>
      <c r="J16" s="206"/>
      <c r="K16" s="657" t="s">
        <v>2555</v>
      </c>
      <c r="L16" s="206" t="s">
        <v>2315</v>
      </c>
      <c r="M16" s="208" t="s">
        <v>2559</v>
      </c>
      <c r="N16" s="208" t="s">
        <v>1305</v>
      </c>
      <c r="O16" s="208"/>
      <c r="P16" s="209" t="s">
        <v>1305</v>
      </c>
      <c r="Q16" s="210" t="s">
        <v>2143</v>
      </c>
      <c r="R16" s="192">
        <v>10</v>
      </c>
      <c r="S16" s="192"/>
      <c r="T16" s="192"/>
      <c r="U16" s="179"/>
      <c r="V16" s="213"/>
      <c r="W16" s="213"/>
    </row>
    <row r="17" spans="2:23" x14ac:dyDescent="0.25">
      <c r="B17" s="203" t="str">
        <f>IF('Formulario PPGR5'!$G17="","",CONCATENATE('Formulario PPGR5'!$C17,".",'Formulario PPGR5'!$D17,".",'Formulario PPGR5'!$E17,".",'Formulario PPGR5'!$F17))</f>
        <v/>
      </c>
      <c r="C17" s="203" t="str">
        <f>IF('Formulario PPGR5'!$G17="","",'[1]Formulario PPGR1'!#REF!)</f>
        <v/>
      </c>
      <c r="D17" s="203" t="str">
        <f>IF('Formulario PPGR5'!$G17="","",'[1]Formulario PPGR1'!#REF!)</f>
        <v/>
      </c>
      <c r="E17" s="203" t="str">
        <f>IF('Formulario PPGR5'!$G17="","",'[1]Formulario PPGR1'!#REF!)</f>
        <v/>
      </c>
      <c r="F17" s="203" t="str">
        <f>IF('Formulario PPGR5'!$G17="","",'[1]Formulario PPGR1'!#REF!)</f>
        <v/>
      </c>
      <c r="G17" s="189"/>
      <c r="H17" s="206"/>
      <c r="I17" s="207" t="s">
        <v>857</v>
      </c>
      <c r="J17" s="206"/>
      <c r="K17" s="657" t="s">
        <v>2556</v>
      </c>
      <c r="L17" s="206"/>
      <c r="M17" s="208"/>
      <c r="N17" s="208"/>
      <c r="O17" s="208"/>
      <c r="P17" s="209"/>
      <c r="Q17" s="210" t="s">
        <v>2143</v>
      </c>
      <c r="R17" s="192">
        <v>4</v>
      </c>
      <c r="S17" s="192"/>
      <c r="T17" s="192"/>
      <c r="U17" s="179"/>
      <c r="V17" s="213"/>
      <c r="W17" s="213"/>
    </row>
    <row r="18" spans="2:23" s="679" customFormat="1" ht="27.6" x14ac:dyDescent="0.25">
      <c r="B18" s="667" t="str">
        <f>IF('Formulario PPGR5'!$G18="","",CONCATENATE('Formulario PPGR5'!$C18,".",'Formulario PPGR5'!$D18,".",'Formulario PPGR5'!$E18,".",'Formulario PPGR5'!$F18))</f>
        <v/>
      </c>
      <c r="C18" s="667" t="str">
        <f>IF('Formulario PPGR5'!$G18="","",'[1]Formulario PPGR1'!#REF!)</f>
        <v/>
      </c>
      <c r="D18" s="667" t="str">
        <f>IF('Formulario PPGR5'!$G18="","",'[1]Formulario PPGR1'!#REF!)</f>
        <v/>
      </c>
      <c r="E18" s="667" t="str">
        <f>IF('Formulario PPGR5'!$G18="","",'[1]Formulario PPGR1'!#REF!)</f>
        <v/>
      </c>
      <c r="F18" s="667" t="str">
        <f>IF('Formulario PPGR5'!$G18="","",'[1]Formulario PPGR1'!#REF!)</f>
        <v/>
      </c>
      <c r="G18" s="668"/>
      <c r="H18" s="669"/>
      <c r="I18" s="670" t="s">
        <v>857</v>
      </c>
      <c r="J18" s="669"/>
      <c r="K18" s="671" t="s">
        <v>2557</v>
      </c>
      <c r="L18" s="668"/>
      <c r="M18" s="672"/>
      <c r="N18" s="672"/>
      <c r="O18" s="673"/>
      <c r="P18" s="673"/>
      <c r="Q18" s="755" t="s">
        <v>2143</v>
      </c>
      <c r="R18" s="674">
        <v>10</v>
      </c>
      <c r="S18" s="675"/>
      <c r="T18" s="676"/>
      <c r="U18" s="676"/>
      <c r="V18" s="677"/>
      <c r="W18" s="678"/>
    </row>
    <row r="19" spans="2:23" s="679" customFormat="1" ht="27.6" x14ac:dyDescent="0.25">
      <c r="B19" s="667" t="str">
        <f>IF('Formulario PPGR5'!$G19="","",CONCATENATE('Formulario PPGR5'!$C19,".",'Formulario PPGR5'!$D19,".",'Formulario PPGR5'!$E19,".",'Formulario PPGR5'!$F19))</f>
        <v/>
      </c>
      <c r="C19" s="667" t="str">
        <f>IF('Formulario PPGR5'!$G19="","",'[1]Formulario PPGR1'!#REF!)</f>
        <v/>
      </c>
      <c r="D19" s="667" t="str">
        <f>IF('Formulario PPGR5'!$G19="","",'[1]Formulario PPGR1'!#REF!)</f>
        <v/>
      </c>
      <c r="E19" s="667" t="str">
        <f>IF('Formulario PPGR5'!$G19="","",'[1]Formulario PPGR1'!#REF!)</f>
        <v/>
      </c>
      <c r="F19" s="667" t="str">
        <f>IF('Formulario PPGR5'!$G19="","",'[1]Formulario PPGR1'!#REF!)</f>
        <v/>
      </c>
      <c r="G19" s="668"/>
      <c r="H19" s="669"/>
      <c r="I19" s="670" t="s">
        <v>857</v>
      </c>
      <c r="J19" s="669"/>
      <c r="K19" s="671" t="s">
        <v>2590</v>
      </c>
      <c r="L19" s="668"/>
      <c r="M19" s="672"/>
      <c r="N19" s="672"/>
      <c r="O19" s="673"/>
      <c r="P19" s="673"/>
      <c r="Q19" s="755" t="s">
        <v>2143</v>
      </c>
      <c r="R19" s="674">
        <v>4</v>
      </c>
      <c r="S19" s="675"/>
      <c r="T19" s="676"/>
      <c r="U19" s="676"/>
      <c r="V19" s="677"/>
      <c r="W19" s="678"/>
    </row>
    <row r="20" spans="2:23" s="679" customFormat="1" ht="27.6" x14ac:dyDescent="0.25">
      <c r="B20" s="667" t="str">
        <f>IF('Formulario PPGR5'!$G20="","",CONCATENATE('Formulario PPGR5'!$C20,".",'Formulario PPGR5'!$D20,".",'Formulario PPGR5'!$E20,".",'Formulario PPGR5'!$F20))</f>
        <v/>
      </c>
      <c r="C20" s="667" t="str">
        <f>IF('Formulario PPGR5'!$G20="","",'[1]Formulario PPGR1'!#REF!)</f>
        <v/>
      </c>
      <c r="D20" s="667" t="str">
        <f>IF('Formulario PPGR5'!$G20="","",'[1]Formulario PPGR1'!#REF!)</f>
        <v/>
      </c>
      <c r="E20" s="667" t="str">
        <f>IF('Formulario PPGR5'!$G20="","",'[1]Formulario PPGR1'!#REF!)</f>
        <v/>
      </c>
      <c r="F20" s="667" t="str">
        <f>IF('Formulario PPGR5'!$G20="","",'[1]Formulario PPGR1'!#REF!)</f>
        <v/>
      </c>
      <c r="G20" s="668"/>
      <c r="H20" s="669"/>
      <c r="I20" s="670" t="s">
        <v>857</v>
      </c>
      <c r="J20" s="669"/>
      <c r="K20" s="671" t="s">
        <v>2591</v>
      </c>
      <c r="L20" s="668"/>
      <c r="M20" s="672"/>
      <c r="N20" s="672"/>
      <c r="O20" s="673"/>
      <c r="P20" s="673"/>
      <c r="Q20" s="755" t="s">
        <v>2143</v>
      </c>
      <c r="R20" s="674">
        <v>10</v>
      </c>
      <c r="S20" s="674"/>
      <c r="T20" s="676"/>
      <c r="U20" s="676"/>
      <c r="V20" s="677"/>
      <c r="W20" s="678"/>
    </row>
    <row r="21" spans="2:23" s="679" customFormat="1" x14ac:dyDescent="0.25">
      <c r="B21" s="667" t="str">
        <f>IF('Formulario PPGR5'!$G21="","",CONCATENATE('Formulario PPGR5'!$C21,".",'Formulario PPGR5'!$D21,".",'Formulario PPGR5'!$E21,".",'Formulario PPGR5'!$F21))</f>
        <v/>
      </c>
      <c r="C21" s="667" t="str">
        <f>IF('Formulario PPGR5'!$G21="","",'[1]Formulario PPGR1'!#REF!)</f>
        <v/>
      </c>
      <c r="D21" s="667" t="str">
        <f>IF('Formulario PPGR5'!$G21="","",'[1]Formulario PPGR1'!#REF!)</f>
        <v/>
      </c>
      <c r="E21" s="667" t="str">
        <f>IF('Formulario PPGR5'!$G21="","",'[1]Formulario PPGR1'!#REF!)</f>
        <v/>
      </c>
      <c r="F21" s="667" t="str">
        <f>IF('Formulario PPGR5'!$G21="","",'[1]Formulario PPGR1'!#REF!)</f>
        <v/>
      </c>
      <c r="G21" s="668"/>
      <c r="H21" s="669"/>
      <c r="I21" s="670" t="s">
        <v>857</v>
      </c>
      <c r="J21" s="669"/>
      <c r="K21" s="669" t="s">
        <v>2592</v>
      </c>
      <c r="L21" s="668"/>
      <c r="M21" s="672"/>
      <c r="N21" s="672"/>
      <c r="O21" s="673"/>
      <c r="P21" s="673"/>
      <c r="Q21" s="755" t="s">
        <v>2143</v>
      </c>
      <c r="R21" s="674">
        <v>20</v>
      </c>
      <c r="S21" s="675"/>
      <c r="T21" s="676"/>
      <c r="U21" s="676"/>
      <c r="V21" s="677"/>
      <c r="W21" s="678"/>
    </row>
    <row r="22" spans="2:23" s="679" customFormat="1" x14ac:dyDescent="0.25">
      <c r="B22" s="667" t="str">
        <f>IF('Formulario PPGR5'!$G22="","",CONCATENATE('Formulario PPGR5'!$C22,".",'Formulario PPGR5'!$D22,".",'Formulario PPGR5'!$E22,".",'Formulario PPGR5'!$F22))</f>
        <v/>
      </c>
      <c r="C22" s="667" t="str">
        <f>IF('Formulario PPGR5'!$G22="","",'[1]Formulario PPGR1'!#REF!)</f>
        <v/>
      </c>
      <c r="D22" s="667" t="str">
        <f>IF('Formulario PPGR5'!$G22="","",'[1]Formulario PPGR1'!#REF!)</f>
        <v/>
      </c>
      <c r="E22" s="667" t="str">
        <f>IF('Formulario PPGR5'!$G22="","",'[1]Formulario PPGR1'!#REF!)</f>
        <v/>
      </c>
      <c r="F22" s="667" t="str">
        <f>IF('Formulario PPGR5'!$G22="","",'[1]Formulario PPGR1'!#REF!)</f>
        <v/>
      </c>
      <c r="G22" s="668"/>
      <c r="H22" s="669"/>
      <c r="I22" s="670" t="s">
        <v>857</v>
      </c>
      <c r="J22" s="669"/>
      <c r="K22" s="669" t="s">
        <v>2593</v>
      </c>
      <c r="L22" s="668"/>
      <c r="M22" s="672"/>
      <c r="N22" s="672"/>
      <c r="O22" s="673"/>
      <c r="P22" s="673"/>
      <c r="Q22" s="755" t="s">
        <v>2143</v>
      </c>
      <c r="R22" s="674">
        <v>2</v>
      </c>
      <c r="S22" s="675"/>
      <c r="T22" s="676"/>
      <c r="U22" s="676"/>
      <c r="V22" s="677"/>
      <c r="W22" s="678"/>
    </row>
    <row r="23" spans="2:23" s="679" customFormat="1" x14ac:dyDescent="0.25">
      <c r="B23" s="667" t="str">
        <f>IF('Formulario PPGR5'!$G23="","",CONCATENATE('Formulario PPGR5'!$C23,".",'Formulario PPGR5'!$D23,".",'Formulario PPGR5'!$E23,".",'Formulario PPGR5'!$F23))</f>
        <v/>
      </c>
      <c r="C23" s="667" t="str">
        <f>IF('Formulario PPGR5'!$G23="","",'[1]Formulario PPGR1'!#REF!)</f>
        <v/>
      </c>
      <c r="D23" s="667" t="str">
        <f>IF('Formulario PPGR5'!$G23="","",'[1]Formulario PPGR1'!#REF!)</f>
        <v/>
      </c>
      <c r="E23" s="667" t="str">
        <f>IF('Formulario PPGR5'!$G23="","",'[1]Formulario PPGR1'!#REF!)</f>
        <v/>
      </c>
      <c r="F23" s="667" t="str">
        <f>IF('Formulario PPGR5'!$G23="","",'[1]Formulario PPGR1'!#REF!)</f>
        <v/>
      </c>
      <c r="G23" s="668"/>
      <c r="H23" s="669"/>
      <c r="I23" s="670" t="s">
        <v>857</v>
      </c>
      <c r="J23" s="669"/>
      <c r="K23" s="669" t="s">
        <v>2594</v>
      </c>
      <c r="L23" s="668"/>
      <c r="M23" s="672"/>
      <c r="N23" s="672"/>
      <c r="O23" s="673"/>
      <c r="P23" s="673"/>
      <c r="Q23" s="755" t="s">
        <v>2143</v>
      </c>
      <c r="R23" s="674">
        <v>5</v>
      </c>
      <c r="S23" s="675"/>
      <c r="T23" s="676"/>
      <c r="U23" s="676"/>
      <c r="V23" s="677"/>
      <c r="W23" s="678"/>
    </row>
    <row r="24" spans="2:23" s="679" customFormat="1" x14ac:dyDescent="0.25">
      <c r="B24" s="667" t="str">
        <f>IF('Formulario PPGR5'!$G24="","",CONCATENATE('Formulario PPGR5'!$C24,".",'Formulario PPGR5'!$D24,".",'Formulario PPGR5'!$E24,".",'Formulario PPGR5'!$F24))</f>
        <v/>
      </c>
      <c r="C24" s="667" t="str">
        <f>IF('Formulario PPGR5'!$G24="","",'[1]Formulario PPGR1'!#REF!)</f>
        <v/>
      </c>
      <c r="D24" s="667" t="str">
        <f>IF('Formulario PPGR5'!$G24="","",'[1]Formulario PPGR1'!#REF!)</f>
        <v/>
      </c>
      <c r="E24" s="667" t="str">
        <f>IF('Formulario PPGR5'!$G24="","",'[1]Formulario PPGR1'!#REF!)</f>
        <v/>
      </c>
      <c r="F24" s="667" t="str">
        <f>IF('Formulario PPGR5'!$G24="","",'[1]Formulario PPGR1'!#REF!)</f>
        <v/>
      </c>
      <c r="G24" s="668"/>
      <c r="H24" s="669"/>
      <c r="I24" s="670" t="s">
        <v>857</v>
      </c>
      <c r="J24" s="669"/>
      <c r="K24" s="669" t="s">
        <v>2595</v>
      </c>
      <c r="L24" s="668"/>
      <c r="M24" s="672"/>
      <c r="N24" s="672"/>
      <c r="O24" s="673"/>
      <c r="P24" s="673"/>
      <c r="Q24" s="755" t="s">
        <v>2143</v>
      </c>
      <c r="R24" s="674">
        <v>6</v>
      </c>
      <c r="S24" s="674"/>
      <c r="T24" s="676"/>
      <c r="U24" s="676"/>
      <c r="V24" s="677"/>
      <c r="W24" s="678"/>
    </row>
    <row r="25" spans="2:23" s="679" customFormat="1" x14ac:dyDescent="0.25">
      <c r="B25" s="667" t="str">
        <f>IF('Formulario PPGR5'!$G25="","",CONCATENATE('Formulario PPGR5'!$C25,".",'Formulario PPGR5'!$D25,".",'Formulario PPGR5'!$E25,".",'Formulario PPGR5'!$F25))</f>
        <v/>
      </c>
      <c r="C25" s="667" t="str">
        <f>IF('Formulario PPGR5'!$G25="","",'[1]Formulario PPGR1'!#REF!)</f>
        <v/>
      </c>
      <c r="D25" s="667" t="str">
        <f>IF('Formulario PPGR5'!$G25="","",'[1]Formulario PPGR1'!#REF!)</f>
        <v/>
      </c>
      <c r="E25" s="667" t="str">
        <f>IF('Formulario PPGR5'!$G25="","",'[1]Formulario PPGR1'!#REF!)</f>
        <v/>
      </c>
      <c r="F25" s="667" t="str">
        <f>IF('Formulario PPGR5'!$G25="","",'[1]Formulario PPGR1'!#REF!)</f>
        <v/>
      </c>
      <c r="G25" s="668"/>
      <c r="H25" s="669"/>
      <c r="I25" s="670" t="s">
        <v>857</v>
      </c>
      <c r="J25" s="669"/>
      <c r="K25" s="669" t="s">
        <v>2596</v>
      </c>
      <c r="L25" s="668"/>
      <c r="M25" s="672"/>
      <c r="N25" s="672"/>
      <c r="O25" s="673"/>
      <c r="P25" s="673"/>
      <c r="Q25" s="755" t="s">
        <v>2143</v>
      </c>
      <c r="R25" s="674">
        <v>11</v>
      </c>
      <c r="S25" s="675"/>
      <c r="T25" s="676"/>
      <c r="U25" s="676"/>
      <c r="V25" s="677"/>
      <c r="W25" s="678"/>
    </row>
    <row r="26" spans="2:23" s="679" customFormat="1" x14ac:dyDescent="0.25">
      <c r="B26" s="667" t="str">
        <f>IF('Formulario PPGR5'!$G26="","",CONCATENATE('Formulario PPGR5'!$C26,".",'Formulario PPGR5'!$D26,".",'Formulario PPGR5'!$E26,".",'Formulario PPGR5'!$F26))</f>
        <v/>
      </c>
      <c r="C26" s="667" t="str">
        <f>IF('Formulario PPGR5'!$G26="","",'[1]Formulario PPGR1'!#REF!)</f>
        <v/>
      </c>
      <c r="D26" s="667" t="str">
        <f>IF('Formulario PPGR5'!$G26="","",'[1]Formulario PPGR1'!#REF!)</f>
        <v/>
      </c>
      <c r="E26" s="667" t="str">
        <f>IF('Formulario PPGR5'!$G26="","",'[1]Formulario PPGR1'!#REF!)</f>
        <v/>
      </c>
      <c r="F26" s="667" t="str">
        <f>IF('Formulario PPGR5'!$G26="","",'[1]Formulario PPGR1'!#REF!)</f>
        <v/>
      </c>
      <c r="G26" s="668"/>
      <c r="H26" s="669"/>
      <c r="I26" s="670" t="s">
        <v>857</v>
      </c>
      <c r="J26" s="669"/>
      <c r="K26" s="669" t="s">
        <v>2597</v>
      </c>
      <c r="L26" s="668"/>
      <c r="M26" s="672"/>
      <c r="N26" s="672"/>
      <c r="O26" s="673"/>
      <c r="P26" s="673"/>
      <c r="Q26" s="755" t="s">
        <v>2143</v>
      </c>
      <c r="R26" s="674">
        <v>6</v>
      </c>
      <c r="S26" s="674"/>
      <c r="T26" s="676"/>
      <c r="U26" s="676"/>
      <c r="V26" s="677"/>
      <c r="W26" s="678"/>
    </row>
    <row r="27" spans="2:23" s="679" customFormat="1" x14ac:dyDescent="0.25">
      <c r="B27" s="667" t="str">
        <f>IF('Formulario PPGR5'!$G27="","",CONCATENATE('Formulario PPGR5'!$C27,".",'Formulario PPGR5'!$D27,".",'Formulario PPGR5'!$E27,".",'Formulario PPGR5'!$F27))</f>
        <v/>
      </c>
      <c r="C27" s="667" t="str">
        <f>IF('Formulario PPGR5'!$G27="","",'[1]Formulario PPGR1'!#REF!)</f>
        <v/>
      </c>
      <c r="D27" s="667" t="str">
        <f>IF('Formulario PPGR5'!$G27="","",'[1]Formulario PPGR1'!#REF!)</f>
        <v/>
      </c>
      <c r="E27" s="667" t="str">
        <f>IF('Formulario PPGR5'!$G27="","",'[1]Formulario PPGR1'!#REF!)</f>
        <v/>
      </c>
      <c r="F27" s="667" t="str">
        <f>IF('Formulario PPGR5'!$G27="","",'[1]Formulario PPGR1'!#REF!)</f>
        <v/>
      </c>
      <c r="G27" s="668"/>
      <c r="H27" s="669"/>
      <c r="I27" s="670" t="s">
        <v>857</v>
      </c>
      <c r="J27" s="669"/>
      <c r="K27" s="669" t="s">
        <v>2598</v>
      </c>
      <c r="L27" s="668"/>
      <c r="M27" s="672"/>
      <c r="N27" s="672"/>
      <c r="O27" s="673"/>
      <c r="P27" s="673"/>
      <c r="Q27" s="755" t="s">
        <v>2143</v>
      </c>
      <c r="R27" s="674">
        <v>6</v>
      </c>
      <c r="S27" s="674"/>
      <c r="T27" s="676"/>
      <c r="U27" s="676"/>
      <c r="V27" s="677"/>
      <c r="W27" s="678"/>
    </row>
    <row r="28" spans="2:23" s="679" customFormat="1" x14ac:dyDescent="0.25">
      <c r="B28" s="667" t="str">
        <f>IF('Formulario PPGR5'!$G28="","",CONCATENATE('Formulario PPGR5'!$C28,".",'Formulario PPGR5'!$D28,".",'Formulario PPGR5'!$E28,".",'Formulario PPGR5'!$F28))</f>
        <v/>
      </c>
      <c r="C28" s="667" t="str">
        <f>IF('Formulario PPGR5'!$G28="","",'[1]Formulario PPGR1'!#REF!)</f>
        <v/>
      </c>
      <c r="D28" s="667" t="str">
        <f>IF('Formulario PPGR5'!$G28="","",'[1]Formulario PPGR1'!#REF!)</f>
        <v/>
      </c>
      <c r="E28" s="667" t="str">
        <f>IF('Formulario PPGR5'!$G28="","",'[1]Formulario PPGR1'!#REF!)</f>
        <v/>
      </c>
      <c r="F28" s="667" t="str">
        <f>IF('Formulario PPGR5'!$G28="","",'[1]Formulario PPGR1'!#REF!)</f>
        <v/>
      </c>
      <c r="G28" s="668"/>
      <c r="H28" s="669"/>
      <c r="I28" s="670" t="s">
        <v>857</v>
      </c>
      <c r="J28" s="669"/>
      <c r="K28" s="669" t="s">
        <v>2599</v>
      </c>
      <c r="L28" s="668"/>
      <c r="M28" s="672"/>
      <c r="N28" s="672"/>
      <c r="O28" s="673"/>
      <c r="P28" s="673"/>
      <c r="Q28" s="755" t="s">
        <v>2143</v>
      </c>
      <c r="R28" s="674">
        <v>11</v>
      </c>
      <c r="S28" s="674"/>
      <c r="T28" s="676"/>
      <c r="U28" s="676"/>
      <c r="V28" s="677"/>
      <c r="W28" s="678"/>
    </row>
    <row r="29" spans="2:23" s="679" customFormat="1" x14ac:dyDescent="0.25">
      <c r="B29" s="667" t="str">
        <f>IF('Formulario PPGR5'!$G29="","",CONCATENATE('Formulario PPGR5'!$C29,".",'Formulario PPGR5'!$D29,".",'Formulario PPGR5'!$E29,".",'Formulario PPGR5'!$F29))</f>
        <v/>
      </c>
      <c r="C29" s="667" t="str">
        <f>IF('Formulario PPGR5'!$G29="","",'[1]Formulario PPGR1'!#REF!)</f>
        <v/>
      </c>
      <c r="D29" s="667" t="str">
        <f>IF('Formulario PPGR5'!$G29="","",'[1]Formulario PPGR1'!#REF!)</f>
        <v/>
      </c>
      <c r="E29" s="667" t="str">
        <f>IF('Formulario PPGR5'!$G29="","",'[1]Formulario PPGR1'!#REF!)</f>
        <v/>
      </c>
      <c r="F29" s="667" t="str">
        <f>IF('Formulario PPGR5'!$G29="","",'[1]Formulario PPGR1'!#REF!)</f>
        <v/>
      </c>
      <c r="G29" s="668"/>
      <c r="H29" s="669"/>
      <c r="I29" s="670" t="s">
        <v>857</v>
      </c>
      <c r="J29" s="669"/>
      <c r="K29" s="669" t="s">
        <v>2600</v>
      </c>
      <c r="L29" s="668"/>
      <c r="M29" s="672"/>
      <c r="N29" s="672"/>
      <c r="O29" s="673"/>
      <c r="P29" s="673"/>
      <c r="Q29" s="755" t="s">
        <v>2143</v>
      </c>
      <c r="R29" s="674">
        <v>5</v>
      </c>
      <c r="S29" s="674"/>
      <c r="T29" s="676"/>
      <c r="U29" s="676"/>
      <c r="V29" s="677"/>
      <c r="W29" s="678"/>
    </row>
    <row r="30" spans="2:23" ht="41.4" x14ac:dyDescent="0.25">
      <c r="B30" s="203" t="e">
        <f>IF('Formulario PPGR5'!$G30="","",CONCATENATE('Formulario PPGR5'!$C30,".",'Formulario PPGR5'!$D30,".",'Formulario PPGR5'!$E30,".",'Formulario PPGR5'!$F30))</f>
        <v>#REF!</v>
      </c>
      <c r="C30" s="203" t="e">
        <f>IF('Formulario PPGR5'!$G30="","",'[1]Formulario PPGR1'!#REF!)</f>
        <v>#REF!</v>
      </c>
      <c r="D30" s="203" t="e">
        <f>IF('Formulario PPGR5'!$G30="","",'[1]Formulario PPGR1'!#REF!)</f>
        <v>#REF!</v>
      </c>
      <c r="E30" s="203" t="e">
        <f>IF('Formulario PPGR5'!$G30="","",'[1]Formulario PPGR1'!#REF!)</f>
        <v>#REF!</v>
      </c>
      <c r="F30" s="203" t="e">
        <f>IF('Formulario PPGR5'!$G30="","",'[1]Formulario PPGR1'!#REF!)</f>
        <v>#REF!</v>
      </c>
      <c r="G30" s="189" t="s">
        <v>2312</v>
      </c>
      <c r="H30" s="206" t="s">
        <v>1654</v>
      </c>
      <c r="I30" s="207" t="s">
        <v>857</v>
      </c>
      <c r="J30" s="206"/>
      <c r="K30" s="206" t="s">
        <v>2601</v>
      </c>
      <c r="L30" s="189" t="s">
        <v>96</v>
      </c>
      <c r="M30" s="208" t="s">
        <v>2602</v>
      </c>
      <c r="N30" s="208" t="s">
        <v>1305</v>
      </c>
      <c r="O30" s="209"/>
      <c r="P30" s="209" t="s">
        <v>1305</v>
      </c>
      <c r="Q30" s="210" t="s">
        <v>2143</v>
      </c>
      <c r="R30" s="210">
        <v>90</v>
      </c>
      <c r="S30" s="192"/>
      <c r="T30" s="179"/>
      <c r="U30" s="179"/>
      <c r="V30" s="197"/>
      <c r="W30" s="213"/>
    </row>
    <row r="31" spans="2:23" ht="41.4" x14ac:dyDescent="0.25">
      <c r="B31" s="203" t="e">
        <f>IF('Formulario PPGR5'!$G31="","",CONCATENATE('Formulario PPGR5'!$C31,".",'Formulario PPGR5'!$D31,".",'Formulario PPGR5'!$E31,".",'Formulario PPGR5'!$F31))</f>
        <v>#REF!</v>
      </c>
      <c r="C31" s="203" t="e">
        <f>IF('Formulario PPGR5'!$G31="","",'[1]Formulario PPGR1'!#REF!)</f>
        <v>#REF!</v>
      </c>
      <c r="D31" s="203" t="e">
        <f>IF('Formulario PPGR5'!$G31="","",'[1]Formulario PPGR1'!#REF!)</f>
        <v>#REF!</v>
      </c>
      <c r="E31" s="203" t="e">
        <f>IF('Formulario PPGR5'!$G31="","",'[1]Formulario PPGR1'!#REF!)</f>
        <v>#REF!</v>
      </c>
      <c r="F31" s="203" t="e">
        <f>IF('Formulario PPGR5'!$G31="","",'[1]Formulario PPGR1'!#REF!)</f>
        <v>#REF!</v>
      </c>
      <c r="G31" s="189" t="s">
        <v>2312</v>
      </c>
      <c r="H31" s="206" t="s">
        <v>1654</v>
      </c>
      <c r="I31" s="207" t="s">
        <v>857</v>
      </c>
      <c r="J31" s="206"/>
      <c r="K31" s="206" t="s">
        <v>2603</v>
      </c>
      <c r="L31" s="189" t="s">
        <v>96</v>
      </c>
      <c r="M31" s="208" t="s">
        <v>2602</v>
      </c>
      <c r="N31" s="208" t="s">
        <v>1305</v>
      </c>
      <c r="O31" s="209"/>
      <c r="P31" s="209" t="s">
        <v>1305</v>
      </c>
      <c r="Q31" s="210" t="s">
        <v>2143</v>
      </c>
      <c r="R31" s="210">
        <v>40</v>
      </c>
      <c r="S31" s="192"/>
      <c r="T31" s="179"/>
      <c r="U31" s="179"/>
      <c r="V31" s="197"/>
      <c r="W31" s="213"/>
    </row>
    <row r="32" spans="2:23" x14ac:dyDescent="0.25">
      <c r="B32" s="203" t="e">
        <f>IF('Formulario PPGR5'!$G32="","",CONCATENATE('Formulario PPGR5'!$C32,".",'Formulario PPGR5'!$D32,".",'Formulario PPGR5'!$E32,".",'Formulario PPGR5'!$F32))</f>
        <v>#REF!</v>
      </c>
      <c r="C32" s="203" t="e">
        <f>IF('Formulario PPGR5'!$G32="","",'[1]Formulario PPGR1'!#REF!)</f>
        <v>#REF!</v>
      </c>
      <c r="D32" s="203" t="e">
        <f>IF('Formulario PPGR5'!$G32="","",'[1]Formulario PPGR1'!#REF!)</f>
        <v>#REF!</v>
      </c>
      <c r="E32" s="203" t="e">
        <f>IF('Formulario PPGR5'!$G32="","",'[1]Formulario PPGR1'!#REF!)</f>
        <v>#REF!</v>
      </c>
      <c r="F32" s="203" t="e">
        <f>IF('Formulario PPGR5'!$G32="","",'[1]Formulario PPGR1'!#REF!)</f>
        <v>#REF!</v>
      </c>
      <c r="G32" s="189" t="s">
        <v>2312</v>
      </c>
      <c r="H32" s="206" t="s">
        <v>1654</v>
      </c>
      <c r="I32" s="207" t="s">
        <v>857</v>
      </c>
      <c r="J32" s="206"/>
      <c r="K32" s="206" t="s">
        <v>2604</v>
      </c>
      <c r="L32" s="189" t="s">
        <v>96</v>
      </c>
      <c r="M32" s="208" t="s">
        <v>2602</v>
      </c>
      <c r="N32" s="208" t="s">
        <v>1305</v>
      </c>
      <c r="O32" s="209"/>
      <c r="P32" s="209" t="s">
        <v>1305</v>
      </c>
      <c r="Q32" s="210" t="s">
        <v>2143</v>
      </c>
      <c r="R32" s="210">
        <v>50</v>
      </c>
      <c r="S32" s="192"/>
      <c r="T32" s="179"/>
      <c r="U32" s="179"/>
      <c r="V32" s="197"/>
      <c r="W32" s="213"/>
    </row>
    <row r="33" spans="2:23" ht="27.6" x14ac:dyDescent="0.25">
      <c r="B33" s="203" t="e">
        <f>IF('Formulario PPGR5'!$G33="","",CONCATENATE('Formulario PPGR5'!$C33,".",'Formulario PPGR5'!$D33,".",'Formulario PPGR5'!$E33,".",'Formulario PPGR5'!$F33))</f>
        <v>#REF!</v>
      </c>
      <c r="C33" s="203" t="e">
        <f>IF('Formulario PPGR5'!$G33="","",'[1]Formulario PPGR1'!#REF!)</f>
        <v>#REF!</v>
      </c>
      <c r="D33" s="203" t="e">
        <f>IF('Formulario PPGR5'!$G33="","",'[1]Formulario PPGR1'!#REF!)</f>
        <v>#REF!</v>
      </c>
      <c r="E33" s="203" t="e">
        <f>IF('Formulario PPGR5'!$G33="","",'[1]Formulario PPGR1'!#REF!)</f>
        <v>#REF!</v>
      </c>
      <c r="F33" s="203" t="e">
        <f>IF('Formulario PPGR5'!$G33="","",'[1]Formulario PPGR1'!#REF!)</f>
        <v>#REF!</v>
      </c>
      <c r="G33" s="189" t="s">
        <v>2312</v>
      </c>
      <c r="H33" s="206" t="s">
        <v>1654</v>
      </c>
      <c r="I33" s="207" t="s">
        <v>857</v>
      </c>
      <c r="J33" s="206"/>
      <c r="K33" s="206" t="s">
        <v>2605</v>
      </c>
      <c r="L33" s="189" t="s">
        <v>96</v>
      </c>
      <c r="M33" s="208" t="s">
        <v>2602</v>
      </c>
      <c r="N33" s="208" t="s">
        <v>1305</v>
      </c>
      <c r="O33" s="209"/>
      <c r="P33" s="209" t="s">
        <v>1305</v>
      </c>
      <c r="Q33" s="210" t="s">
        <v>2143</v>
      </c>
      <c r="R33" s="210">
        <v>20</v>
      </c>
      <c r="S33" s="192"/>
      <c r="T33" s="179"/>
      <c r="U33" s="179"/>
      <c r="V33" s="197"/>
      <c r="W33" s="213"/>
    </row>
    <row r="34" spans="2:23" ht="55.2" x14ac:dyDescent="0.25">
      <c r="B34" s="203" t="e">
        <f>IF('Formulario PPGR5'!$G34="","",CONCATENATE('Formulario PPGR5'!$C34,".",'Formulario PPGR5'!$D34,".",'Formulario PPGR5'!$E34,".",'Formulario PPGR5'!$F34))</f>
        <v>#REF!</v>
      </c>
      <c r="C34" s="203" t="e">
        <f>IF('Formulario PPGR5'!$G34="","",'[1]Formulario PPGR1'!#REF!)</f>
        <v>#REF!</v>
      </c>
      <c r="D34" s="203" t="e">
        <f>IF('Formulario PPGR5'!$G34="","",'[1]Formulario PPGR1'!#REF!)</f>
        <v>#REF!</v>
      </c>
      <c r="E34" s="203" t="e">
        <f>IF('Formulario PPGR5'!$G34="","",'[1]Formulario PPGR1'!#REF!)</f>
        <v>#REF!</v>
      </c>
      <c r="F34" s="203" t="e">
        <f>IF('Formulario PPGR5'!$G34="","",'[1]Formulario PPGR1'!#REF!)</f>
        <v>#REF!</v>
      </c>
      <c r="G34" s="189" t="s">
        <v>2312</v>
      </c>
      <c r="H34" s="206" t="s">
        <v>1654</v>
      </c>
      <c r="I34" s="207" t="s">
        <v>857</v>
      </c>
      <c r="J34" s="206"/>
      <c r="K34" s="206" t="s">
        <v>2606</v>
      </c>
      <c r="L34" s="189" t="s">
        <v>96</v>
      </c>
      <c r="M34" s="208" t="s">
        <v>2602</v>
      </c>
      <c r="N34" s="208" t="s">
        <v>1305</v>
      </c>
      <c r="O34" s="209"/>
      <c r="P34" s="209" t="s">
        <v>1305</v>
      </c>
      <c r="Q34" s="210" t="s">
        <v>2143</v>
      </c>
      <c r="R34" s="210">
        <v>20</v>
      </c>
      <c r="S34" s="208"/>
      <c r="T34" s="179"/>
      <c r="U34" s="179"/>
      <c r="V34" s="197"/>
      <c r="W34" s="213"/>
    </row>
    <row r="35" spans="2:23" x14ac:dyDescent="0.25">
      <c r="B35" s="203" t="e">
        <f>IF('Formulario PPGR5'!$G35="","",CONCATENATE('Formulario PPGR5'!$C35,".",'Formulario PPGR5'!$D35,".",'Formulario PPGR5'!$E35,".",'Formulario PPGR5'!$F35))</f>
        <v>#REF!</v>
      </c>
      <c r="C35" s="203" t="e">
        <f>IF('Formulario PPGR5'!$G35="","",'[1]Formulario PPGR1'!#REF!)</f>
        <v>#REF!</v>
      </c>
      <c r="D35" s="203" t="e">
        <f>IF('Formulario PPGR5'!$G35="","",'[1]Formulario PPGR1'!#REF!)</f>
        <v>#REF!</v>
      </c>
      <c r="E35" s="203" t="e">
        <f>IF('Formulario PPGR5'!$G35="","",'[1]Formulario PPGR1'!#REF!)</f>
        <v>#REF!</v>
      </c>
      <c r="F35" s="203" t="e">
        <f>IF('Formulario PPGR5'!$G35="","",'[1]Formulario PPGR1'!#REF!)</f>
        <v>#REF!</v>
      </c>
      <c r="G35" s="189" t="s">
        <v>2312</v>
      </c>
      <c r="H35" s="206" t="s">
        <v>1654</v>
      </c>
      <c r="I35" s="207" t="s">
        <v>857</v>
      </c>
      <c r="J35" s="206"/>
      <c r="K35" s="206" t="s">
        <v>2607</v>
      </c>
      <c r="L35" s="189" t="s">
        <v>96</v>
      </c>
      <c r="M35" s="208" t="s">
        <v>2602</v>
      </c>
      <c r="N35" s="208" t="s">
        <v>1305</v>
      </c>
      <c r="O35" s="209"/>
      <c r="P35" s="209" t="s">
        <v>1305</v>
      </c>
      <c r="Q35" s="210" t="s">
        <v>2143</v>
      </c>
      <c r="R35" s="210">
        <v>40</v>
      </c>
      <c r="S35" s="192"/>
      <c r="T35" s="179"/>
      <c r="U35" s="179"/>
      <c r="V35" s="197"/>
      <c r="W35" s="213"/>
    </row>
    <row r="36" spans="2:23" x14ac:dyDescent="0.25">
      <c r="B36" s="203" t="e">
        <f>IF('Formulario PPGR5'!$G36="","",CONCATENATE('Formulario PPGR5'!$C36,".",'Formulario PPGR5'!$D36,".",'Formulario PPGR5'!$E36,".",'Formulario PPGR5'!$F36))</f>
        <v>#REF!</v>
      </c>
      <c r="C36" s="203" t="e">
        <f>IF('Formulario PPGR5'!$G36="","",'[1]Formulario PPGR1'!#REF!)</f>
        <v>#REF!</v>
      </c>
      <c r="D36" s="203" t="e">
        <f>IF('Formulario PPGR5'!$G36="","",'[1]Formulario PPGR1'!#REF!)</f>
        <v>#REF!</v>
      </c>
      <c r="E36" s="203" t="e">
        <f>IF('Formulario PPGR5'!$G36="","",'[1]Formulario PPGR1'!#REF!)</f>
        <v>#REF!</v>
      </c>
      <c r="F36" s="203" t="e">
        <f>IF('Formulario PPGR5'!$G36="","",'[1]Formulario PPGR1'!#REF!)</f>
        <v>#REF!</v>
      </c>
      <c r="G36" s="189" t="s">
        <v>2312</v>
      </c>
      <c r="H36" s="206" t="s">
        <v>1654</v>
      </c>
      <c r="I36" s="207" t="s">
        <v>857</v>
      </c>
      <c r="J36" s="206"/>
      <c r="K36" s="206" t="s">
        <v>2608</v>
      </c>
      <c r="L36" s="189" t="s">
        <v>96</v>
      </c>
      <c r="M36" s="208" t="s">
        <v>2602</v>
      </c>
      <c r="N36" s="208" t="s">
        <v>1305</v>
      </c>
      <c r="O36" s="209"/>
      <c r="P36" s="209" t="s">
        <v>1305</v>
      </c>
      <c r="Q36" s="210" t="s">
        <v>2143</v>
      </c>
      <c r="R36" s="210">
        <v>20</v>
      </c>
      <c r="S36" s="192"/>
      <c r="T36" s="179"/>
      <c r="U36" s="179"/>
      <c r="V36" s="197"/>
      <c r="W36" s="213"/>
    </row>
    <row r="37" spans="2:23" ht="27.6" x14ac:dyDescent="0.25">
      <c r="B37" s="203" t="e">
        <f>IF('Formulario PPGR5'!$G37="","",CONCATENATE('Formulario PPGR5'!$C37,".",'Formulario PPGR5'!$D37,".",'Formulario PPGR5'!$E37,".",'Formulario PPGR5'!$F37))</f>
        <v>#REF!</v>
      </c>
      <c r="C37" s="203" t="e">
        <f>IF('Formulario PPGR5'!$G37="","",'[1]Formulario PPGR1'!#REF!)</f>
        <v>#REF!</v>
      </c>
      <c r="D37" s="203" t="e">
        <f>IF('Formulario PPGR5'!$G37="","",'[1]Formulario PPGR1'!#REF!)</f>
        <v>#REF!</v>
      </c>
      <c r="E37" s="203" t="e">
        <f>IF('Formulario PPGR5'!$G37="","",'[1]Formulario PPGR1'!#REF!)</f>
        <v>#REF!</v>
      </c>
      <c r="F37" s="203" t="e">
        <f>IF('Formulario PPGR5'!$G37="","",'[1]Formulario PPGR1'!#REF!)</f>
        <v>#REF!</v>
      </c>
      <c r="G37" s="189" t="s">
        <v>2312</v>
      </c>
      <c r="H37" s="206" t="s">
        <v>1654</v>
      </c>
      <c r="I37" s="207" t="s">
        <v>857</v>
      </c>
      <c r="J37" s="206"/>
      <c r="K37" s="206" t="s">
        <v>2609</v>
      </c>
      <c r="L37" s="189" t="s">
        <v>96</v>
      </c>
      <c r="M37" s="208" t="s">
        <v>2602</v>
      </c>
      <c r="N37" s="208" t="s">
        <v>1305</v>
      </c>
      <c r="O37" s="209"/>
      <c r="P37" s="209" t="s">
        <v>1305</v>
      </c>
      <c r="Q37" s="210" t="s">
        <v>2143</v>
      </c>
      <c r="R37" s="210">
        <v>10</v>
      </c>
      <c r="S37" s="192"/>
      <c r="T37" s="179"/>
      <c r="U37" s="179"/>
      <c r="V37" s="197"/>
      <c r="W37" s="213"/>
    </row>
    <row r="38" spans="2:23" x14ac:dyDescent="0.25">
      <c r="B38" s="203" t="e">
        <f>IF('Formulario PPGR5'!$G38="","",CONCATENATE('Formulario PPGR5'!$C38,".",'Formulario PPGR5'!$D38,".",'Formulario PPGR5'!$E38,".",'Formulario PPGR5'!$F38))</f>
        <v>#REF!</v>
      </c>
      <c r="C38" s="203" t="e">
        <f>IF('Formulario PPGR5'!$G38="","",'[1]Formulario PPGR1'!#REF!)</f>
        <v>#REF!</v>
      </c>
      <c r="D38" s="203" t="e">
        <f>IF('Formulario PPGR5'!$G38="","",'[1]Formulario PPGR1'!#REF!)</f>
        <v>#REF!</v>
      </c>
      <c r="E38" s="203" t="e">
        <f>IF('Formulario PPGR5'!$G38="","",'[1]Formulario PPGR1'!#REF!)</f>
        <v>#REF!</v>
      </c>
      <c r="F38" s="203" t="e">
        <f>IF('Formulario PPGR5'!$G38="","",'[1]Formulario PPGR1'!#REF!)</f>
        <v>#REF!</v>
      </c>
      <c r="G38" s="189" t="s">
        <v>2312</v>
      </c>
      <c r="H38" s="206" t="s">
        <v>1654</v>
      </c>
      <c r="I38" s="207" t="s">
        <v>857</v>
      </c>
      <c r="J38" s="189"/>
      <c r="K38" s="206" t="s">
        <v>2610</v>
      </c>
      <c r="L38" s="189" t="s">
        <v>96</v>
      </c>
      <c r="M38" s="208" t="s">
        <v>2602</v>
      </c>
      <c r="N38" s="208" t="s">
        <v>1305</v>
      </c>
      <c r="O38" s="209"/>
      <c r="P38" s="209" t="s">
        <v>1305</v>
      </c>
      <c r="Q38" s="210" t="s">
        <v>2143</v>
      </c>
      <c r="R38" s="210">
        <v>30</v>
      </c>
      <c r="S38" s="192"/>
      <c r="T38" s="179"/>
      <c r="U38" s="179"/>
      <c r="V38" s="197"/>
      <c r="W38" s="213"/>
    </row>
    <row r="39" spans="2:23" x14ac:dyDescent="0.25">
      <c r="B39" s="203" t="e">
        <f>IF('Formulario PPGR5'!$G39="","",CONCATENATE('Formulario PPGR5'!$C39,".",'Formulario PPGR5'!$D39,".",'Formulario PPGR5'!$E39,".",'Formulario PPGR5'!$F39))</f>
        <v>#REF!</v>
      </c>
      <c r="C39" s="203" t="e">
        <f>IF('Formulario PPGR5'!$G39="","",'[1]Formulario PPGR1'!#REF!)</f>
        <v>#REF!</v>
      </c>
      <c r="D39" s="203" t="e">
        <f>IF('Formulario PPGR5'!$G39="","",'[1]Formulario PPGR1'!#REF!)</f>
        <v>#REF!</v>
      </c>
      <c r="E39" s="203" t="e">
        <f>IF('Formulario PPGR5'!$G39="","",'[1]Formulario PPGR1'!#REF!)</f>
        <v>#REF!</v>
      </c>
      <c r="F39" s="203" t="e">
        <f>IF('Formulario PPGR5'!$G39="","",'[1]Formulario PPGR1'!#REF!)</f>
        <v>#REF!</v>
      </c>
      <c r="G39" s="189" t="s">
        <v>2312</v>
      </c>
      <c r="H39" s="206" t="s">
        <v>1654</v>
      </c>
      <c r="I39" s="207" t="s">
        <v>857</v>
      </c>
      <c r="J39" s="206"/>
      <c r="K39" s="206" t="s">
        <v>2611</v>
      </c>
      <c r="L39" s="206" t="s">
        <v>96</v>
      </c>
      <c r="M39" s="208" t="s">
        <v>2602</v>
      </c>
      <c r="N39" s="208" t="s">
        <v>1305</v>
      </c>
      <c r="O39" s="209"/>
      <c r="P39" s="209" t="s">
        <v>1305</v>
      </c>
      <c r="Q39" s="210" t="s">
        <v>2143</v>
      </c>
      <c r="R39" s="210">
        <v>25</v>
      </c>
      <c r="S39" s="179"/>
      <c r="T39" s="179"/>
      <c r="U39" s="197"/>
      <c r="V39" s="213"/>
      <c r="W39" s="213"/>
    </row>
    <row r="40" spans="2:23" ht="27.6" x14ac:dyDescent="0.25">
      <c r="B40" s="203" t="e">
        <f>IF('Formulario PPGR5'!$G40="","",CONCATENATE('Formulario PPGR5'!$C40,".",'Formulario PPGR5'!$D40,".",'Formulario PPGR5'!$E40,".",'Formulario PPGR5'!$F40))</f>
        <v>#REF!</v>
      </c>
      <c r="C40" s="203" t="e">
        <f>IF('Formulario PPGR5'!$G40="","",'[1]Formulario PPGR1'!#REF!)</f>
        <v>#REF!</v>
      </c>
      <c r="D40" s="203" t="e">
        <f>IF('Formulario PPGR5'!$G40="","",'[1]Formulario PPGR1'!#REF!)</f>
        <v>#REF!</v>
      </c>
      <c r="E40" s="203" t="e">
        <f>IF('Formulario PPGR5'!$G40="","",'[1]Formulario PPGR1'!#REF!)</f>
        <v>#REF!</v>
      </c>
      <c r="F40" s="203" t="e">
        <f>IF('Formulario PPGR5'!$G40="","",'[1]Formulario PPGR1'!#REF!)</f>
        <v>#REF!</v>
      </c>
      <c r="G40" s="189" t="s">
        <v>2312</v>
      </c>
      <c r="H40" s="206" t="s">
        <v>1654</v>
      </c>
      <c r="I40" s="207" t="s">
        <v>857</v>
      </c>
      <c r="J40" s="206"/>
      <c r="K40" s="206" t="s">
        <v>2612</v>
      </c>
      <c r="L40" s="206" t="s">
        <v>96</v>
      </c>
      <c r="M40" s="208" t="s">
        <v>2602</v>
      </c>
      <c r="N40" s="208" t="s">
        <v>1305</v>
      </c>
      <c r="O40" s="209"/>
      <c r="P40" s="209" t="s">
        <v>1305</v>
      </c>
      <c r="Q40" s="210" t="s">
        <v>2143</v>
      </c>
      <c r="R40" s="210">
        <v>25</v>
      </c>
      <c r="S40" s="179"/>
      <c r="T40" s="179"/>
      <c r="U40" s="197"/>
      <c r="V40" s="213"/>
      <c r="W40" s="213"/>
    </row>
    <row r="41" spans="2:23" x14ac:dyDescent="0.25">
      <c r="B41" s="203" t="e">
        <f>IF('Formulario PPGR5'!$G41="","",CONCATENATE('Formulario PPGR5'!$C41,".",'Formulario PPGR5'!$D41,".",'Formulario PPGR5'!$E41,".",'Formulario PPGR5'!$F41))</f>
        <v>#REF!</v>
      </c>
      <c r="C41" s="203" t="e">
        <f>IF('Formulario PPGR5'!$G41="","",'[1]Formulario PPGR1'!#REF!)</f>
        <v>#REF!</v>
      </c>
      <c r="D41" s="203" t="e">
        <f>IF('Formulario PPGR5'!$G41="","",'[1]Formulario PPGR1'!#REF!)</f>
        <v>#REF!</v>
      </c>
      <c r="E41" s="203" t="e">
        <f>IF('Formulario PPGR5'!$G41="","",'[1]Formulario PPGR1'!#REF!)</f>
        <v>#REF!</v>
      </c>
      <c r="F41" s="203" t="e">
        <f>IF('Formulario PPGR5'!$G41="","",'[1]Formulario PPGR1'!#REF!)</f>
        <v>#REF!</v>
      </c>
      <c r="G41" s="189" t="s">
        <v>2312</v>
      </c>
      <c r="H41" s="206" t="s">
        <v>1654</v>
      </c>
      <c r="I41" s="207" t="s">
        <v>857</v>
      </c>
      <c r="J41" s="206"/>
      <c r="K41" s="206" t="s">
        <v>2613</v>
      </c>
      <c r="L41" s="206" t="s">
        <v>96</v>
      </c>
      <c r="M41" s="208" t="s">
        <v>2602</v>
      </c>
      <c r="N41" s="208" t="s">
        <v>1305</v>
      </c>
      <c r="O41" s="209"/>
      <c r="P41" s="209" t="s">
        <v>1305</v>
      </c>
      <c r="Q41" s="210" t="s">
        <v>2143</v>
      </c>
      <c r="R41" s="210">
        <v>100</v>
      </c>
      <c r="S41" s="179"/>
      <c r="T41" s="179"/>
      <c r="U41" s="197"/>
      <c r="V41" s="213"/>
      <c r="W41" s="213"/>
    </row>
    <row r="42" spans="2:23" x14ac:dyDescent="0.25">
      <c r="B42" s="203" t="e">
        <f>IF('Formulario PPGR5'!$G42="","",CONCATENATE('Formulario PPGR5'!$C42,".",'Formulario PPGR5'!$D42,".",'Formulario PPGR5'!$E42,".",'Formulario PPGR5'!$F42))</f>
        <v>#REF!</v>
      </c>
      <c r="C42" s="203" t="e">
        <f>IF('Formulario PPGR5'!$G42="","",'[1]Formulario PPGR1'!#REF!)</f>
        <v>#REF!</v>
      </c>
      <c r="D42" s="203" t="e">
        <f>IF('Formulario PPGR5'!$G42="","",'[1]Formulario PPGR1'!#REF!)</f>
        <v>#REF!</v>
      </c>
      <c r="E42" s="203" t="e">
        <f>IF('Formulario PPGR5'!$G42="","",'[1]Formulario PPGR1'!#REF!)</f>
        <v>#REF!</v>
      </c>
      <c r="F42" s="203" t="e">
        <f>IF('Formulario PPGR5'!$G42="","",'[1]Formulario PPGR1'!#REF!)</f>
        <v>#REF!</v>
      </c>
      <c r="G42" s="189" t="s">
        <v>2312</v>
      </c>
      <c r="H42" s="206" t="s">
        <v>1654</v>
      </c>
      <c r="I42" s="207" t="s">
        <v>857</v>
      </c>
      <c r="J42" s="206"/>
      <c r="K42" s="206" t="s">
        <v>2614</v>
      </c>
      <c r="L42" s="206" t="s">
        <v>96</v>
      </c>
      <c r="M42" s="208" t="s">
        <v>2602</v>
      </c>
      <c r="N42" s="208" t="s">
        <v>1305</v>
      </c>
      <c r="O42" s="209"/>
      <c r="P42" s="209" t="s">
        <v>1305</v>
      </c>
      <c r="Q42" s="210" t="s">
        <v>2143</v>
      </c>
      <c r="R42" s="210">
        <v>30</v>
      </c>
      <c r="S42" s="179"/>
      <c r="T42" s="179"/>
      <c r="U42" s="197"/>
      <c r="V42" s="213"/>
      <c r="W42" s="213"/>
    </row>
    <row r="43" spans="2:23" x14ac:dyDescent="0.25">
      <c r="B43" s="203" t="e">
        <f>IF('Formulario PPGR5'!$G43="","",CONCATENATE('Formulario PPGR5'!$C43,".",'Formulario PPGR5'!$D43,".",'Formulario PPGR5'!$E43,".",'Formulario PPGR5'!$F43))</f>
        <v>#REF!</v>
      </c>
      <c r="C43" s="203" t="e">
        <f>IF('Formulario PPGR5'!$G43="","",'[1]Formulario PPGR1'!#REF!)</f>
        <v>#REF!</v>
      </c>
      <c r="D43" s="203" t="e">
        <f>IF('Formulario PPGR5'!$G43="","",'[1]Formulario PPGR1'!#REF!)</f>
        <v>#REF!</v>
      </c>
      <c r="E43" s="203" t="e">
        <f>IF('Formulario PPGR5'!$G43="","",'[1]Formulario PPGR1'!#REF!)</f>
        <v>#REF!</v>
      </c>
      <c r="F43" s="203" t="e">
        <f>IF('Formulario PPGR5'!$G43="","",'[1]Formulario PPGR1'!#REF!)</f>
        <v>#REF!</v>
      </c>
      <c r="G43" s="189" t="s">
        <v>2312</v>
      </c>
      <c r="H43" s="206" t="s">
        <v>1654</v>
      </c>
      <c r="I43" s="207" t="s">
        <v>857</v>
      </c>
      <c r="J43" s="206"/>
      <c r="K43" s="206" t="s">
        <v>2615</v>
      </c>
      <c r="L43" s="206" t="s">
        <v>96</v>
      </c>
      <c r="M43" s="208" t="s">
        <v>2602</v>
      </c>
      <c r="N43" s="208" t="s">
        <v>1305</v>
      </c>
      <c r="O43" s="209"/>
      <c r="P43" s="209" t="s">
        <v>1305</v>
      </c>
      <c r="Q43" s="210" t="s">
        <v>2143</v>
      </c>
      <c r="R43" s="210">
        <v>5</v>
      </c>
      <c r="S43" s="192"/>
      <c r="T43" s="179"/>
      <c r="U43" s="179"/>
      <c r="V43" s="197"/>
      <c r="W43" s="213"/>
    </row>
    <row r="44" spans="2:23" x14ac:dyDescent="0.25">
      <c r="B44" s="203" t="e">
        <f>IF('Formulario PPGR5'!$G44="","",CONCATENATE('Formulario PPGR5'!$C44,".",'Formulario PPGR5'!$D44,".",'Formulario PPGR5'!$E44,".",'Formulario PPGR5'!$F44))</f>
        <v>#REF!</v>
      </c>
      <c r="C44" s="203" t="e">
        <f>IF('Formulario PPGR5'!$G44="","",'[1]Formulario PPGR1'!#REF!)</f>
        <v>#REF!</v>
      </c>
      <c r="D44" s="203" t="e">
        <f>IF('Formulario PPGR5'!$G44="","",'[1]Formulario PPGR1'!#REF!)</f>
        <v>#REF!</v>
      </c>
      <c r="E44" s="203" t="e">
        <f>IF('Formulario PPGR5'!$G44="","",'[1]Formulario PPGR1'!#REF!)</f>
        <v>#REF!</v>
      </c>
      <c r="F44" s="203" t="e">
        <f>IF('Formulario PPGR5'!$G44="","",'[1]Formulario PPGR1'!#REF!)</f>
        <v>#REF!</v>
      </c>
      <c r="G44" s="189" t="s">
        <v>2312</v>
      </c>
      <c r="H44" s="206" t="s">
        <v>1654</v>
      </c>
      <c r="I44" s="207" t="s">
        <v>857</v>
      </c>
      <c r="J44" s="206"/>
      <c r="K44" s="206" t="s">
        <v>2616</v>
      </c>
      <c r="L44" s="206" t="s">
        <v>96</v>
      </c>
      <c r="M44" s="208" t="s">
        <v>2602</v>
      </c>
      <c r="N44" s="208" t="s">
        <v>1305</v>
      </c>
      <c r="O44" s="209"/>
      <c r="P44" s="209" t="s">
        <v>1305</v>
      </c>
      <c r="Q44" s="210" t="s">
        <v>2143</v>
      </c>
      <c r="R44" s="210">
        <v>20</v>
      </c>
      <c r="S44" s="192"/>
      <c r="T44" s="179"/>
      <c r="U44" s="179"/>
      <c r="V44" s="197"/>
      <c r="W44" s="213"/>
    </row>
    <row r="45" spans="2:23" x14ac:dyDescent="0.25">
      <c r="B45" s="203" t="e">
        <f>IF('Formulario PPGR5'!$G45="","",CONCATENATE('Formulario PPGR5'!$C45,".",'Formulario PPGR5'!$D45,".",'Formulario PPGR5'!$E45,".",'Formulario PPGR5'!$F45))</f>
        <v>#REF!</v>
      </c>
      <c r="C45" s="203" t="e">
        <f>IF('Formulario PPGR5'!$G45="","",'[1]Formulario PPGR1'!#REF!)</f>
        <v>#REF!</v>
      </c>
      <c r="D45" s="203" t="e">
        <f>IF('Formulario PPGR5'!$G45="","",'[1]Formulario PPGR1'!#REF!)</f>
        <v>#REF!</v>
      </c>
      <c r="E45" s="203" t="e">
        <f>IF('Formulario PPGR5'!$G45="","",'[1]Formulario PPGR1'!#REF!)</f>
        <v>#REF!</v>
      </c>
      <c r="F45" s="203" t="e">
        <f>IF('Formulario PPGR5'!$G45="","",'[1]Formulario PPGR1'!#REF!)</f>
        <v>#REF!</v>
      </c>
      <c r="G45" s="189" t="s">
        <v>2312</v>
      </c>
      <c r="H45" s="206" t="s">
        <v>1654</v>
      </c>
      <c r="I45" s="207" t="s">
        <v>857</v>
      </c>
      <c r="J45" s="206"/>
      <c r="K45" s="206" t="s">
        <v>2617</v>
      </c>
      <c r="L45" s="206" t="s">
        <v>96</v>
      </c>
      <c r="M45" s="208" t="s">
        <v>2602</v>
      </c>
      <c r="N45" s="208" t="s">
        <v>1305</v>
      </c>
      <c r="O45" s="209"/>
      <c r="P45" s="209" t="s">
        <v>1305</v>
      </c>
      <c r="Q45" s="210" t="s">
        <v>2143</v>
      </c>
      <c r="R45" s="210">
        <v>30</v>
      </c>
      <c r="S45" s="192"/>
      <c r="T45" s="179"/>
      <c r="U45" s="179"/>
      <c r="V45" s="197"/>
      <c r="W45" s="213"/>
    </row>
    <row r="46" spans="2:23" x14ac:dyDescent="0.25">
      <c r="B46" s="203" t="e">
        <f>IF('Formulario PPGR5'!$G46="","",CONCATENATE('Formulario PPGR5'!$C46,".",'Formulario PPGR5'!$D46,".",'Formulario PPGR5'!$E46,".",'Formulario PPGR5'!$F46))</f>
        <v>#REF!</v>
      </c>
      <c r="C46" s="203" t="e">
        <f>IF('Formulario PPGR5'!$G46="","",'[1]Formulario PPGR1'!#REF!)</f>
        <v>#REF!</v>
      </c>
      <c r="D46" s="203" t="e">
        <f>IF('Formulario PPGR5'!$G46="","",'[1]Formulario PPGR1'!#REF!)</f>
        <v>#REF!</v>
      </c>
      <c r="E46" s="203" t="e">
        <f>IF('Formulario PPGR5'!$G46="","",'[1]Formulario PPGR1'!#REF!)</f>
        <v>#REF!</v>
      </c>
      <c r="F46" s="203" t="e">
        <f>IF('Formulario PPGR5'!$G46="","",'[1]Formulario PPGR1'!#REF!)</f>
        <v>#REF!</v>
      </c>
      <c r="G46" s="189" t="s">
        <v>2312</v>
      </c>
      <c r="H46" s="206" t="s">
        <v>1654</v>
      </c>
      <c r="I46" s="207" t="s">
        <v>857</v>
      </c>
      <c r="J46" s="206"/>
      <c r="K46" s="206" t="s">
        <v>2618</v>
      </c>
      <c r="L46" s="206" t="s">
        <v>96</v>
      </c>
      <c r="M46" s="208" t="s">
        <v>2602</v>
      </c>
      <c r="N46" s="208" t="s">
        <v>1305</v>
      </c>
      <c r="O46" s="209"/>
      <c r="P46" s="209" t="s">
        <v>1305</v>
      </c>
      <c r="Q46" s="210" t="s">
        <v>2143</v>
      </c>
      <c r="R46" s="210">
        <v>30</v>
      </c>
      <c r="S46" s="192"/>
      <c r="T46" s="179"/>
      <c r="U46" s="179"/>
      <c r="V46" s="197"/>
      <c r="W46" s="213"/>
    </row>
    <row r="47" spans="2:23" x14ac:dyDescent="0.25">
      <c r="B47" s="203" t="e">
        <f>IF('Formulario PPGR5'!$G47="","",CONCATENATE('Formulario PPGR5'!$C47,".",'Formulario PPGR5'!$D47,".",'Formulario PPGR5'!$E47,".",'Formulario PPGR5'!$F47))</f>
        <v>#REF!</v>
      </c>
      <c r="C47" s="203" t="e">
        <f>IF('Formulario PPGR5'!$G47="","",'[1]Formulario PPGR1'!#REF!)</f>
        <v>#REF!</v>
      </c>
      <c r="D47" s="203" t="e">
        <f>IF('Formulario PPGR5'!$G47="","",'[1]Formulario PPGR1'!#REF!)</f>
        <v>#REF!</v>
      </c>
      <c r="E47" s="203" t="e">
        <f>IF('Formulario PPGR5'!$G47="","",'[1]Formulario PPGR1'!#REF!)</f>
        <v>#REF!</v>
      </c>
      <c r="F47" s="203" t="e">
        <f>IF('Formulario PPGR5'!$G47="","",'[1]Formulario PPGR1'!#REF!)</f>
        <v>#REF!</v>
      </c>
      <c r="G47" s="189" t="s">
        <v>2312</v>
      </c>
      <c r="H47" s="206" t="s">
        <v>1654</v>
      </c>
      <c r="I47" s="207" t="s">
        <v>857</v>
      </c>
      <c r="J47" s="206"/>
      <c r="K47" s="206" t="s">
        <v>2619</v>
      </c>
      <c r="L47" s="206" t="s">
        <v>96</v>
      </c>
      <c r="M47" s="208" t="s">
        <v>2602</v>
      </c>
      <c r="N47" s="208" t="s">
        <v>1305</v>
      </c>
      <c r="O47" s="209"/>
      <c r="P47" s="209" t="s">
        <v>1305</v>
      </c>
      <c r="Q47" s="210" t="s">
        <v>2143</v>
      </c>
      <c r="R47" s="210">
        <v>15</v>
      </c>
      <c r="S47" s="192"/>
      <c r="T47" s="179"/>
      <c r="U47" s="179"/>
      <c r="V47" s="197"/>
      <c r="W47" s="213"/>
    </row>
    <row r="48" spans="2:23" x14ac:dyDescent="0.25">
      <c r="B48" s="203" t="e">
        <f>IF('Formulario PPGR5'!$G48="","",CONCATENATE('Formulario PPGR5'!$C48,".",'Formulario PPGR5'!$D48,".",'Formulario PPGR5'!$E48,".",'Formulario PPGR5'!$F48))</f>
        <v>#REF!</v>
      </c>
      <c r="C48" s="203" t="e">
        <f>IF('Formulario PPGR5'!$G48="","",'[1]Formulario PPGR1'!#REF!)</f>
        <v>#REF!</v>
      </c>
      <c r="D48" s="203" t="e">
        <f>IF('Formulario PPGR5'!$G48="","",'[1]Formulario PPGR1'!#REF!)</f>
        <v>#REF!</v>
      </c>
      <c r="E48" s="203" t="e">
        <f>IF('Formulario PPGR5'!$G48="","",'[1]Formulario PPGR1'!#REF!)</f>
        <v>#REF!</v>
      </c>
      <c r="F48" s="203" t="e">
        <f>IF('Formulario PPGR5'!$G48="","",'[1]Formulario PPGR1'!#REF!)</f>
        <v>#REF!</v>
      </c>
      <c r="G48" s="189" t="s">
        <v>2312</v>
      </c>
      <c r="H48" s="206" t="s">
        <v>1654</v>
      </c>
      <c r="I48" s="207" t="s">
        <v>857</v>
      </c>
      <c r="J48" s="206"/>
      <c r="K48" s="206" t="s">
        <v>2618</v>
      </c>
      <c r="L48" s="206" t="s">
        <v>96</v>
      </c>
      <c r="M48" s="208" t="s">
        <v>2602</v>
      </c>
      <c r="N48" s="208" t="s">
        <v>1305</v>
      </c>
      <c r="O48" s="209"/>
      <c r="P48" s="209" t="s">
        <v>1305</v>
      </c>
      <c r="Q48" s="210" t="s">
        <v>2143</v>
      </c>
      <c r="R48" s="210">
        <v>30</v>
      </c>
      <c r="S48" s="192"/>
      <c r="T48" s="179"/>
      <c r="U48" s="179"/>
      <c r="V48" s="197"/>
      <c r="W48" s="213"/>
    </row>
    <row r="49" spans="2:23" x14ac:dyDescent="0.25">
      <c r="B49" s="203" t="e">
        <f>IF('Formulario PPGR5'!$G49="","",CONCATENATE('Formulario PPGR5'!$C49,".",'Formulario PPGR5'!$D49,".",'Formulario PPGR5'!$E49,".",'Formulario PPGR5'!$F49))</f>
        <v>#REF!</v>
      </c>
      <c r="C49" s="203" t="e">
        <f>IF('Formulario PPGR5'!$G49="","",'[1]Formulario PPGR1'!#REF!)</f>
        <v>#REF!</v>
      </c>
      <c r="D49" s="203" t="e">
        <f>IF('Formulario PPGR5'!$G49="","",'[1]Formulario PPGR1'!#REF!)</f>
        <v>#REF!</v>
      </c>
      <c r="E49" s="203" t="e">
        <f>IF('Formulario PPGR5'!$G49="","",'[1]Formulario PPGR1'!#REF!)</f>
        <v>#REF!</v>
      </c>
      <c r="F49" s="203" t="e">
        <f>IF('Formulario PPGR5'!$G49="","",'[1]Formulario PPGR1'!#REF!)</f>
        <v>#REF!</v>
      </c>
      <c r="G49" s="189" t="s">
        <v>2312</v>
      </c>
      <c r="H49" s="206" t="s">
        <v>1654</v>
      </c>
      <c r="I49" s="207" t="s">
        <v>857</v>
      </c>
      <c r="J49" s="206"/>
      <c r="K49" s="206" t="s">
        <v>2620</v>
      </c>
      <c r="L49" s="206" t="s">
        <v>96</v>
      </c>
      <c r="M49" s="208" t="s">
        <v>2602</v>
      </c>
      <c r="N49" s="208" t="s">
        <v>1305</v>
      </c>
      <c r="O49" s="209"/>
      <c r="P49" s="209" t="s">
        <v>1305</v>
      </c>
      <c r="Q49" s="210" t="s">
        <v>2143</v>
      </c>
      <c r="R49" s="210">
        <v>40</v>
      </c>
      <c r="S49" s="192"/>
      <c r="T49" s="179"/>
      <c r="U49" s="179"/>
      <c r="V49" s="197"/>
      <c r="W49" s="213"/>
    </row>
    <row r="50" spans="2:23" x14ac:dyDescent="0.25">
      <c r="B50" s="203" t="e">
        <f>IF('Formulario PPGR5'!$G50="","",CONCATENATE('Formulario PPGR5'!$C50,".",'Formulario PPGR5'!$D50,".",'Formulario PPGR5'!$E50,".",'Formulario PPGR5'!$F50))</f>
        <v>#REF!</v>
      </c>
      <c r="C50" s="203" t="e">
        <f>IF('Formulario PPGR5'!$G50="","",'[1]Formulario PPGR1'!#REF!)</f>
        <v>#REF!</v>
      </c>
      <c r="D50" s="203" t="e">
        <f>IF('Formulario PPGR5'!$G50="","",'[1]Formulario PPGR1'!#REF!)</f>
        <v>#REF!</v>
      </c>
      <c r="E50" s="203" t="e">
        <f>IF('Formulario PPGR5'!$G50="","",'[1]Formulario PPGR1'!#REF!)</f>
        <v>#REF!</v>
      </c>
      <c r="F50" s="203" t="e">
        <f>IF('Formulario PPGR5'!$G50="","",'[1]Formulario PPGR1'!#REF!)</f>
        <v>#REF!</v>
      </c>
      <c r="G50" s="189" t="s">
        <v>2312</v>
      </c>
      <c r="H50" s="206" t="s">
        <v>1654</v>
      </c>
      <c r="I50" s="207" t="s">
        <v>857</v>
      </c>
      <c r="J50" s="206"/>
      <c r="K50" s="756" t="s">
        <v>2621</v>
      </c>
      <c r="L50" s="206" t="s">
        <v>96</v>
      </c>
      <c r="M50" s="208" t="s">
        <v>2602</v>
      </c>
      <c r="N50" s="208" t="s">
        <v>1305</v>
      </c>
      <c r="O50" s="209"/>
      <c r="P50" s="209" t="s">
        <v>1305</v>
      </c>
      <c r="Q50" s="210" t="s">
        <v>2143</v>
      </c>
      <c r="R50" s="210">
        <v>100</v>
      </c>
      <c r="S50" s="192"/>
      <c r="T50" s="179"/>
      <c r="U50" s="179"/>
      <c r="V50" s="197"/>
      <c r="W50" s="213"/>
    </row>
    <row r="51" spans="2:23" x14ac:dyDescent="0.25">
      <c r="B51" s="203" t="e">
        <f>IF('Formulario PPGR5'!$G51="","",CONCATENATE('Formulario PPGR5'!$C51,".",'Formulario PPGR5'!$D51,".",'Formulario PPGR5'!$E51,".",'Formulario PPGR5'!$F51))</f>
        <v>#REF!</v>
      </c>
      <c r="C51" s="203" t="e">
        <f>IF('Formulario PPGR5'!$G51="","",'[1]Formulario PPGR1'!#REF!)</f>
        <v>#REF!</v>
      </c>
      <c r="D51" s="203" t="e">
        <f>IF('Formulario PPGR5'!$G51="","",'[1]Formulario PPGR1'!#REF!)</f>
        <v>#REF!</v>
      </c>
      <c r="E51" s="203" t="e">
        <f>IF('Formulario PPGR5'!$G51="","",'[1]Formulario PPGR1'!#REF!)</f>
        <v>#REF!</v>
      </c>
      <c r="F51" s="203" t="e">
        <f>IF('Formulario PPGR5'!$G51="","",'[1]Formulario PPGR1'!#REF!)</f>
        <v>#REF!</v>
      </c>
      <c r="G51" s="189" t="s">
        <v>2312</v>
      </c>
      <c r="H51" s="206" t="s">
        <v>1654</v>
      </c>
      <c r="I51" s="207" t="s">
        <v>857</v>
      </c>
      <c r="J51" s="206"/>
      <c r="K51" s="756" t="s">
        <v>2622</v>
      </c>
      <c r="L51" s="206" t="s">
        <v>96</v>
      </c>
      <c r="M51" s="208" t="s">
        <v>2602</v>
      </c>
      <c r="N51" s="208" t="s">
        <v>1305</v>
      </c>
      <c r="O51" s="209"/>
      <c r="P51" s="209" t="s">
        <v>1305</v>
      </c>
      <c r="Q51" s="210" t="s">
        <v>2143</v>
      </c>
      <c r="R51" s="210">
        <v>100</v>
      </c>
      <c r="S51" s="192"/>
      <c r="T51" s="179"/>
      <c r="U51" s="179"/>
      <c r="V51" s="197"/>
      <c r="W51" s="213"/>
    </row>
    <row r="52" spans="2:23" x14ac:dyDescent="0.25">
      <c r="B52" s="203" t="e">
        <f>IF('Formulario PPGR5'!$G52="","",CONCATENATE('Formulario PPGR5'!$C52,".",'Formulario PPGR5'!$D52,".",'Formulario PPGR5'!$E52,".",'Formulario PPGR5'!$F52))</f>
        <v>#REF!</v>
      </c>
      <c r="C52" s="203" t="e">
        <f>IF('Formulario PPGR5'!$G52="","",'[1]Formulario PPGR1'!#REF!)</f>
        <v>#REF!</v>
      </c>
      <c r="D52" s="203" t="e">
        <f>IF('Formulario PPGR5'!$G52="","",'[1]Formulario PPGR1'!#REF!)</f>
        <v>#REF!</v>
      </c>
      <c r="E52" s="203" t="e">
        <f>IF('Formulario PPGR5'!$G52="","",'[1]Formulario PPGR1'!#REF!)</f>
        <v>#REF!</v>
      </c>
      <c r="F52" s="203" t="e">
        <f>IF('Formulario PPGR5'!$G52="","",'[1]Formulario PPGR1'!#REF!)</f>
        <v>#REF!</v>
      </c>
      <c r="G52" s="189" t="s">
        <v>2312</v>
      </c>
      <c r="H52" s="206" t="s">
        <v>1654</v>
      </c>
      <c r="I52" s="207" t="s">
        <v>857</v>
      </c>
      <c r="J52" s="206"/>
      <c r="K52" s="756" t="s">
        <v>2623</v>
      </c>
      <c r="L52" s="206" t="s">
        <v>96</v>
      </c>
      <c r="M52" s="208" t="s">
        <v>2602</v>
      </c>
      <c r="N52" s="208" t="s">
        <v>1305</v>
      </c>
      <c r="O52" s="209"/>
      <c r="P52" s="209" t="s">
        <v>1305</v>
      </c>
      <c r="Q52" s="210" t="s">
        <v>2143</v>
      </c>
      <c r="R52" s="210">
        <v>100</v>
      </c>
      <c r="S52" s="192"/>
      <c r="T52" s="179"/>
      <c r="U52" s="179"/>
      <c r="V52" s="197"/>
      <c r="W52" s="213"/>
    </row>
    <row r="53" spans="2:23" x14ac:dyDescent="0.25">
      <c r="B53" s="203" t="e">
        <f>IF('Formulario PPGR5'!$G53="","",CONCATENATE('Formulario PPGR5'!$C53,".",'Formulario PPGR5'!$D53,".",'Formulario PPGR5'!$E53,".",'Formulario PPGR5'!$F53))</f>
        <v>#REF!</v>
      </c>
      <c r="C53" s="203" t="e">
        <f>IF('Formulario PPGR5'!$G53="","",'[1]Formulario PPGR1'!#REF!)</f>
        <v>#REF!</v>
      </c>
      <c r="D53" s="203" t="e">
        <f>IF('Formulario PPGR5'!$G53="","",'[1]Formulario PPGR1'!#REF!)</f>
        <v>#REF!</v>
      </c>
      <c r="E53" s="203" t="e">
        <f>IF('Formulario PPGR5'!$G53="","",'[1]Formulario PPGR1'!#REF!)</f>
        <v>#REF!</v>
      </c>
      <c r="F53" s="203" t="e">
        <f>IF('Formulario PPGR5'!$G53="","",'[1]Formulario PPGR1'!#REF!)</f>
        <v>#REF!</v>
      </c>
      <c r="G53" s="189" t="s">
        <v>2312</v>
      </c>
      <c r="H53" s="206" t="s">
        <v>1654</v>
      </c>
      <c r="I53" s="207" t="s">
        <v>857</v>
      </c>
      <c r="J53" s="206"/>
      <c r="K53" s="206" t="s">
        <v>2624</v>
      </c>
      <c r="L53" s="206" t="s">
        <v>96</v>
      </c>
      <c r="M53" s="208" t="s">
        <v>2602</v>
      </c>
      <c r="N53" s="208" t="s">
        <v>1305</v>
      </c>
      <c r="O53" s="209"/>
      <c r="P53" s="209" t="s">
        <v>1305</v>
      </c>
      <c r="Q53" s="210" t="s">
        <v>2143</v>
      </c>
      <c r="R53" s="210">
        <v>10</v>
      </c>
      <c r="S53" s="192"/>
      <c r="T53" s="179"/>
      <c r="U53" s="179"/>
      <c r="V53" s="197"/>
      <c r="W53" s="213"/>
    </row>
    <row r="54" spans="2:23" ht="27.6" x14ac:dyDescent="0.25">
      <c r="B54" s="203" t="e">
        <f>IF('Formulario PPGR5'!$G54="","",CONCATENATE('Formulario PPGR5'!$C54,".",'Formulario PPGR5'!$D54,".",'Formulario PPGR5'!$E54,".",'Formulario PPGR5'!$F54))</f>
        <v>#REF!</v>
      </c>
      <c r="C54" s="203" t="e">
        <f>IF('Formulario PPGR5'!$G54="","",'[1]Formulario PPGR1'!#REF!)</f>
        <v>#REF!</v>
      </c>
      <c r="D54" s="203" t="e">
        <f>IF('Formulario PPGR5'!$G54="","",'[1]Formulario PPGR1'!#REF!)</f>
        <v>#REF!</v>
      </c>
      <c r="E54" s="203" t="e">
        <f>IF('Formulario PPGR5'!$G54="","",'[1]Formulario PPGR1'!#REF!)</f>
        <v>#REF!</v>
      </c>
      <c r="F54" s="203" t="e">
        <f>IF('Formulario PPGR5'!$G54="","",'[1]Formulario PPGR1'!#REF!)</f>
        <v>#REF!</v>
      </c>
      <c r="G54" s="189" t="s">
        <v>2312</v>
      </c>
      <c r="H54" s="206" t="s">
        <v>1654</v>
      </c>
      <c r="I54" s="207" t="s">
        <v>857</v>
      </c>
      <c r="J54" s="206"/>
      <c r="K54" s="206" t="s">
        <v>2625</v>
      </c>
      <c r="L54" s="206" t="s">
        <v>96</v>
      </c>
      <c r="M54" s="208" t="s">
        <v>2602</v>
      </c>
      <c r="N54" s="208" t="s">
        <v>1305</v>
      </c>
      <c r="O54" s="209"/>
      <c r="P54" s="209" t="s">
        <v>1305</v>
      </c>
      <c r="Q54" s="210" t="s">
        <v>2143</v>
      </c>
      <c r="R54" s="210">
        <v>5</v>
      </c>
      <c r="S54" s="192"/>
      <c r="T54" s="179"/>
      <c r="U54" s="179"/>
      <c r="V54" s="197"/>
      <c r="W54" s="213"/>
    </row>
    <row r="55" spans="2:23" ht="82.8" x14ac:dyDescent="0.25">
      <c r="B55" s="203" t="e">
        <f>IF('Formulario PPGR5'!$G55="","",CONCATENATE('Formulario PPGR5'!$C55,".",'Formulario PPGR5'!$D55,".",'Formulario PPGR5'!$E55,".",'Formulario PPGR5'!$F55))</f>
        <v>#REF!</v>
      </c>
      <c r="C55" s="203" t="e">
        <f>IF('Formulario PPGR5'!$G55="","",'[1]Formulario PPGR1'!#REF!)</f>
        <v>#REF!</v>
      </c>
      <c r="D55" s="203" t="e">
        <f>IF('Formulario PPGR5'!$G55="","",'[1]Formulario PPGR1'!#REF!)</f>
        <v>#REF!</v>
      </c>
      <c r="E55" s="203" t="e">
        <f>IF('Formulario PPGR5'!$G55="","",'[1]Formulario PPGR1'!#REF!)</f>
        <v>#REF!</v>
      </c>
      <c r="F55" s="203" t="e">
        <f>IF('Formulario PPGR5'!$G55="","",'[1]Formulario PPGR1'!#REF!)</f>
        <v>#REF!</v>
      </c>
      <c r="G55" s="189" t="s">
        <v>2312</v>
      </c>
      <c r="H55" s="206" t="s">
        <v>1654</v>
      </c>
      <c r="I55" s="207" t="s">
        <v>857</v>
      </c>
      <c r="J55" s="206"/>
      <c r="K55" s="206" t="s">
        <v>2626</v>
      </c>
      <c r="L55" s="206" t="s">
        <v>96</v>
      </c>
      <c r="M55" s="208" t="s">
        <v>2602</v>
      </c>
      <c r="N55" s="208" t="s">
        <v>1305</v>
      </c>
      <c r="O55" s="209"/>
      <c r="P55" s="209" t="s">
        <v>1305</v>
      </c>
      <c r="Q55" s="210" t="s">
        <v>2143</v>
      </c>
      <c r="R55" s="210">
        <v>5</v>
      </c>
      <c r="S55" s="192"/>
      <c r="T55" s="179"/>
      <c r="U55" s="179"/>
      <c r="V55" s="197"/>
      <c r="W55" s="213"/>
    </row>
    <row r="56" spans="2:23" ht="41.4" x14ac:dyDescent="0.25">
      <c r="B56" s="203" t="e">
        <f>IF('Formulario PPGR5'!$G56="","",CONCATENATE('Formulario PPGR5'!$C56,".",'Formulario PPGR5'!$D56,".",'Formulario PPGR5'!$E56,".",'Formulario PPGR5'!$F56))</f>
        <v>#REF!</v>
      </c>
      <c r="C56" s="203" t="e">
        <f>IF('Formulario PPGR5'!$G56="","",'[1]Formulario PPGR1'!#REF!)</f>
        <v>#REF!</v>
      </c>
      <c r="D56" s="203" t="e">
        <f>IF('Formulario PPGR5'!$G56="","",'[1]Formulario PPGR1'!#REF!)</f>
        <v>#REF!</v>
      </c>
      <c r="E56" s="203" t="e">
        <f>IF('Formulario PPGR5'!$G56="","",'[1]Formulario PPGR1'!#REF!)</f>
        <v>#REF!</v>
      </c>
      <c r="F56" s="203" t="e">
        <f>IF('Formulario PPGR5'!$G56="","",'[1]Formulario PPGR1'!#REF!)</f>
        <v>#REF!</v>
      </c>
      <c r="G56" s="189" t="s">
        <v>2312</v>
      </c>
      <c r="H56" s="206" t="s">
        <v>1654</v>
      </c>
      <c r="I56" s="207" t="s">
        <v>857</v>
      </c>
      <c r="J56" s="206"/>
      <c r="K56" s="206" t="s">
        <v>2627</v>
      </c>
      <c r="L56" s="206" t="s">
        <v>96</v>
      </c>
      <c r="M56" s="208" t="s">
        <v>2602</v>
      </c>
      <c r="N56" s="208" t="s">
        <v>1305</v>
      </c>
      <c r="O56" s="209"/>
      <c r="P56" s="209" t="s">
        <v>1305</v>
      </c>
      <c r="Q56" s="210" t="s">
        <v>2143</v>
      </c>
      <c r="R56" s="210">
        <v>5</v>
      </c>
      <c r="S56" s="192"/>
      <c r="T56" s="179"/>
      <c r="U56" s="179"/>
      <c r="V56" s="197"/>
      <c r="W56" s="213"/>
    </row>
    <row r="57" spans="2:23" ht="55.2" x14ac:dyDescent="0.25">
      <c r="B57" s="203" t="e">
        <f>IF('Formulario PPGR5'!$G57="","",CONCATENATE('Formulario PPGR5'!$C57,".",'Formulario PPGR5'!$D57,".",'Formulario PPGR5'!$E57,".",'Formulario PPGR5'!$F57))</f>
        <v>#REF!</v>
      </c>
      <c r="C57" s="203" t="e">
        <f>IF('Formulario PPGR5'!$G57="","",'[1]Formulario PPGR1'!#REF!)</f>
        <v>#REF!</v>
      </c>
      <c r="D57" s="203" t="e">
        <f>IF('Formulario PPGR5'!$G57="","",'[1]Formulario PPGR1'!#REF!)</f>
        <v>#REF!</v>
      </c>
      <c r="E57" s="203" t="e">
        <f>IF('Formulario PPGR5'!$G57="","",'[1]Formulario PPGR1'!#REF!)</f>
        <v>#REF!</v>
      </c>
      <c r="F57" s="203" t="e">
        <f>IF('Formulario PPGR5'!$G57="","",'[1]Formulario PPGR1'!#REF!)</f>
        <v>#REF!</v>
      </c>
      <c r="G57" s="189" t="s">
        <v>2312</v>
      </c>
      <c r="H57" s="206" t="s">
        <v>1654</v>
      </c>
      <c r="I57" s="207" t="s">
        <v>857</v>
      </c>
      <c r="J57" s="206"/>
      <c r="K57" s="206" t="s">
        <v>2628</v>
      </c>
      <c r="L57" s="206" t="s">
        <v>96</v>
      </c>
      <c r="M57" s="208" t="s">
        <v>2602</v>
      </c>
      <c r="N57" s="208" t="s">
        <v>1305</v>
      </c>
      <c r="O57" s="209"/>
      <c r="P57" s="209" t="s">
        <v>1305</v>
      </c>
      <c r="Q57" s="210" t="s">
        <v>2143</v>
      </c>
      <c r="R57" s="210">
        <v>1</v>
      </c>
      <c r="S57" s="192"/>
      <c r="T57" s="179"/>
      <c r="U57" s="179"/>
      <c r="V57" s="197"/>
      <c r="W57" s="213"/>
    </row>
    <row r="58" spans="2:23" ht="27.6" x14ac:dyDescent="0.25">
      <c r="B58" s="203" t="e">
        <f>IF('Formulario PPGR5'!$G58="","",CONCATENATE('Formulario PPGR5'!$C58,".",'Formulario PPGR5'!$D58,".",'Formulario PPGR5'!$E58,".",'Formulario PPGR5'!$F58))</f>
        <v>#REF!</v>
      </c>
      <c r="C58" s="203" t="e">
        <f>IF('Formulario PPGR5'!$G58="","",'[1]Formulario PPGR1'!#REF!)</f>
        <v>#REF!</v>
      </c>
      <c r="D58" s="203" t="e">
        <f>IF('Formulario PPGR5'!$G58="","",'[1]Formulario PPGR1'!#REF!)</f>
        <v>#REF!</v>
      </c>
      <c r="E58" s="203" t="e">
        <f>IF('Formulario PPGR5'!$G58="","",'[1]Formulario PPGR1'!#REF!)</f>
        <v>#REF!</v>
      </c>
      <c r="F58" s="203" t="e">
        <f>IF('Formulario PPGR5'!$G58="","",'[1]Formulario PPGR1'!#REF!)</f>
        <v>#REF!</v>
      </c>
      <c r="G58" s="189" t="s">
        <v>2312</v>
      </c>
      <c r="H58" s="206" t="s">
        <v>1654</v>
      </c>
      <c r="I58" s="207" t="s">
        <v>857</v>
      </c>
      <c r="J58" s="206"/>
      <c r="K58" s="206" t="s">
        <v>2629</v>
      </c>
      <c r="L58" s="206" t="s">
        <v>96</v>
      </c>
      <c r="M58" s="208" t="s">
        <v>2602</v>
      </c>
      <c r="N58" s="208" t="s">
        <v>1305</v>
      </c>
      <c r="O58" s="209"/>
      <c r="P58" s="209" t="s">
        <v>1305</v>
      </c>
      <c r="Q58" s="210" t="s">
        <v>2143</v>
      </c>
      <c r="R58" s="210">
        <v>1</v>
      </c>
      <c r="S58" s="192"/>
      <c r="T58" s="179"/>
      <c r="U58" s="179"/>
      <c r="V58" s="197"/>
      <c r="W58" s="213"/>
    </row>
    <row r="59" spans="2:23" ht="27.6" x14ac:dyDescent="0.25">
      <c r="B59" s="203" t="e">
        <f>IF('Formulario PPGR5'!$G59="","",CONCATENATE('Formulario PPGR5'!$C59,".",'Formulario PPGR5'!$D59,".",'Formulario PPGR5'!$E59,".",'Formulario PPGR5'!$F59))</f>
        <v>#REF!</v>
      </c>
      <c r="C59" s="203" t="e">
        <f>IF('Formulario PPGR5'!$G59="","",'[1]Formulario PPGR1'!#REF!)</f>
        <v>#REF!</v>
      </c>
      <c r="D59" s="203" t="e">
        <f>IF('Formulario PPGR5'!$G59="","",'[1]Formulario PPGR1'!#REF!)</f>
        <v>#REF!</v>
      </c>
      <c r="E59" s="203" t="e">
        <f>IF('Formulario PPGR5'!$G59="","",'[1]Formulario PPGR1'!#REF!)</f>
        <v>#REF!</v>
      </c>
      <c r="F59" s="203" t="e">
        <f>IF('Formulario PPGR5'!$G59="","",'[1]Formulario PPGR1'!#REF!)</f>
        <v>#REF!</v>
      </c>
      <c r="G59" s="189" t="s">
        <v>2312</v>
      </c>
      <c r="H59" s="206" t="s">
        <v>1654</v>
      </c>
      <c r="I59" s="207" t="s">
        <v>857</v>
      </c>
      <c r="J59" s="206"/>
      <c r="K59" s="206" t="s">
        <v>2630</v>
      </c>
      <c r="L59" s="206" t="s">
        <v>96</v>
      </c>
      <c r="M59" s="208" t="s">
        <v>2602</v>
      </c>
      <c r="N59" s="208" t="s">
        <v>1305</v>
      </c>
      <c r="O59" s="209"/>
      <c r="P59" s="209" t="s">
        <v>1305</v>
      </c>
      <c r="Q59" s="210" t="s">
        <v>2143</v>
      </c>
      <c r="R59" s="210">
        <v>1</v>
      </c>
      <c r="S59" s="192"/>
      <c r="T59" s="179"/>
      <c r="U59" s="179"/>
      <c r="V59" s="197"/>
      <c r="W59" s="213"/>
    </row>
    <row r="60" spans="2:23" ht="124.2" x14ac:dyDescent="0.25">
      <c r="B60" s="203" t="e">
        <f>IF('Formulario PPGR5'!$G60="","",CONCATENATE('Formulario PPGR5'!$C60,".",'Formulario PPGR5'!$D60,".",'Formulario PPGR5'!$E60,".",'Formulario PPGR5'!$F60))</f>
        <v>#REF!</v>
      </c>
      <c r="C60" s="203" t="e">
        <f>IF('Formulario PPGR5'!$G60="","",'[1]Formulario PPGR1'!#REF!)</f>
        <v>#REF!</v>
      </c>
      <c r="D60" s="203" t="e">
        <f>IF('Formulario PPGR5'!$G60="","",'[1]Formulario PPGR1'!#REF!)</f>
        <v>#REF!</v>
      </c>
      <c r="E60" s="203" t="e">
        <f>IF('Formulario PPGR5'!$G60="","",'[1]Formulario PPGR1'!#REF!)</f>
        <v>#REF!</v>
      </c>
      <c r="F60" s="203" t="e">
        <f>IF('Formulario PPGR5'!$G60="","",'[1]Formulario PPGR1'!#REF!)</f>
        <v>#REF!</v>
      </c>
      <c r="G60" s="189" t="s">
        <v>2312</v>
      </c>
      <c r="H60" s="206" t="s">
        <v>1654</v>
      </c>
      <c r="I60" s="207" t="s">
        <v>857</v>
      </c>
      <c r="J60" s="206"/>
      <c r="K60" s="206" t="s">
        <v>2631</v>
      </c>
      <c r="L60" s="206" t="s">
        <v>96</v>
      </c>
      <c r="M60" s="208" t="s">
        <v>2632</v>
      </c>
      <c r="N60" s="208" t="s">
        <v>1305</v>
      </c>
      <c r="O60" s="209"/>
      <c r="P60" s="209" t="s">
        <v>1305</v>
      </c>
      <c r="Q60" s="210" t="s">
        <v>2143</v>
      </c>
      <c r="R60" s="192">
        <v>1</v>
      </c>
      <c r="S60" s="192"/>
      <c r="T60" s="179"/>
      <c r="U60" s="179"/>
      <c r="V60" s="197"/>
      <c r="W60" s="213"/>
    </row>
    <row r="61" spans="2:23" x14ac:dyDescent="0.25">
      <c r="B61" s="203" t="str">
        <f>IF('Formulario PPGR5'!$G61="","",CONCATENATE('Formulario PPGR5'!$C61,".",'Formulario PPGR5'!$D61,".",'Formulario PPGR5'!$E61,".",'Formulario PPGR5'!$F61))</f>
        <v/>
      </c>
      <c r="C61" s="203"/>
      <c r="D61" s="203" t="str">
        <f>IF('Formulario PPGR5'!$G61="","",'[1]Formulario PPGR1'!#REF!)</f>
        <v/>
      </c>
      <c r="E61" s="203" t="str">
        <f>IF('Formulario PPGR5'!$G61="","",'[1]Formulario PPGR1'!#REF!)</f>
        <v/>
      </c>
      <c r="F61" s="203" t="str">
        <f>IF('Formulario PPGR5'!$G61="","",'[1]Formulario PPGR1'!#REF!)</f>
        <v/>
      </c>
      <c r="G61" s="189"/>
      <c r="H61" s="189"/>
      <c r="I61" s="207"/>
      <c r="J61" s="189"/>
      <c r="K61" s="206" t="s">
        <v>2633</v>
      </c>
      <c r="L61" s="206" t="s">
        <v>96</v>
      </c>
      <c r="M61" s="208" t="s">
        <v>2632</v>
      </c>
      <c r="N61" s="208" t="s">
        <v>1305</v>
      </c>
      <c r="O61" s="209"/>
      <c r="P61" s="210" t="s">
        <v>1305</v>
      </c>
      <c r="Q61" s="210" t="s">
        <v>2143</v>
      </c>
      <c r="R61" s="192">
        <v>1</v>
      </c>
      <c r="S61" s="192"/>
      <c r="T61" s="179"/>
      <c r="U61" s="179"/>
      <c r="V61" s="197"/>
      <c r="W61" s="213"/>
    </row>
    <row r="62" spans="2:23" x14ac:dyDescent="0.25">
      <c r="B62" s="203" t="str">
        <f>IF('Formulario PPGR5'!$G62="","",CONCATENATE('Formulario PPGR5'!$C62,".",'Formulario PPGR5'!$D62,".",'Formulario PPGR5'!$E62,".",'Formulario PPGR5'!$F62))</f>
        <v/>
      </c>
      <c r="C62" s="203"/>
      <c r="D62" s="203" t="str">
        <f>IF('Formulario PPGR5'!$G62="","",'[1]Formulario PPGR1'!#REF!)</f>
        <v/>
      </c>
      <c r="E62" s="203" t="str">
        <f>IF('Formulario PPGR5'!$G62="","",'[1]Formulario PPGR1'!#REF!)</f>
        <v/>
      </c>
      <c r="F62" s="203" t="str">
        <f>IF('Formulario PPGR5'!$G62="","",'[1]Formulario PPGR1'!#REF!)</f>
        <v/>
      </c>
      <c r="G62" s="189"/>
      <c r="H62" s="189"/>
      <c r="I62" s="207"/>
      <c r="J62" s="189"/>
      <c r="K62" s="206"/>
      <c r="L62" s="189"/>
      <c r="M62" s="208"/>
      <c r="N62" s="208"/>
      <c r="O62" s="209"/>
      <c r="P62" s="210"/>
      <c r="Q62" s="192"/>
      <c r="R62" s="192"/>
      <c r="S62" s="192"/>
      <c r="T62" s="179"/>
      <c r="U62" s="179"/>
      <c r="V62" s="197"/>
      <c r="W62" s="213"/>
    </row>
    <row r="63" spans="2:23" x14ac:dyDescent="0.25">
      <c r="B63" s="203" t="str">
        <f>IF('Formulario PPGR5'!$G63="","",CONCATENATE('Formulario PPGR5'!$C63,".",'Formulario PPGR5'!$D63,".",'Formulario PPGR5'!$E63,".",'Formulario PPGR5'!$F63))</f>
        <v/>
      </c>
      <c r="C63" s="203"/>
      <c r="D63" s="203" t="str">
        <f>IF('Formulario PPGR5'!$G63="","",'[1]Formulario PPGR1'!#REF!)</f>
        <v/>
      </c>
      <c r="E63" s="203" t="str">
        <f>IF('Formulario PPGR5'!$G63="","",'[1]Formulario PPGR1'!#REF!)</f>
        <v/>
      </c>
      <c r="F63" s="203" t="str">
        <f>IF('Formulario PPGR5'!$G63="","",'[1]Formulario PPGR1'!#REF!)</f>
        <v/>
      </c>
      <c r="G63" s="189"/>
      <c r="H63" s="189"/>
      <c r="I63" s="207"/>
      <c r="J63" s="189"/>
      <c r="K63" s="206"/>
      <c r="L63" s="189"/>
      <c r="M63" s="208"/>
      <c r="N63" s="208"/>
      <c r="O63" s="209"/>
      <c r="P63" s="210"/>
      <c r="Q63" s="192"/>
      <c r="R63" s="192"/>
      <c r="S63" s="192"/>
      <c r="T63" s="179"/>
      <c r="U63" s="179"/>
      <c r="V63" s="197"/>
      <c r="W63" s="213"/>
    </row>
    <row r="64" spans="2:23" x14ac:dyDescent="0.25">
      <c r="B64" s="203" t="str">
        <f>IF('Formulario PPGR5'!$G64="","",CONCATENATE('Formulario PPGR5'!$C64,".",'Formulario PPGR5'!$D64,".",'Formulario PPGR5'!$E64,".",'Formulario PPGR5'!$F64))</f>
        <v/>
      </c>
      <c r="C64" s="203"/>
      <c r="D64" s="203" t="str">
        <f>IF('Formulario PPGR5'!$G64="","",'[1]Formulario PPGR1'!#REF!)</f>
        <v/>
      </c>
      <c r="E64" s="203" t="str">
        <f>IF('Formulario PPGR5'!$G64="","",'[1]Formulario PPGR1'!#REF!)</f>
        <v/>
      </c>
      <c r="F64" s="203" t="str">
        <f>IF('Formulario PPGR5'!$G64="","",'[1]Formulario PPGR1'!#REF!)</f>
        <v/>
      </c>
      <c r="G64" s="189"/>
      <c r="H64" s="189"/>
      <c r="I64" s="207"/>
      <c r="J64" s="189"/>
      <c r="K64" s="206"/>
      <c r="L64" s="189"/>
      <c r="M64" s="208"/>
      <c r="N64" s="208"/>
      <c r="O64" s="209"/>
      <c r="P64" s="210"/>
      <c r="Q64" s="192"/>
      <c r="R64" s="192"/>
      <c r="S64" s="192"/>
      <c r="T64" s="179"/>
      <c r="U64" s="179"/>
      <c r="V64" s="197"/>
      <c r="W64" s="213"/>
    </row>
    <row r="65" spans="2:23" x14ac:dyDescent="0.25">
      <c r="B65" s="203" t="str">
        <f>IF('Formulario PPGR5'!$G65="","",CONCATENATE('Formulario PPGR5'!$C65,".",'Formulario PPGR5'!$D65,".",'Formulario PPGR5'!$E65,".",'Formulario PPGR5'!$F65))</f>
        <v/>
      </c>
      <c r="C65" s="203"/>
      <c r="D65" s="203" t="str">
        <f>IF('Formulario PPGR5'!$G65="","",'[1]Formulario PPGR1'!#REF!)</f>
        <v/>
      </c>
      <c r="E65" s="203" t="str">
        <f>IF('Formulario PPGR5'!$G65="","",'[1]Formulario PPGR1'!#REF!)</f>
        <v/>
      </c>
      <c r="F65" s="203" t="str">
        <f>IF('Formulario PPGR5'!$G65="","",'[1]Formulario PPGR1'!#REF!)</f>
        <v/>
      </c>
      <c r="G65" s="189"/>
      <c r="H65" s="189"/>
      <c r="I65" s="207"/>
      <c r="J65" s="189"/>
      <c r="K65" s="206"/>
      <c r="L65" s="189"/>
      <c r="M65" s="208"/>
      <c r="N65" s="208"/>
      <c r="O65" s="209"/>
      <c r="P65" s="210"/>
      <c r="Q65" s="192"/>
      <c r="R65" s="192"/>
      <c r="S65" s="192"/>
      <c r="T65" s="179"/>
      <c r="U65" s="179"/>
      <c r="V65" s="197"/>
      <c r="W65" s="213"/>
    </row>
    <row r="66" spans="2:23" x14ac:dyDescent="0.25">
      <c r="B66" s="203" t="str">
        <f>IF('Formulario PPGR5'!$G66="","",CONCATENATE('Formulario PPGR5'!$C66,".",'Formulario PPGR5'!$D66,".",'Formulario PPGR5'!$E66,".",'Formulario PPGR5'!$F66))</f>
        <v/>
      </c>
      <c r="C66" s="203"/>
      <c r="D66" s="203" t="str">
        <f>IF('Formulario PPGR5'!$G66="","",'[1]Formulario PPGR1'!#REF!)</f>
        <v/>
      </c>
      <c r="E66" s="203" t="str">
        <f>IF('Formulario PPGR5'!$G66="","",'[1]Formulario PPGR1'!#REF!)</f>
        <v/>
      </c>
      <c r="F66" s="203" t="str">
        <f>IF('Formulario PPGR5'!$G66="","",'[1]Formulario PPGR1'!#REF!)</f>
        <v/>
      </c>
      <c r="G66" s="189"/>
      <c r="H66" s="189"/>
      <c r="I66" s="207"/>
      <c r="J66" s="189"/>
      <c r="K66" s="206"/>
      <c r="L66" s="189"/>
      <c r="M66" s="208"/>
      <c r="N66" s="208"/>
      <c r="O66" s="209"/>
      <c r="P66" s="210"/>
      <c r="Q66" s="192"/>
      <c r="R66" s="192"/>
      <c r="S66" s="192"/>
      <c r="T66" s="179"/>
      <c r="U66" s="179"/>
      <c r="V66" s="197"/>
      <c r="W66" s="213"/>
    </row>
    <row r="67" spans="2:23" x14ac:dyDescent="0.25">
      <c r="B67" s="203" t="str">
        <f>IF('Formulario PPGR5'!$G67="","",CONCATENATE('Formulario PPGR5'!$C67,".",'Formulario PPGR5'!$D67,".",'Formulario PPGR5'!$E67,".",'Formulario PPGR5'!$F67))</f>
        <v/>
      </c>
      <c r="C67" s="203"/>
      <c r="D67" s="203" t="str">
        <f>IF('Formulario PPGR5'!$G67="","",'[1]Formulario PPGR1'!#REF!)</f>
        <v/>
      </c>
      <c r="E67" s="203" t="str">
        <f>IF('Formulario PPGR5'!$G67="","",'[1]Formulario PPGR1'!#REF!)</f>
        <v/>
      </c>
      <c r="F67" s="203" t="str">
        <f>IF('Formulario PPGR5'!$G67="","",'[1]Formulario PPGR1'!#REF!)</f>
        <v/>
      </c>
      <c r="G67" s="189"/>
      <c r="H67" s="189"/>
      <c r="I67" s="207"/>
      <c r="J67" s="189"/>
      <c r="K67" s="206"/>
      <c r="L67" s="189"/>
      <c r="M67" s="208"/>
      <c r="N67" s="208"/>
      <c r="O67" s="209"/>
      <c r="P67" s="210"/>
      <c r="Q67" s="192"/>
      <c r="R67" s="192"/>
      <c r="S67" s="192"/>
      <c r="T67" s="179"/>
      <c r="U67" s="179"/>
      <c r="V67" s="197"/>
      <c r="W67" s="213"/>
    </row>
    <row r="68" spans="2:23" x14ac:dyDescent="0.25">
      <c r="B68" s="203" t="str">
        <f>IF('Formulario PPGR5'!$G68="","",CONCATENATE('Formulario PPGR5'!$C68,".",'Formulario PPGR5'!$D68,".",'Formulario PPGR5'!$E68,".",'Formulario PPGR5'!$F68))</f>
        <v/>
      </c>
      <c r="C68" s="203" t="str">
        <f>IF('Formulario PPGR5'!$G68="","",'[1]Formulario PPGR1'!#REF!)</f>
        <v/>
      </c>
      <c r="D68" s="203" t="str">
        <f>IF('Formulario PPGR5'!$G68="","",'[1]Formulario PPGR1'!#REF!)</f>
        <v/>
      </c>
      <c r="E68" s="203" t="str">
        <f>IF('Formulario PPGR5'!$G68="","",'[1]Formulario PPGR1'!#REF!)</f>
        <v/>
      </c>
      <c r="F68" s="203" t="str">
        <f>IF('Formulario PPGR5'!$G68="","",'[1]Formulario PPGR1'!#REF!)</f>
        <v/>
      </c>
      <c r="G68" s="189"/>
      <c r="H68" s="206"/>
      <c r="I68" s="207" t="s">
        <v>857</v>
      </c>
      <c r="J68" s="206"/>
      <c r="K68" s="206"/>
      <c r="L68" s="189"/>
      <c r="M68" s="208"/>
      <c r="N68" s="208"/>
      <c r="O68" s="209"/>
      <c r="P68" s="209"/>
      <c r="Q68" s="192"/>
      <c r="R68" s="192"/>
      <c r="S68" s="192"/>
      <c r="T68" s="179"/>
      <c r="U68" s="179"/>
      <c r="V68" s="197"/>
      <c r="W68" s="213"/>
    </row>
    <row r="69" spans="2:23" x14ac:dyDescent="0.25">
      <c r="B69" s="203" t="str">
        <f>IF('Formulario PPGR5'!$G69="","",CONCATENATE('Formulario PPGR5'!$C69,".",'Formulario PPGR5'!$D69,".",'Formulario PPGR5'!$E69,".",'Formulario PPGR5'!$F69))</f>
        <v/>
      </c>
      <c r="C69" s="203" t="str">
        <f>IF('Formulario PPGR5'!$G69="","",'[1]Formulario PPGR1'!#REF!)</f>
        <v/>
      </c>
      <c r="D69" s="203" t="str">
        <f>IF('Formulario PPGR5'!$G69="","",'[1]Formulario PPGR1'!#REF!)</f>
        <v/>
      </c>
      <c r="E69" s="203" t="str">
        <f>IF('Formulario PPGR5'!$G69="","",'[1]Formulario PPGR1'!#REF!)</f>
        <v/>
      </c>
      <c r="F69" s="203" t="str">
        <f>IF('Formulario PPGR5'!$G69="","",'[1]Formulario PPGR1'!#REF!)</f>
        <v/>
      </c>
      <c r="G69" s="189"/>
      <c r="H69" s="206"/>
      <c r="I69" s="207" t="s">
        <v>857</v>
      </c>
      <c r="J69" s="206"/>
      <c r="K69" s="206"/>
      <c r="L69" s="189"/>
      <c r="M69" s="208"/>
      <c r="N69" s="208"/>
      <c r="O69" s="209"/>
      <c r="P69" s="209"/>
      <c r="Q69" s="192"/>
      <c r="R69" s="192"/>
      <c r="S69" s="192"/>
      <c r="T69" s="179"/>
      <c r="U69" s="179"/>
      <c r="V69" s="197"/>
      <c r="W69" s="213"/>
    </row>
    <row r="70" spans="2:23" x14ac:dyDescent="0.25">
      <c r="B70" s="203" t="str">
        <f>IF('Formulario PPGR5'!$G70="","",CONCATENATE('Formulario PPGR5'!$C70,".",'Formulario PPGR5'!$D70,".",'Formulario PPGR5'!$E70,".",'Formulario PPGR5'!$F70))</f>
        <v/>
      </c>
      <c r="C70" s="203" t="str">
        <f>IF('Formulario PPGR5'!$G70="","",'[1]Formulario PPGR1'!#REF!)</f>
        <v/>
      </c>
      <c r="D70" s="203" t="str">
        <f>IF('Formulario PPGR5'!$G70="","",'[1]Formulario PPGR1'!#REF!)</f>
        <v/>
      </c>
      <c r="E70" s="203" t="str">
        <f>IF('Formulario PPGR5'!$G70="","",'[1]Formulario PPGR1'!#REF!)</f>
        <v/>
      </c>
      <c r="F70" s="203" t="str">
        <f>IF('Formulario PPGR5'!$G70="","",'[1]Formulario PPGR1'!#REF!)</f>
        <v/>
      </c>
      <c r="G70" s="189"/>
      <c r="H70" s="206"/>
      <c r="I70" s="207" t="s">
        <v>857</v>
      </c>
      <c r="J70" s="206"/>
      <c r="K70" s="206"/>
      <c r="L70" s="189"/>
      <c r="M70" s="208"/>
      <c r="N70" s="208"/>
      <c r="O70" s="209"/>
      <c r="P70" s="209"/>
      <c r="Q70" s="192"/>
      <c r="R70" s="192"/>
      <c r="S70" s="192"/>
      <c r="T70" s="179"/>
      <c r="U70" s="179"/>
      <c r="V70" s="197"/>
      <c r="W70" s="213"/>
    </row>
    <row r="71" spans="2:23" x14ac:dyDescent="0.25">
      <c r="B71" s="203" t="str">
        <f>IF('Formulario PPGR5'!$G71="","",CONCATENATE('Formulario PPGR5'!$C71,".",'Formulario PPGR5'!$D71,".",'Formulario PPGR5'!$E71,".",'Formulario PPGR5'!$F71))</f>
        <v/>
      </c>
      <c r="C71" s="203" t="str">
        <f>IF('Formulario PPGR5'!$G71="","",'[1]Formulario PPGR1'!#REF!)</f>
        <v/>
      </c>
      <c r="D71" s="203" t="str">
        <f>IF('Formulario PPGR5'!$G71="","",'[1]Formulario PPGR1'!#REF!)</f>
        <v/>
      </c>
      <c r="E71" s="203" t="str">
        <f>IF('Formulario PPGR5'!$G71="","",'[1]Formulario PPGR1'!#REF!)</f>
        <v/>
      </c>
      <c r="F71" s="203" t="str">
        <f>IF('Formulario PPGR5'!$G71="","",'[1]Formulario PPGR1'!#REF!)</f>
        <v/>
      </c>
      <c r="G71" s="189"/>
      <c r="H71" s="206"/>
      <c r="I71" s="207" t="s">
        <v>857</v>
      </c>
      <c r="J71" s="206"/>
      <c r="K71" s="206"/>
      <c r="L71" s="189"/>
      <c r="M71" s="208"/>
      <c r="N71" s="208"/>
      <c r="O71" s="209"/>
      <c r="P71" s="209"/>
      <c r="Q71" s="192"/>
      <c r="R71" s="192"/>
      <c r="S71" s="192"/>
      <c r="T71" s="179"/>
      <c r="U71" s="179"/>
      <c r="V71" s="197"/>
      <c r="W71" s="213"/>
    </row>
  </sheetData>
  <dataValidations count="6">
    <dataValidation type="list" allowBlank="1" showInputMessage="1" showErrorMessage="1" sqref="J9:J71" xr:uid="{00000000-0002-0000-0500-000000000000}">
      <formula1>INDIRECT($I9)</formula1>
    </dataValidation>
    <dataValidation type="list" allowBlank="1" showInputMessage="1" showErrorMessage="1" sqref="H9:H71" xr:uid="{00000000-0002-0000-0500-000001000000}">
      <formula1>lsInsumosEquipos</formula1>
    </dataValidation>
    <dataValidation type="list" allowBlank="1" showInputMessage="1" showErrorMessage="1" sqref="G9:G71" xr:uid="{00000000-0002-0000-0500-000002000000}">
      <formula1>ls_TiposAcciones</formula1>
    </dataValidation>
    <dataValidation type="list" allowBlank="1" showInputMessage="1" showErrorMessage="1" sqref="O9:O10 P9:P71 O12:O57 N9:N71" xr:uid="{00000000-0002-0000-0500-000003000000}">
      <formula1>Provincias</formula1>
    </dataValidation>
    <dataValidation type="list" allowBlank="1" showInputMessage="1" showErrorMessage="1" sqref="U39:W42 V43:V71 V9:V38 W12:W17" xr:uid="{00000000-0002-0000-0500-000004000000}">
      <formula1>lsFuentesFinanciamiento</formula1>
    </dataValidation>
    <dataValidation type="list" allowBlank="1" showInputMessage="1" showErrorMessage="1" sqref="L9:L11 L18:L38 L62:L71 L15" xr:uid="{00000000-0002-0000-0500-000005000000}">
      <formula1>LsTipoEESS</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57345" r:id="rId4" name="CommandButton1">
          <controlPr defaultSize="0" autoLine="0" r:id="rId5">
            <anchor moveWithCells="1">
              <from>
                <xdr:col>6</xdr:col>
                <xdr:colOff>0</xdr:colOff>
                <xdr:row>4</xdr:row>
                <xdr:rowOff>152400</xdr:rowOff>
              </from>
              <to>
                <xdr:col>6</xdr:col>
                <xdr:colOff>1455420</xdr:colOff>
                <xdr:row>6</xdr:row>
                <xdr:rowOff>76200</xdr:rowOff>
              </to>
            </anchor>
          </controlPr>
        </control>
      </mc:Choice>
      <mc:Fallback>
        <control shapeId="57345"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topLeftCell="A10" zoomScaleNormal="100" workbookViewId="0">
      <selection activeCell="I38" sqref="I38"/>
    </sheetView>
  </sheetViews>
  <sheetFormatPr baseColWidth="10" defaultColWidth="9.109375" defaultRowHeight="14.4" x14ac:dyDescent="0.3"/>
  <cols>
    <col min="1" max="4" width="8.44140625" style="28" customWidth="1"/>
    <col min="5" max="5" width="53.44140625" style="28" customWidth="1"/>
    <col min="6" max="6" width="14.109375" style="28" customWidth="1"/>
    <col min="7" max="7" width="9.109375" style="28" customWidth="1"/>
    <col min="8" max="60" width="9.109375" style="92" customWidth="1"/>
    <col min="61" max="16384" width="9.109375" style="3"/>
  </cols>
  <sheetData>
    <row r="1" spans="1:49" customFormat="1" x14ac:dyDescent="0.3">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6" x14ac:dyDescent="0.3">
      <c r="C2" s="28"/>
      <c r="D2" s="1"/>
      <c r="E2" s="119" t="str">
        <f>'Formulario PPGR1'!G2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3">
      <c r="C3" s="28"/>
      <c r="D3" s="1"/>
      <c r="E3" s="120" t="str">
        <f>'Formulario PPGR1'!G3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3">
      <c r="C4" s="28"/>
      <c r="D4" s="1"/>
      <c r="E4" s="121" t="str">
        <f>'Formulario PPGR1'!G4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3">
      <c r="C5" s="28"/>
      <c r="D5" s="1"/>
      <c r="E5" s="121" t="s">
        <v>858</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3">
      <c r="C6" s="1"/>
      <c r="D6" s="1"/>
      <c r="E6" s="121" t="str">
        <f>'Formulario PPGR1'!$M$3</f>
        <v>SNS - Dirección Central</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5">
      <c r="A7" s="92"/>
      <c r="B7" s="92"/>
      <c r="C7" s="92"/>
      <c r="D7" s="92"/>
      <c r="E7" s="92"/>
      <c r="F7" s="92"/>
      <c r="G7" s="92"/>
    </row>
    <row r="8" spans="1:49" ht="48" customHeight="1" x14ac:dyDescent="0.25">
      <c r="A8" s="5" t="s">
        <v>859</v>
      </c>
      <c r="B8" s="5" t="s">
        <v>860</v>
      </c>
      <c r="C8" s="5" t="s">
        <v>861</v>
      </c>
      <c r="D8" s="5" t="s">
        <v>862</v>
      </c>
      <c r="E8" s="6" t="s">
        <v>863</v>
      </c>
      <c r="F8" s="7" t="s">
        <v>864</v>
      </c>
      <c r="G8" s="7" t="s">
        <v>865</v>
      </c>
    </row>
    <row r="9" spans="1:49" ht="13.2" x14ac:dyDescent="0.25">
      <c r="A9" s="8">
        <v>3</v>
      </c>
      <c r="B9" s="9"/>
      <c r="C9" s="9"/>
      <c r="D9" s="9"/>
      <c r="E9" s="10" t="s">
        <v>866</v>
      </c>
      <c r="F9" s="11">
        <f>+F10</f>
        <v>0</v>
      </c>
      <c r="G9" s="341">
        <f>G10</f>
        <v>0</v>
      </c>
    </row>
    <row r="10" spans="1:49" ht="13.2" x14ac:dyDescent="0.25">
      <c r="A10" s="12"/>
      <c r="B10" s="12">
        <v>31</v>
      </c>
      <c r="C10" s="13"/>
      <c r="D10" s="13"/>
      <c r="E10" s="100" t="s">
        <v>867</v>
      </c>
      <c r="F10" s="15">
        <f>SUM(F11:F11)</f>
        <v>0</v>
      </c>
      <c r="G10" s="342">
        <f>G11</f>
        <v>0</v>
      </c>
    </row>
    <row r="11" spans="1:49" ht="13.2" x14ac:dyDescent="0.25">
      <c r="A11" s="16"/>
      <c r="B11" s="16"/>
      <c r="C11" s="16">
        <v>312</v>
      </c>
      <c r="D11" s="17"/>
      <c r="E11" s="99" t="s">
        <v>868</v>
      </c>
      <c r="F11" s="310">
        <v>0</v>
      </c>
      <c r="G11" s="19">
        <f>IFERROR(F11/$F$31*100,"0.00")</f>
        <v>0</v>
      </c>
    </row>
    <row r="12" spans="1:49" ht="13.2" x14ac:dyDescent="0.25">
      <c r="A12" s="20">
        <v>4</v>
      </c>
      <c r="B12" s="21"/>
      <c r="C12" s="21"/>
      <c r="D12" s="21"/>
      <c r="E12" s="22" t="s">
        <v>869</v>
      </c>
      <c r="F12" s="23">
        <f>+F13+F19</f>
        <v>87260519.530000001</v>
      </c>
      <c r="G12" s="23">
        <f>G13+G19</f>
        <v>34.514358699782584</v>
      </c>
    </row>
    <row r="13" spans="1:49" ht="13.2" x14ac:dyDescent="0.25">
      <c r="A13" s="12"/>
      <c r="B13" s="12">
        <v>41</v>
      </c>
      <c r="C13" s="3"/>
      <c r="D13" s="13"/>
      <c r="E13" s="14" t="s">
        <v>870</v>
      </c>
      <c r="F13" s="15">
        <f>SUM(F15:F18)</f>
        <v>87260519.530000001</v>
      </c>
      <c r="G13" s="24">
        <f>SUM(G15:G18)</f>
        <v>34.514358699782584</v>
      </c>
    </row>
    <row r="14" spans="1:49" ht="24" x14ac:dyDescent="0.25">
      <c r="A14" s="12"/>
      <c r="B14" s="12"/>
      <c r="C14" s="12">
        <v>413</v>
      </c>
      <c r="D14" s="13"/>
      <c r="E14" s="14" t="s">
        <v>871</v>
      </c>
      <c r="F14" s="15">
        <f>SUM(F16:F19)</f>
        <v>21286576.829999998</v>
      </c>
      <c r="G14" s="24">
        <f>SUM(G16:G19)</f>
        <v>8.4195298418835911</v>
      </c>
    </row>
    <row r="15" spans="1:49" ht="13.2" x14ac:dyDescent="0.25">
      <c r="A15" s="16"/>
      <c r="B15" s="16"/>
      <c r="C15" s="16">
        <v>413</v>
      </c>
      <c r="D15" s="17" t="s">
        <v>872</v>
      </c>
      <c r="E15" s="99" t="s">
        <v>873</v>
      </c>
      <c r="F15" s="310">
        <v>65973942.700000003</v>
      </c>
      <c r="G15" s="19">
        <f>IFERROR(F15/$F$31*100,"0.00")</f>
        <v>26.094828857898992</v>
      </c>
    </row>
    <row r="16" spans="1:49" ht="13.2" x14ac:dyDescent="0.25">
      <c r="A16" s="16"/>
      <c r="B16" s="16"/>
      <c r="C16" s="16">
        <v>413</v>
      </c>
      <c r="D16" s="17" t="s">
        <v>874</v>
      </c>
      <c r="E16" s="99" t="s">
        <v>875</v>
      </c>
      <c r="F16" s="310">
        <v>16092765.83</v>
      </c>
      <c r="G16" s="19">
        <f>IFERROR(F16/$F$31*100,"0.00")</f>
        <v>6.3652095508928088</v>
      </c>
    </row>
    <row r="17" spans="1:7" ht="13.2" x14ac:dyDescent="0.25">
      <c r="A17" s="16"/>
      <c r="B17" s="16"/>
      <c r="C17" s="16">
        <v>413</v>
      </c>
      <c r="D17" s="17" t="s">
        <v>876</v>
      </c>
      <c r="E17" s="99" t="s">
        <v>877</v>
      </c>
      <c r="F17" s="310">
        <v>5193811</v>
      </c>
      <c r="G17" s="19">
        <f>IFERROR(F17/$F$31*100,"0.00")</f>
        <v>2.0543202909907827</v>
      </c>
    </row>
    <row r="18" spans="1:7" ht="24" x14ac:dyDescent="0.25">
      <c r="A18" s="16"/>
      <c r="B18" s="16"/>
      <c r="C18" s="16">
        <v>414</v>
      </c>
      <c r="D18" s="17"/>
      <c r="E18" s="345" t="s">
        <v>878</v>
      </c>
      <c r="F18" s="310"/>
      <c r="G18" s="19">
        <f>IFERROR(F18/$F$31*100,"0.00")</f>
        <v>0</v>
      </c>
    </row>
    <row r="19" spans="1:7" ht="13.2" x14ac:dyDescent="0.25">
      <c r="A19" s="12"/>
      <c r="B19" s="12">
        <v>42</v>
      </c>
      <c r="C19" s="12"/>
      <c r="D19" s="13"/>
      <c r="E19" s="100" t="s">
        <v>879</v>
      </c>
      <c r="F19" s="15">
        <f>SUM(F21:F22)</f>
        <v>0</v>
      </c>
      <c r="G19" s="24">
        <f>G21+G22</f>
        <v>0</v>
      </c>
    </row>
    <row r="20" spans="1:7" ht="24" x14ac:dyDescent="0.25">
      <c r="A20" s="12"/>
      <c r="B20" s="12"/>
      <c r="C20" s="12">
        <v>423</v>
      </c>
      <c r="D20" s="13"/>
      <c r="E20" s="100" t="s">
        <v>880</v>
      </c>
      <c r="F20" s="15">
        <f>+F21+F22</f>
        <v>0</v>
      </c>
      <c r="G20" s="19">
        <f>+G21+G22</f>
        <v>0</v>
      </c>
    </row>
    <row r="21" spans="1:7" ht="13.2" x14ac:dyDescent="0.25">
      <c r="A21" s="16"/>
      <c r="B21" s="16"/>
      <c r="C21" s="16">
        <v>423</v>
      </c>
      <c r="D21" s="17" t="s">
        <v>872</v>
      </c>
      <c r="E21" s="99" t="s">
        <v>881</v>
      </c>
      <c r="F21" s="310">
        <v>0</v>
      </c>
      <c r="G21" s="19">
        <f>IFERROR(F21/$F$31*100,"0.00")</f>
        <v>0</v>
      </c>
    </row>
    <row r="22" spans="1:7" ht="13.2" x14ac:dyDescent="0.25">
      <c r="A22" s="16"/>
      <c r="B22" s="16"/>
      <c r="C22" s="16">
        <v>423</v>
      </c>
      <c r="D22" s="17" t="s">
        <v>874</v>
      </c>
      <c r="E22" s="99" t="s">
        <v>882</v>
      </c>
      <c r="F22" s="310">
        <v>0</v>
      </c>
      <c r="G22" s="19">
        <f>IFERROR(F22/$F$31*100,"0.00")</f>
        <v>0</v>
      </c>
    </row>
    <row r="23" spans="1:7" ht="13.2" x14ac:dyDescent="0.25">
      <c r="A23" s="20">
        <v>5</v>
      </c>
      <c r="B23" s="21"/>
      <c r="C23" s="21"/>
      <c r="D23" s="21"/>
      <c r="E23" s="22" t="s">
        <v>883</v>
      </c>
      <c r="F23" s="23">
        <f>+F24</f>
        <v>165563298.78</v>
      </c>
      <c r="G23" s="23">
        <f>G24</f>
        <v>65.485641300217409</v>
      </c>
    </row>
    <row r="24" spans="1:7" ht="13.2" x14ac:dyDescent="0.25">
      <c r="A24" s="12"/>
      <c r="B24" s="12">
        <v>51</v>
      </c>
      <c r="C24" s="12"/>
      <c r="D24" s="13"/>
      <c r="E24" s="14" t="s">
        <v>884</v>
      </c>
      <c r="F24" s="15">
        <f>F25</f>
        <v>165563298.78</v>
      </c>
      <c r="G24" s="19">
        <f>G25</f>
        <v>65.485641300217409</v>
      </c>
    </row>
    <row r="25" spans="1:7" ht="13.2" x14ac:dyDescent="0.25">
      <c r="A25" s="12"/>
      <c r="B25" s="12"/>
      <c r="C25" s="12">
        <v>512</v>
      </c>
      <c r="D25" s="13"/>
      <c r="E25" s="14" t="s">
        <v>885</v>
      </c>
      <c r="F25" s="15">
        <f>F26</f>
        <v>165563298.78</v>
      </c>
      <c r="G25" s="19">
        <f>G26</f>
        <v>65.485641300217409</v>
      </c>
    </row>
    <row r="26" spans="1:7" ht="13.2" x14ac:dyDescent="0.25">
      <c r="A26" s="12"/>
      <c r="B26" s="12"/>
      <c r="C26" s="16">
        <v>512</v>
      </c>
      <c r="D26" s="343" t="s">
        <v>886</v>
      </c>
      <c r="E26" s="18" t="s">
        <v>887</v>
      </c>
      <c r="F26" s="344">
        <f>+F27+F28+F29+F30</f>
        <v>165563298.78</v>
      </c>
      <c r="G26" s="19">
        <f>+G27+G28+G29+G30</f>
        <v>65.485641300217409</v>
      </c>
    </row>
    <row r="27" spans="1:7" ht="14.25" customHeight="1" x14ac:dyDescent="0.25">
      <c r="A27" s="17"/>
      <c r="B27" s="16"/>
      <c r="C27" s="16">
        <v>513</v>
      </c>
      <c r="D27" s="17"/>
      <c r="E27" s="18" t="s">
        <v>888</v>
      </c>
      <c r="F27" s="310">
        <v>146203298.78</v>
      </c>
      <c r="G27" s="19">
        <f>IFERROR(F27/$F$31*100,"0.00")</f>
        <v>57.8281349270395</v>
      </c>
    </row>
    <row r="28" spans="1:7" ht="13.2" x14ac:dyDescent="0.25">
      <c r="A28" s="17"/>
      <c r="B28" s="17"/>
      <c r="C28" s="16">
        <v>512</v>
      </c>
      <c r="D28" s="17"/>
      <c r="E28" s="18" t="s">
        <v>889</v>
      </c>
      <c r="F28" s="310">
        <v>0</v>
      </c>
      <c r="G28" s="19">
        <f>IFERROR(F28/$F$31*100,"0.00")</f>
        <v>0</v>
      </c>
    </row>
    <row r="29" spans="1:7" ht="14.25" customHeight="1" x14ac:dyDescent="0.25">
      <c r="A29" s="17"/>
      <c r="B29" s="17"/>
      <c r="C29" s="16">
        <v>512</v>
      </c>
      <c r="D29" s="17"/>
      <c r="E29" s="18" t="s">
        <v>890</v>
      </c>
      <c r="F29" s="310">
        <v>0</v>
      </c>
      <c r="G29" s="19">
        <f>IFERROR(F29/$F$31*100,"0.00")</f>
        <v>0</v>
      </c>
    </row>
    <row r="30" spans="1:7" ht="13.2" x14ac:dyDescent="0.25">
      <c r="A30" s="17"/>
      <c r="B30" s="17"/>
      <c r="C30" s="16">
        <v>512</v>
      </c>
      <c r="D30" s="17"/>
      <c r="E30" s="18" t="s">
        <v>891</v>
      </c>
      <c r="F30" s="310">
        <v>19360000</v>
      </c>
      <c r="G30" s="19">
        <f>IFERROR(F30/$F$31*100,"0.00")</f>
        <v>7.6575063731779132</v>
      </c>
    </row>
    <row r="31" spans="1:7" ht="13.8" x14ac:dyDescent="0.25">
      <c r="A31" s="25"/>
      <c r="B31" s="25"/>
      <c r="C31" s="25"/>
      <c r="D31" s="25"/>
      <c r="E31" s="26" t="s">
        <v>892</v>
      </c>
      <c r="F31" s="27">
        <f>+F23+F12+F9</f>
        <v>252823818.31</v>
      </c>
      <c r="G31" s="27">
        <f>+G23+G12+G9</f>
        <v>100</v>
      </c>
    </row>
    <row r="32" spans="1:7" s="92" customFormat="1" x14ac:dyDescent="0.3">
      <c r="A32" s="93"/>
      <c r="B32" s="93"/>
      <c r="C32" s="93"/>
      <c r="D32" s="93"/>
      <c r="E32" s="93"/>
      <c r="F32" s="93"/>
      <c r="G32" s="93"/>
    </row>
    <row r="33" spans="1:7" s="92" customFormat="1" x14ac:dyDescent="0.3">
      <c r="A33" s="93"/>
      <c r="B33" s="93"/>
      <c r="C33" s="93"/>
      <c r="D33" s="93"/>
      <c r="E33" s="93"/>
      <c r="F33" s="93"/>
      <c r="G33" s="93"/>
    </row>
    <row r="34" spans="1:7" s="92" customFormat="1" x14ac:dyDescent="0.3">
      <c r="A34" s="93"/>
      <c r="B34" s="93"/>
      <c r="C34" s="93"/>
      <c r="D34" s="93"/>
      <c r="E34" s="93"/>
      <c r="F34" s="93"/>
      <c r="G34" s="93"/>
    </row>
    <row r="35" spans="1:7" s="92" customFormat="1" x14ac:dyDescent="0.3">
      <c r="A35" s="93"/>
      <c r="B35" s="93"/>
      <c r="C35" s="93"/>
      <c r="D35" s="93"/>
      <c r="E35" s="93"/>
      <c r="F35" s="93"/>
      <c r="G35" s="93"/>
    </row>
    <row r="36" spans="1:7" s="92" customFormat="1" x14ac:dyDescent="0.3">
      <c r="A36" s="93"/>
      <c r="B36" s="93"/>
      <c r="C36" s="93"/>
      <c r="D36" s="93"/>
      <c r="E36" s="93"/>
      <c r="F36" s="93"/>
      <c r="G36" s="93"/>
    </row>
    <row r="37" spans="1:7" s="92" customFormat="1" x14ac:dyDescent="0.3">
      <c r="A37" s="93"/>
      <c r="B37" s="93"/>
      <c r="C37" s="93"/>
      <c r="D37" s="93"/>
      <c r="E37" s="93"/>
      <c r="F37" s="93"/>
      <c r="G37" s="93"/>
    </row>
    <row r="38" spans="1:7" s="92" customFormat="1" x14ac:dyDescent="0.3">
      <c r="A38" s="93"/>
      <c r="B38" s="93"/>
      <c r="C38" s="93"/>
      <c r="D38" s="93"/>
      <c r="E38" s="93"/>
      <c r="F38" s="93"/>
      <c r="G38" s="93"/>
    </row>
    <row r="39" spans="1:7" s="92" customFormat="1" x14ac:dyDescent="0.3">
      <c r="A39" s="93"/>
      <c r="B39" s="93"/>
      <c r="C39" s="93"/>
      <c r="D39" s="93"/>
      <c r="E39" s="93"/>
      <c r="F39" s="93"/>
      <c r="G39" s="93"/>
    </row>
    <row r="40" spans="1:7" s="92" customFormat="1" x14ac:dyDescent="0.3">
      <c r="A40" s="94"/>
      <c r="B40" s="94"/>
      <c r="C40" s="94"/>
      <c r="D40" s="94"/>
      <c r="E40" s="94"/>
      <c r="F40" s="94"/>
      <c r="G40" s="94"/>
    </row>
    <row r="41" spans="1:7" s="92" customFormat="1" x14ac:dyDescent="0.3">
      <c r="A41" s="94"/>
      <c r="B41" s="94"/>
      <c r="C41" s="94"/>
      <c r="D41" s="94"/>
      <c r="E41" s="94"/>
      <c r="F41" s="94"/>
      <c r="G41" s="94"/>
    </row>
    <row r="42" spans="1:7" s="92" customFormat="1" x14ac:dyDescent="0.3">
      <c r="A42" s="94"/>
      <c r="B42" s="94"/>
      <c r="C42" s="94"/>
      <c r="D42" s="94"/>
      <c r="E42" s="94"/>
      <c r="F42" s="94"/>
      <c r="G42" s="94"/>
    </row>
    <row r="43" spans="1:7" s="92" customFormat="1" x14ac:dyDescent="0.3">
      <c r="A43" s="94"/>
      <c r="B43" s="94"/>
      <c r="C43" s="94"/>
      <c r="D43" s="94"/>
      <c r="E43" s="94"/>
      <c r="F43" s="94"/>
      <c r="G43" s="94"/>
    </row>
    <row r="44" spans="1:7" s="92" customFormat="1" x14ac:dyDescent="0.3">
      <c r="A44" s="94"/>
      <c r="B44" s="94"/>
      <c r="C44" s="94"/>
      <c r="D44" s="94"/>
      <c r="E44" s="94"/>
      <c r="F44" s="94"/>
      <c r="G44" s="94"/>
    </row>
    <row r="45" spans="1:7" s="92" customFormat="1" x14ac:dyDescent="0.3">
      <c r="A45" s="94"/>
      <c r="B45" s="94"/>
      <c r="C45" s="94"/>
      <c r="D45" s="94"/>
      <c r="E45" s="94"/>
      <c r="F45" s="94"/>
      <c r="G45" s="94"/>
    </row>
    <row r="46" spans="1:7" s="92" customFormat="1" x14ac:dyDescent="0.3">
      <c r="A46" s="94"/>
      <c r="B46" s="94"/>
      <c r="C46" s="94"/>
      <c r="D46" s="94"/>
      <c r="E46" s="94"/>
      <c r="F46" s="94"/>
      <c r="G46" s="94"/>
    </row>
    <row r="47" spans="1:7" s="92" customFormat="1" x14ac:dyDescent="0.3">
      <c r="A47" s="94"/>
      <c r="B47" s="94"/>
      <c r="C47" s="94"/>
      <c r="D47" s="94"/>
      <c r="E47" s="94"/>
      <c r="F47" s="94"/>
      <c r="G47" s="94"/>
    </row>
    <row r="48" spans="1:7" s="92" customFormat="1" x14ac:dyDescent="0.3">
      <c r="A48" s="94"/>
      <c r="B48" s="94"/>
      <c r="C48" s="94"/>
      <c r="D48" s="94"/>
      <c r="E48" s="94"/>
      <c r="F48" s="94"/>
      <c r="G48" s="94"/>
    </row>
    <row r="49" spans="1:7" s="92" customFormat="1" x14ac:dyDescent="0.3">
      <c r="A49" s="94"/>
      <c r="B49" s="94"/>
      <c r="C49" s="94"/>
      <c r="D49" s="94"/>
      <c r="E49" s="94"/>
      <c r="F49" s="94"/>
      <c r="G49" s="94"/>
    </row>
    <row r="50" spans="1:7" s="92" customFormat="1" x14ac:dyDescent="0.3">
      <c r="A50" s="94"/>
      <c r="B50" s="94"/>
      <c r="C50" s="94"/>
      <c r="D50" s="94"/>
      <c r="E50" s="94"/>
      <c r="F50" s="94"/>
      <c r="G50" s="94"/>
    </row>
    <row r="51" spans="1:7" s="92" customFormat="1" x14ac:dyDescent="0.3">
      <c r="A51" s="94"/>
      <c r="B51" s="94"/>
      <c r="C51" s="94"/>
      <c r="D51" s="94"/>
      <c r="E51" s="94"/>
      <c r="F51" s="94"/>
      <c r="G51" s="94"/>
    </row>
    <row r="52" spans="1:7" s="92" customFormat="1" x14ac:dyDescent="0.3">
      <c r="A52" s="94"/>
      <c r="B52" s="94"/>
      <c r="C52" s="94"/>
      <c r="D52" s="94"/>
      <c r="E52" s="94"/>
      <c r="F52" s="94"/>
      <c r="G52" s="94"/>
    </row>
    <row r="53" spans="1:7" s="92" customFormat="1" x14ac:dyDescent="0.3">
      <c r="A53" s="94"/>
      <c r="B53" s="94"/>
      <c r="C53" s="94"/>
      <c r="D53" s="94"/>
      <c r="E53" s="94"/>
      <c r="F53" s="94"/>
      <c r="G53" s="94"/>
    </row>
    <row r="54" spans="1:7" s="92" customFormat="1" x14ac:dyDescent="0.3">
      <c r="A54" s="94"/>
      <c r="B54" s="94"/>
      <c r="C54" s="94"/>
      <c r="D54" s="94"/>
      <c r="E54" s="94"/>
      <c r="F54" s="94"/>
      <c r="G54" s="94"/>
    </row>
    <row r="55" spans="1:7" s="92" customFormat="1" x14ac:dyDescent="0.3">
      <c r="A55" s="94"/>
      <c r="B55" s="94"/>
      <c r="C55" s="94"/>
      <c r="D55" s="94"/>
      <c r="E55" s="94"/>
      <c r="F55" s="94"/>
      <c r="G55" s="94"/>
    </row>
    <row r="56" spans="1:7" s="92" customFormat="1" x14ac:dyDescent="0.3">
      <c r="A56" s="94"/>
      <c r="B56" s="94"/>
      <c r="C56" s="94"/>
      <c r="D56" s="94"/>
      <c r="E56" s="94"/>
      <c r="F56" s="94"/>
      <c r="G56" s="94"/>
    </row>
    <row r="57" spans="1:7" s="92" customFormat="1" x14ac:dyDescent="0.3">
      <c r="A57" s="94"/>
      <c r="B57" s="94"/>
      <c r="C57" s="94"/>
      <c r="D57" s="94"/>
      <c r="E57" s="94"/>
      <c r="F57" s="94"/>
      <c r="G57" s="94"/>
    </row>
    <row r="58" spans="1:7" s="92" customFormat="1" x14ac:dyDescent="0.3">
      <c r="A58" s="94"/>
      <c r="B58" s="94"/>
      <c r="C58" s="94"/>
      <c r="D58" s="94"/>
      <c r="E58" s="94"/>
      <c r="F58" s="94"/>
      <c r="G58" s="94"/>
    </row>
    <row r="59" spans="1:7" s="92" customFormat="1" x14ac:dyDescent="0.3">
      <c r="A59" s="94"/>
      <c r="B59" s="94"/>
      <c r="C59" s="94"/>
      <c r="D59" s="94"/>
      <c r="E59" s="94"/>
      <c r="F59" s="94"/>
      <c r="G59" s="94"/>
    </row>
    <row r="60" spans="1:7" s="92" customFormat="1" x14ac:dyDescent="0.3">
      <c r="A60" s="94"/>
      <c r="B60" s="94"/>
      <c r="C60" s="94"/>
      <c r="D60" s="94"/>
      <c r="E60" s="94"/>
      <c r="F60" s="94"/>
      <c r="G60" s="94"/>
    </row>
    <row r="61" spans="1:7" s="92" customFormat="1" x14ac:dyDescent="0.3">
      <c r="A61" s="94"/>
      <c r="B61" s="94"/>
      <c r="C61" s="94"/>
      <c r="D61" s="94"/>
      <c r="E61" s="94"/>
      <c r="F61" s="94"/>
      <c r="G61" s="94"/>
    </row>
    <row r="62" spans="1:7" s="92" customFormat="1" x14ac:dyDescent="0.3">
      <c r="A62" s="94"/>
      <c r="B62" s="94"/>
      <c r="C62" s="94"/>
      <c r="D62" s="94"/>
      <c r="E62" s="94"/>
      <c r="F62" s="94"/>
      <c r="G62" s="94"/>
    </row>
    <row r="63" spans="1:7" s="92" customFormat="1" x14ac:dyDescent="0.3">
      <c r="A63" s="94"/>
      <c r="B63" s="94"/>
      <c r="C63" s="94"/>
      <c r="D63" s="94"/>
      <c r="E63" s="94"/>
      <c r="F63" s="94"/>
      <c r="G63" s="94"/>
    </row>
    <row r="64" spans="1:7" s="92" customFormat="1" x14ac:dyDescent="0.3">
      <c r="A64" s="94"/>
      <c r="B64" s="94"/>
      <c r="C64" s="94"/>
      <c r="D64" s="94"/>
      <c r="E64" s="94"/>
      <c r="F64" s="94"/>
      <c r="G64" s="94"/>
    </row>
    <row r="65" spans="1:7" s="92" customFormat="1" x14ac:dyDescent="0.3">
      <c r="A65" s="94"/>
      <c r="B65" s="94"/>
      <c r="C65" s="94"/>
      <c r="D65" s="94"/>
      <c r="E65" s="94"/>
      <c r="F65" s="94"/>
      <c r="G65" s="94"/>
    </row>
    <row r="66" spans="1:7" s="92" customFormat="1" x14ac:dyDescent="0.3">
      <c r="A66" s="94"/>
      <c r="B66" s="94"/>
      <c r="C66" s="94"/>
      <c r="D66" s="94"/>
      <c r="E66" s="94"/>
      <c r="F66" s="94"/>
      <c r="G66" s="94"/>
    </row>
    <row r="67" spans="1:7" s="92" customFormat="1" x14ac:dyDescent="0.3">
      <c r="A67" s="94"/>
      <c r="B67" s="94"/>
      <c r="C67" s="94"/>
      <c r="D67" s="94"/>
      <c r="E67" s="94"/>
      <c r="F67" s="94"/>
      <c r="G67" s="94"/>
    </row>
    <row r="68" spans="1:7" s="92" customFormat="1" x14ac:dyDescent="0.3">
      <c r="A68" s="94"/>
      <c r="B68" s="94"/>
      <c r="C68" s="94"/>
      <c r="D68" s="94"/>
      <c r="E68" s="94"/>
      <c r="F68" s="94"/>
      <c r="G68" s="94"/>
    </row>
    <row r="69" spans="1:7" s="92" customFormat="1" x14ac:dyDescent="0.3">
      <c r="A69" s="94"/>
      <c r="B69" s="94"/>
      <c r="C69" s="94"/>
      <c r="D69" s="94"/>
      <c r="E69" s="94"/>
      <c r="F69" s="94"/>
      <c r="G69" s="94"/>
    </row>
    <row r="70" spans="1:7" s="92" customFormat="1" x14ac:dyDescent="0.3">
      <c r="A70" s="94"/>
      <c r="B70" s="94"/>
      <c r="C70" s="94"/>
      <c r="D70" s="94"/>
      <c r="E70" s="94"/>
      <c r="F70" s="94"/>
      <c r="G70" s="94"/>
    </row>
    <row r="71" spans="1:7" s="92" customFormat="1" x14ac:dyDescent="0.3">
      <c r="A71" s="94"/>
      <c r="B71" s="94"/>
      <c r="C71" s="94"/>
      <c r="D71" s="94"/>
      <c r="E71" s="94"/>
      <c r="F71" s="94"/>
      <c r="G71" s="94"/>
    </row>
    <row r="72" spans="1:7" s="92" customFormat="1" x14ac:dyDescent="0.3">
      <c r="A72" s="94"/>
      <c r="B72" s="94"/>
      <c r="C72" s="94"/>
      <c r="D72" s="94"/>
      <c r="E72" s="94"/>
      <c r="F72" s="94"/>
      <c r="G72" s="94"/>
    </row>
    <row r="73" spans="1:7" s="92" customFormat="1" x14ac:dyDescent="0.3">
      <c r="A73" s="94"/>
      <c r="B73" s="94"/>
      <c r="C73" s="94"/>
      <c r="D73" s="94"/>
      <c r="E73" s="94"/>
      <c r="F73" s="94"/>
      <c r="G73" s="94"/>
    </row>
    <row r="74" spans="1:7" s="92" customFormat="1" x14ac:dyDescent="0.3">
      <c r="A74" s="94"/>
      <c r="B74" s="94"/>
      <c r="C74" s="94"/>
      <c r="D74" s="94"/>
      <c r="E74" s="94"/>
      <c r="F74" s="94"/>
      <c r="G74" s="94"/>
    </row>
    <row r="75" spans="1:7" s="92" customFormat="1" x14ac:dyDescent="0.3">
      <c r="A75" s="94"/>
      <c r="B75" s="94"/>
      <c r="C75" s="94"/>
      <c r="D75" s="94"/>
      <c r="E75" s="94"/>
      <c r="F75" s="94"/>
      <c r="G75" s="94"/>
    </row>
    <row r="76" spans="1:7" s="92" customFormat="1" x14ac:dyDescent="0.3">
      <c r="A76" s="94"/>
      <c r="B76" s="94"/>
      <c r="C76" s="94"/>
      <c r="D76" s="94"/>
      <c r="E76" s="94"/>
      <c r="F76" s="94"/>
      <c r="G76" s="94"/>
    </row>
    <row r="77" spans="1:7" s="92" customFormat="1" x14ac:dyDescent="0.3">
      <c r="A77" s="94"/>
      <c r="B77" s="94"/>
      <c r="C77" s="94"/>
      <c r="D77" s="94"/>
      <c r="E77" s="94"/>
      <c r="F77" s="94"/>
      <c r="G77" s="94"/>
    </row>
    <row r="78" spans="1:7" s="92" customFormat="1" x14ac:dyDescent="0.3">
      <c r="A78" s="94"/>
      <c r="B78" s="94"/>
      <c r="C78" s="94"/>
      <c r="D78" s="94"/>
      <c r="E78" s="94"/>
      <c r="F78" s="94"/>
      <c r="G78" s="94"/>
    </row>
    <row r="79" spans="1:7" s="92" customFormat="1" x14ac:dyDescent="0.3">
      <c r="A79" s="94"/>
      <c r="B79" s="94"/>
      <c r="C79" s="94"/>
      <c r="D79" s="94"/>
      <c r="E79" s="94"/>
      <c r="F79" s="94"/>
      <c r="G79" s="94"/>
    </row>
    <row r="80" spans="1:7" s="92" customFormat="1" x14ac:dyDescent="0.3">
      <c r="A80" s="94"/>
      <c r="B80" s="94"/>
      <c r="C80" s="94"/>
      <c r="D80" s="94"/>
      <c r="E80" s="94"/>
      <c r="F80" s="94"/>
      <c r="G80" s="94"/>
    </row>
    <row r="81" spans="1:7" s="92" customFormat="1" x14ac:dyDescent="0.3">
      <c r="A81" s="94"/>
      <c r="B81" s="94"/>
      <c r="C81" s="94"/>
      <c r="D81" s="94"/>
      <c r="E81" s="94"/>
      <c r="F81" s="94"/>
      <c r="G81" s="94"/>
    </row>
    <row r="82" spans="1:7" s="92" customFormat="1" x14ac:dyDescent="0.3">
      <c r="A82" s="94"/>
      <c r="B82" s="94"/>
      <c r="C82" s="94"/>
      <c r="D82" s="94"/>
      <c r="E82" s="94"/>
      <c r="F82" s="94"/>
      <c r="G82" s="94"/>
    </row>
    <row r="83" spans="1:7" s="92" customFormat="1" x14ac:dyDescent="0.3">
      <c r="A83" s="94"/>
      <c r="B83" s="94"/>
      <c r="C83" s="94"/>
      <c r="D83" s="94"/>
      <c r="E83" s="94"/>
      <c r="F83" s="94"/>
      <c r="G83" s="94"/>
    </row>
    <row r="84" spans="1:7" s="92" customFormat="1" x14ac:dyDescent="0.3">
      <c r="A84" s="94"/>
      <c r="B84" s="94"/>
      <c r="C84" s="94"/>
      <c r="D84" s="94"/>
      <c r="E84" s="94"/>
      <c r="F84" s="94"/>
      <c r="G84" s="94"/>
    </row>
    <row r="85" spans="1:7" s="92" customFormat="1" x14ac:dyDescent="0.3">
      <c r="A85" s="94"/>
      <c r="B85" s="94"/>
      <c r="C85" s="94"/>
      <c r="D85" s="94"/>
      <c r="E85" s="94"/>
      <c r="F85" s="94"/>
      <c r="G85" s="94"/>
    </row>
    <row r="86" spans="1:7" s="92" customFormat="1" x14ac:dyDescent="0.3">
      <c r="A86" s="94"/>
      <c r="B86" s="94"/>
      <c r="C86" s="94"/>
      <c r="D86" s="94"/>
      <c r="E86" s="94"/>
      <c r="F86" s="94"/>
      <c r="G86" s="94"/>
    </row>
    <row r="87" spans="1:7" s="92" customFormat="1" x14ac:dyDescent="0.3">
      <c r="A87" s="94"/>
      <c r="B87" s="94"/>
      <c r="C87" s="94"/>
      <c r="D87" s="94"/>
      <c r="E87" s="94"/>
      <c r="F87" s="94"/>
      <c r="G87" s="94"/>
    </row>
    <row r="88" spans="1:7" s="92" customFormat="1" x14ac:dyDescent="0.3">
      <c r="A88" s="94"/>
      <c r="B88" s="94"/>
      <c r="C88" s="94"/>
      <c r="D88" s="94"/>
      <c r="E88" s="94"/>
      <c r="F88" s="94"/>
      <c r="G88" s="94"/>
    </row>
    <row r="89" spans="1:7" s="92" customFormat="1" x14ac:dyDescent="0.3">
      <c r="A89" s="94"/>
      <c r="B89" s="94"/>
      <c r="C89" s="94"/>
      <c r="D89" s="94"/>
      <c r="E89" s="94"/>
      <c r="F89" s="94"/>
      <c r="G89" s="94"/>
    </row>
    <row r="90" spans="1:7" s="92" customFormat="1" x14ac:dyDescent="0.3">
      <c r="A90" s="94"/>
      <c r="B90" s="94"/>
      <c r="C90" s="94"/>
      <c r="D90" s="94"/>
      <c r="E90" s="94"/>
      <c r="F90" s="94"/>
      <c r="G90" s="94"/>
    </row>
    <row r="91" spans="1:7" s="92" customFormat="1" x14ac:dyDescent="0.3">
      <c r="A91" s="94"/>
      <c r="B91" s="94"/>
      <c r="C91" s="94"/>
      <c r="D91" s="94"/>
      <c r="E91" s="94"/>
      <c r="F91" s="94"/>
      <c r="G91" s="94"/>
    </row>
    <row r="92" spans="1:7" s="92" customFormat="1" x14ac:dyDescent="0.3">
      <c r="A92" s="94"/>
      <c r="B92" s="94"/>
      <c r="C92" s="94"/>
      <c r="D92" s="94"/>
      <c r="E92" s="94"/>
      <c r="F92" s="94"/>
      <c r="G92" s="94"/>
    </row>
    <row r="93" spans="1:7" s="92" customFormat="1" x14ac:dyDescent="0.3">
      <c r="A93" s="94"/>
      <c r="B93" s="94"/>
      <c r="C93" s="94"/>
      <c r="D93" s="94"/>
      <c r="E93" s="94"/>
      <c r="F93" s="94"/>
      <c r="G93" s="94"/>
    </row>
    <row r="94" spans="1:7" s="92" customFormat="1" x14ac:dyDescent="0.3">
      <c r="A94" s="94"/>
      <c r="B94" s="94"/>
      <c r="C94" s="94"/>
      <c r="D94" s="94"/>
      <c r="E94" s="94"/>
      <c r="F94" s="94"/>
      <c r="G94" s="94"/>
    </row>
    <row r="95" spans="1:7" s="92" customFormat="1" x14ac:dyDescent="0.3">
      <c r="A95" s="94"/>
      <c r="B95" s="94"/>
      <c r="C95" s="94"/>
      <c r="D95" s="94"/>
      <c r="E95" s="94"/>
      <c r="F95" s="94"/>
      <c r="G95" s="94"/>
    </row>
    <row r="96" spans="1:7" s="92" customFormat="1" x14ac:dyDescent="0.3">
      <c r="A96" s="94"/>
      <c r="B96" s="94"/>
      <c r="C96" s="94"/>
      <c r="D96" s="94"/>
      <c r="E96" s="94"/>
      <c r="F96" s="94"/>
      <c r="G96" s="94"/>
    </row>
    <row r="97" spans="1:7" s="92" customFormat="1" x14ac:dyDescent="0.3">
      <c r="A97" s="94"/>
      <c r="B97" s="94"/>
      <c r="C97" s="94"/>
      <c r="D97" s="94"/>
      <c r="E97" s="94"/>
      <c r="F97" s="94"/>
      <c r="G97" s="94"/>
    </row>
    <row r="98" spans="1:7" s="92" customFormat="1" x14ac:dyDescent="0.3">
      <c r="A98" s="94"/>
      <c r="B98" s="94"/>
      <c r="C98" s="94"/>
      <c r="D98" s="94"/>
      <c r="E98" s="94"/>
      <c r="F98" s="94"/>
      <c r="G98" s="94"/>
    </row>
    <row r="99" spans="1:7" s="92" customFormat="1" x14ac:dyDescent="0.3">
      <c r="A99" s="94"/>
      <c r="B99" s="94"/>
      <c r="C99" s="94"/>
      <c r="D99" s="94"/>
      <c r="E99" s="94"/>
      <c r="F99" s="94"/>
      <c r="G99" s="94"/>
    </row>
    <row r="100" spans="1:7" s="92" customFormat="1" x14ac:dyDescent="0.3">
      <c r="A100" s="94"/>
      <c r="B100" s="94"/>
      <c r="C100" s="94"/>
      <c r="D100" s="94"/>
      <c r="E100" s="94"/>
      <c r="F100" s="94"/>
      <c r="G100" s="94"/>
    </row>
    <row r="101" spans="1:7" s="92" customFormat="1" x14ac:dyDescent="0.3">
      <c r="A101" s="94"/>
      <c r="B101" s="94"/>
      <c r="C101" s="94"/>
      <c r="D101" s="94"/>
      <c r="E101" s="94"/>
      <c r="F101" s="94"/>
      <c r="G101" s="94"/>
    </row>
    <row r="102" spans="1:7" s="92" customFormat="1" x14ac:dyDescent="0.3">
      <c r="A102" s="94"/>
      <c r="B102" s="94"/>
      <c r="C102" s="94"/>
      <c r="D102" s="94"/>
      <c r="E102" s="94"/>
      <c r="F102" s="94"/>
      <c r="G102" s="94"/>
    </row>
    <row r="103" spans="1:7" s="92" customFormat="1" x14ac:dyDescent="0.3">
      <c r="A103" s="94"/>
      <c r="B103" s="94"/>
      <c r="C103" s="94"/>
      <c r="D103" s="94"/>
      <c r="E103" s="94"/>
      <c r="F103" s="94"/>
      <c r="G103" s="94"/>
    </row>
    <row r="104" spans="1:7" s="92" customFormat="1" x14ac:dyDescent="0.3">
      <c r="A104" s="94"/>
      <c r="B104" s="94"/>
      <c r="C104" s="94"/>
      <c r="D104" s="94"/>
      <c r="E104" s="94"/>
      <c r="F104" s="94"/>
      <c r="G104" s="94"/>
    </row>
    <row r="105" spans="1:7" s="92" customFormat="1" x14ac:dyDescent="0.3">
      <c r="A105" s="94"/>
      <c r="B105" s="94"/>
      <c r="C105" s="94"/>
      <c r="D105" s="94"/>
      <c r="E105" s="94"/>
      <c r="F105" s="94"/>
      <c r="G105" s="94"/>
    </row>
    <row r="106" spans="1:7" s="92" customFormat="1" x14ac:dyDescent="0.3">
      <c r="A106" s="94"/>
      <c r="B106" s="94"/>
      <c r="C106" s="94"/>
      <c r="D106" s="94"/>
      <c r="E106" s="94"/>
      <c r="F106" s="94"/>
      <c r="G106" s="94"/>
    </row>
    <row r="107" spans="1:7" s="92" customFormat="1" x14ac:dyDescent="0.3">
      <c r="A107" s="94"/>
      <c r="B107" s="94"/>
      <c r="C107" s="94"/>
      <c r="D107" s="94"/>
      <c r="E107" s="94"/>
      <c r="F107" s="94"/>
      <c r="G107" s="94"/>
    </row>
    <row r="108" spans="1:7" s="92" customFormat="1" x14ac:dyDescent="0.3">
      <c r="A108" s="94"/>
      <c r="B108" s="94"/>
      <c r="C108" s="94"/>
      <c r="D108" s="94"/>
      <c r="E108" s="94"/>
      <c r="F108" s="94"/>
      <c r="G108" s="94"/>
    </row>
    <row r="109" spans="1:7" s="92" customFormat="1" x14ac:dyDescent="0.3">
      <c r="A109" s="94"/>
      <c r="B109" s="94"/>
      <c r="C109" s="94"/>
      <c r="D109" s="94"/>
      <c r="E109" s="94"/>
      <c r="F109" s="94"/>
      <c r="G109" s="94"/>
    </row>
    <row r="110" spans="1:7" s="92" customFormat="1" x14ac:dyDescent="0.3">
      <c r="A110" s="94"/>
      <c r="B110" s="94"/>
      <c r="C110" s="94"/>
      <c r="D110" s="94"/>
      <c r="E110" s="94"/>
      <c r="F110" s="94"/>
      <c r="G110" s="94"/>
    </row>
    <row r="111" spans="1:7" s="92" customFormat="1" x14ac:dyDescent="0.3">
      <c r="A111" s="94"/>
      <c r="B111" s="94"/>
      <c r="C111" s="94"/>
      <c r="D111" s="94"/>
      <c r="E111" s="94"/>
      <c r="F111" s="94"/>
      <c r="G111" s="94"/>
    </row>
    <row r="112" spans="1:7" s="92" customFormat="1" x14ac:dyDescent="0.3">
      <c r="A112" s="94"/>
      <c r="B112" s="94"/>
      <c r="C112" s="94"/>
      <c r="D112" s="94"/>
      <c r="E112" s="94"/>
      <c r="F112" s="94"/>
      <c r="G112" s="94"/>
    </row>
    <row r="113" spans="1:7" s="92" customFormat="1" x14ac:dyDescent="0.3">
      <c r="A113" s="94"/>
      <c r="B113" s="94"/>
      <c r="C113" s="94"/>
      <c r="D113" s="94"/>
      <c r="E113" s="94"/>
      <c r="F113" s="94"/>
      <c r="G113" s="94"/>
    </row>
    <row r="114" spans="1:7" s="92" customFormat="1" x14ac:dyDescent="0.3">
      <c r="A114" s="94"/>
      <c r="B114" s="94"/>
      <c r="C114" s="94"/>
      <c r="D114" s="94"/>
      <c r="E114" s="94"/>
      <c r="F114" s="94"/>
      <c r="G114" s="94"/>
    </row>
    <row r="115" spans="1:7" s="92" customFormat="1" x14ac:dyDescent="0.3">
      <c r="A115" s="94"/>
      <c r="B115" s="94"/>
      <c r="C115" s="94"/>
      <c r="D115" s="94"/>
      <c r="E115" s="94"/>
      <c r="F115" s="94"/>
      <c r="G115" s="94"/>
    </row>
    <row r="116" spans="1:7" s="92" customFormat="1" x14ac:dyDescent="0.3">
      <c r="A116" s="94"/>
      <c r="B116" s="94"/>
      <c r="C116" s="94"/>
      <c r="D116" s="94"/>
      <c r="E116" s="94"/>
      <c r="F116" s="94"/>
      <c r="G116" s="94"/>
    </row>
    <row r="117" spans="1:7" s="92" customFormat="1" x14ac:dyDescent="0.3">
      <c r="A117" s="94"/>
      <c r="B117" s="94"/>
      <c r="C117" s="94"/>
      <c r="D117" s="94"/>
      <c r="E117" s="94"/>
      <c r="F117" s="94"/>
      <c r="G117" s="94"/>
    </row>
    <row r="118" spans="1:7" s="92" customFormat="1" x14ac:dyDescent="0.3">
      <c r="A118" s="94"/>
      <c r="B118" s="94"/>
      <c r="C118" s="94"/>
      <c r="D118" s="94"/>
      <c r="E118" s="94"/>
      <c r="F118" s="94"/>
      <c r="G118" s="94"/>
    </row>
    <row r="119" spans="1:7" s="92" customFormat="1" x14ac:dyDescent="0.3">
      <c r="A119" s="94"/>
      <c r="B119" s="94"/>
      <c r="C119" s="94"/>
      <c r="D119" s="94"/>
      <c r="E119" s="94"/>
      <c r="F119" s="94"/>
      <c r="G119" s="94"/>
    </row>
    <row r="120" spans="1:7" s="92" customFormat="1" x14ac:dyDescent="0.3">
      <c r="A120" s="94"/>
      <c r="B120" s="94"/>
      <c r="C120" s="94"/>
      <c r="D120" s="94"/>
      <c r="E120" s="94"/>
      <c r="F120" s="94"/>
      <c r="G120" s="94"/>
    </row>
    <row r="121" spans="1:7" s="92" customFormat="1" x14ac:dyDescent="0.3">
      <c r="A121" s="94"/>
      <c r="B121" s="94"/>
      <c r="C121" s="94"/>
      <c r="D121" s="94"/>
      <c r="E121" s="94"/>
      <c r="F121" s="94"/>
      <c r="G121" s="94"/>
    </row>
    <row r="122" spans="1:7" s="92" customFormat="1" x14ac:dyDescent="0.3">
      <c r="A122" s="94"/>
      <c r="B122" s="94"/>
      <c r="C122" s="94"/>
      <c r="D122" s="94"/>
      <c r="E122" s="94"/>
      <c r="F122" s="94"/>
      <c r="G122" s="94"/>
    </row>
    <row r="123" spans="1:7" s="92" customFormat="1" x14ac:dyDescent="0.3">
      <c r="A123" s="94"/>
      <c r="B123" s="94"/>
      <c r="C123" s="94"/>
      <c r="D123" s="94"/>
      <c r="E123" s="94"/>
      <c r="F123" s="94"/>
      <c r="G123" s="94"/>
    </row>
    <row r="124" spans="1:7" s="92" customFormat="1" x14ac:dyDescent="0.3">
      <c r="A124" s="94"/>
      <c r="B124" s="94"/>
      <c r="C124" s="94"/>
      <c r="D124" s="94"/>
      <c r="E124" s="94"/>
      <c r="F124" s="94"/>
      <c r="G124" s="94"/>
    </row>
    <row r="125" spans="1:7" s="92" customFormat="1" x14ac:dyDescent="0.3">
      <c r="A125" s="94"/>
      <c r="B125" s="94"/>
      <c r="C125" s="94"/>
      <c r="D125" s="94"/>
      <c r="E125" s="94"/>
      <c r="F125" s="94"/>
      <c r="G125" s="94"/>
    </row>
    <row r="126" spans="1:7" s="92" customFormat="1" x14ac:dyDescent="0.3">
      <c r="A126" s="94"/>
      <c r="B126" s="94"/>
      <c r="C126" s="94"/>
      <c r="D126" s="94"/>
      <c r="E126" s="94"/>
      <c r="F126" s="94"/>
      <c r="G126" s="94"/>
    </row>
    <row r="127" spans="1:7" s="92" customFormat="1" x14ac:dyDescent="0.3">
      <c r="A127" s="94"/>
      <c r="B127" s="94"/>
      <c r="C127" s="94"/>
      <c r="D127" s="94"/>
      <c r="E127" s="94"/>
      <c r="F127" s="94"/>
      <c r="G127" s="94"/>
    </row>
    <row r="128" spans="1:7" s="92" customFormat="1" x14ac:dyDescent="0.3">
      <c r="A128" s="94"/>
      <c r="B128" s="94"/>
      <c r="C128" s="94"/>
      <c r="D128" s="94"/>
      <c r="E128" s="94"/>
      <c r="F128" s="94"/>
      <c r="G128" s="94"/>
    </row>
    <row r="129" spans="1:7" s="92" customFormat="1" x14ac:dyDescent="0.3">
      <c r="A129" s="94"/>
      <c r="B129" s="94"/>
      <c r="C129" s="94"/>
      <c r="D129" s="94"/>
      <c r="E129" s="94"/>
      <c r="F129" s="94"/>
      <c r="G129" s="94"/>
    </row>
    <row r="130" spans="1:7" s="92" customFormat="1" x14ac:dyDescent="0.3">
      <c r="A130" s="94"/>
      <c r="B130" s="94"/>
      <c r="C130" s="94"/>
      <c r="D130" s="94"/>
      <c r="E130" s="94"/>
      <c r="F130" s="94"/>
      <c r="G130" s="94"/>
    </row>
    <row r="131" spans="1:7" s="92" customFormat="1" x14ac:dyDescent="0.3">
      <c r="A131" s="94"/>
      <c r="B131" s="94"/>
      <c r="C131" s="94"/>
      <c r="D131" s="94"/>
      <c r="E131" s="94"/>
      <c r="F131" s="94"/>
      <c r="G131" s="94"/>
    </row>
    <row r="132" spans="1:7" s="92" customFormat="1" x14ac:dyDescent="0.3">
      <c r="A132" s="94"/>
      <c r="B132" s="94"/>
      <c r="C132" s="94"/>
      <c r="D132" s="94"/>
      <c r="E132" s="94"/>
      <c r="F132" s="94"/>
      <c r="G132" s="94"/>
    </row>
    <row r="133" spans="1:7" s="92" customFormat="1" x14ac:dyDescent="0.3">
      <c r="A133" s="94"/>
      <c r="B133" s="94"/>
      <c r="C133" s="94"/>
      <c r="D133" s="94"/>
      <c r="E133" s="94"/>
      <c r="F133" s="94"/>
      <c r="G133" s="94"/>
    </row>
    <row r="134" spans="1:7" s="92" customFormat="1" x14ac:dyDescent="0.3">
      <c r="A134" s="94"/>
      <c r="B134" s="94"/>
      <c r="C134" s="94"/>
      <c r="D134" s="94"/>
      <c r="E134" s="94"/>
      <c r="F134" s="94"/>
      <c r="G134" s="94"/>
    </row>
    <row r="135" spans="1:7" s="92" customFormat="1" x14ac:dyDescent="0.3">
      <c r="A135" s="94"/>
      <c r="B135" s="94"/>
      <c r="C135" s="94"/>
      <c r="D135" s="94"/>
      <c r="E135" s="94"/>
      <c r="F135" s="94"/>
      <c r="G135" s="94"/>
    </row>
    <row r="136" spans="1:7" s="92" customFormat="1" x14ac:dyDescent="0.3">
      <c r="A136" s="94"/>
      <c r="B136" s="94"/>
      <c r="C136" s="94"/>
      <c r="D136" s="94"/>
      <c r="E136" s="94"/>
      <c r="F136" s="94"/>
      <c r="G136" s="94"/>
    </row>
    <row r="137" spans="1:7" s="92" customFormat="1" x14ac:dyDescent="0.3">
      <c r="A137" s="94"/>
      <c r="B137" s="94"/>
      <c r="C137" s="94"/>
      <c r="D137" s="94"/>
      <c r="E137" s="94"/>
      <c r="F137" s="94"/>
      <c r="G137" s="94"/>
    </row>
    <row r="138" spans="1:7" s="92" customFormat="1" x14ac:dyDescent="0.3">
      <c r="A138" s="94"/>
      <c r="B138" s="94"/>
      <c r="C138" s="94"/>
      <c r="D138" s="94"/>
      <c r="E138" s="94"/>
      <c r="F138" s="94"/>
      <c r="G138" s="94"/>
    </row>
    <row r="139" spans="1:7" s="92" customFormat="1" x14ac:dyDescent="0.3">
      <c r="A139" s="94"/>
      <c r="B139" s="94"/>
      <c r="C139" s="94"/>
      <c r="D139" s="94"/>
      <c r="E139" s="94"/>
      <c r="F139" s="94"/>
      <c r="G139" s="94"/>
    </row>
    <row r="140" spans="1:7" s="92" customFormat="1" x14ac:dyDescent="0.3">
      <c r="A140" s="94"/>
      <c r="B140" s="94"/>
      <c r="C140" s="94"/>
      <c r="D140" s="94"/>
      <c r="E140" s="94"/>
      <c r="F140" s="94"/>
      <c r="G140" s="94"/>
    </row>
    <row r="141" spans="1:7" s="92" customFormat="1" x14ac:dyDescent="0.3">
      <c r="A141" s="94"/>
      <c r="B141" s="94"/>
      <c r="C141" s="94"/>
      <c r="D141" s="94"/>
      <c r="E141" s="94"/>
      <c r="F141" s="94"/>
      <c r="G141" s="94"/>
    </row>
    <row r="142" spans="1:7" s="92" customFormat="1" x14ac:dyDescent="0.3">
      <c r="A142" s="94"/>
      <c r="B142" s="94"/>
      <c r="C142" s="94"/>
      <c r="D142" s="94"/>
      <c r="E142" s="94"/>
      <c r="F142" s="94"/>
      <c r="G142" s="94"/>
    </row>
    <row r="143" spans="1:7" s="92" customFormat="1" x14ac:dyDescent="0.3">
      <c r="A143" s="94"/>
      <c r="B143" s="94"/>
      <c r="C143" s="94"/>
      <c r="D143" s="94"/>
      <c r="E143" s="94"/>
      <c r="F143" s="94"/>
      <c r="G143" s="94"/>
    </row>
    <row r="144" spans="1:7" s="92" customFormat="1" x14ac:dyDescent="0.3">
      <c r="A144" s="94"/>
      <c r="B144" s="94"/>
      <c r="C144" s="94"/>
      <c r="D144" s="94"/>
      <c r="E144" s="94"/>
      <c r="F144" s="94"/>
      <c r="G144" s="94"/>
    </row>
    <row r="145" spans="1:7" s="92" customFormat="1" x14ac:dyDescent="0.3">
      <c r="A145" s="94"/>
      <c r="B145" s="94"/>
      <c r="C145" s="94"/>
      <c r="D145" s="94"/>
      <c r="E145" s="94"/>
      <c r="F145" s="94"/>
      <c r="G145" s="94"/>
    </row>
    <row r="146" spans="1:7" s="92" customFormat="1" x14ac:dyDescent="0.3">
      <c r="A146" s="94"/>
      <c r="B146" s="94"/>
      <c r="C146" s="94"/>
      <c r="D146" s="94"/>
      <c r="E146" s="94"/>
      <c r="F146" s="94"/>
      <c r="G146" s="94"/>
    </row>
    <row r="147" spans="1:7" s="92" customFormat="1" x14ac:dyDescent="0.3">
      <c r="A147" s="94"/>
      <c r="B147" s="94"/>
      <c r="C147" s="94"/>
      <c r="D147" s="94"/>
      <c r="E147" s="94"/>
      <c r="F147" s="94"/>
      <c r="G147" s="94"/>
    </row>
    <row r="148" spans="1:7" s="92" customFormat="1" x14ac:dyDescent="0.3">
      <c r="A148" s="94"/>
      <c r="B148" s="94"/>
      <c r="C148" s="94"/>
      <c r="D148" s="94"/>
      <c r="E148" s="94"/>
      <c r="F148" s="94"/>
      <c r="G148" s="94"/>
    </row>
    <row r="149" spans="1:7" s="92" customFormat="1" x14ac:dyDescent="0.3">
      <c r="A149" s="94"/>
      <c r="B149" s="94"/>
      <c r="C149" s="94"/>
      <c r="D149" s="94"/>
      <c r="E149" s="94"/>
      <c r="F149" s="94"/>
      <c r="G149" s="94"/>
    </row>
    <row r="150" spans="1:7" s="92" customFormat="1" x14ac:dyDescent="0.3">
      <c r="A150" s="94"/>
      <c r="B150" s="94"/>
      <c r="C150" s="94"/>
      <c r="D150" s="94"/>
      <c r="E150" s="94"/>
      <c r="F150" s="94"/>
      <c r="G150" s="94"/>
    </row>
    <row r="151" spans="1:7" s="92" customFormat="1" x14ac:dyDescent="0.3">
      <c r="A151" s="94"/>
      <c r="B151" s="94"/>
      <c r="C151" s="94"/>
      <c r="D151" s="94"/>
      <c r="E151" s="94"/>
      <c r="F151" s="94"/>
      <c r="G151" s="94"/>
    </row>
    <row r="152" spans="1:7" s="92" customFormat="1" x14ac:dyDescent="0.3">
      <c r="A152" s="94"/>
      <c r="B152" s="94"/>
      <c r="C152" s="94"/>
      <c r="D152" s="94"/>
      <c r="E152" s="94"/>
      <c r="F152" s="94"/>
      <c r="G152" s="94"/>
    </row>
    <row r="153" spans="1:7" s="92" customFormat="1" x14ac:dyDescent="0.3">
      <c r="A153" s="94"/>
      <c r="B153" s="94"/>
      <c r="C153" s="94"/>
      <c r="D153" s="94"/>
      <c r="E153" s="94"/>
      <c r="F153" s="94"/>
      <c r="G153" s="94"/>
    </row>
    <row r="154" spans="1:7" s="92" customFormat="1" x14ac:dyDescent="0.3">
      <c r="A154" s="94"/>
      <c r="B154" s="94"/>
      <c r="C154" s="94"/>
      <c r="D154" s="94"/>
      <c r="E154" s="94"/>
      <c r="F154" s="94"/>
      <c r="G154" s="94"/>
    </row>
    <row r="155" spans="1:7" s="92" customFormat="1" x14ac:dyDescent="0.3">
      <c r="A155" s="94"/>
      <c r="B155" s="94"/>
      <c r="C155" s="94"/>
      <c r="D155" s="94"/>
      <c r="E155" s="94"/>
      <c r="F155" s="94"/>
      <c r="G155" s="94"/>
    </row>
    <row r="156" spans="1:7" s="92" customFormat="1" x14ac:dyDescent="0.3">
      <c r="A156" s="94"/>
      <c r="B156" s="94"/>
      <c r="C156" s="94"/>
      <c r="D156" s="94"/>
      <c r="E156" s="94"/>
      <c r="F156" s="94"/>
      <c r="G156" s="94"/>
    </row>
    <row r="157" spans="1:7" s="92" customFormat="1" x14ac:dyDescent="0.3">
      <c r="A157" s="94"/>
      <c r="B157" s="94"/>
      <c r="C157" s="94"/>
      <c r="D157" s="94"/>
      <c r="E157" s="94"/>
      <c r="F157" s="94"/>
      <c r="G157" s="94"/>
    </row>
    <row r="158" spans="1:7" s="92" customFormat="1" x14ac:dyDescent="0.3">
      <c r="A158" s="94"/>
      <c r="B158" s="94"/>
      <c r="C158" s="94"/>
      <c r="D158" s="94"/>
      <c r="E158" s="94"/>
      <c r="F158" s="94"/>
      <c r="G158" s="94"/>
    </row>
    <row r="159" spans="1:7" s="92" customFormat="1" x14ac:dyDescent="0.3">
      <c r="A159" s="94"/>
      <c r="B159" s="94"/>
      <c r="C159" s="94"/>
      <c r="D159" s="94"/>
      <c r="E159" s="94"/>
      <c r="F159" s="94"/>
      <c r="G159" s="94"/>
    </row>
    <row r="160" spans="1:7" s="92" customFormat="1" x14ac:dyDescent="0.3">
      <c r="A160" s="94"/>
      <c r="B160" s="94"/>
      <c r="C160" s="94"/>
      <c r="D160" s="94"/>
      <c r="E160" s="94"/>
      <c r="F160" s="94"/>
      <c r="G160" s="94"/>
    </row>
    <row r="161" spans="1:7" s="92" customFormat="1" x14ac:dyDescent="0.3">
      <c r="A161" s="94"/>
      <c r="B161" s="94"/>
      <c r="C161" s="94"/>
      <c r="D161" s="94"/>
      <c r="E161" s="94"/>
      <c r="F161" s="94"/>
      <c r="G161" s="94"/>
    </row>
    <row r="162" spans="1:7" s="92" customFormat="1" x14ac:dyDescent="0.3">
      <c r="A162" s="94"/>
      <c r="B162" s="94"/>
      <c r="C162" s="94"/>
      <c r="D162" s="94"/>
      <c r="E162" s="94"/>
      <c r="F162" s="94"/>
      <c r="G162" s="94"/>
    </row>
    <row r="163" spans="1:7" s="92" customFormat="1" x14ac:dyDescent="0.3">
      <c r="A163" s="94"/>
      <c r="B163" s="94"/>
      <c r="C163" s="94"/>
      <c r="D163" s="94"/>
      <c r="E163" s="94"/>
      <c r="F163" s="94"/>
      <c r="G163" s="94"/>
    </row>
    <row r="164" spans="1:7" s="92" customFormat="1" x14ac:dyDescent="0.3">
      <c r="A164" s="94"/>
      <c r="B164" s="94"/>
      <c r="C164" s="94"/>
      <c r="D164" s="94"/>
      <c r="E164" s="94"/>
      <c r="F164" s="94"/>
      <c r="G164" s="94"/>
    </row>
    <row r="165" spans="1:7" s="92" customFormat="1" x14ac:dyDescent="0.3">
      <c r="A165" s="94"/>
      <c r="B165" s="94"/>
      <c r="C165" s="94"/>
      <c r="D165" s="94"/>
      <c r="E165" s="94"/>
      <c r="F165" s="94"/>
      <c r="G165" s="94"/>
    </row>
    <row r="166" spans="1:7" s="92" customFormat="1" x14ac:dyDescent="0.3">
      <c r="A166" s="94"/>
      <c r="B166" s="94"/>
      <c r="C166" s="94"/>
      <c r="D166" s="94"/>
      <c r="E166" s="94"/>
      <c r="F166" s="94"/>
      <c r="G166" s="94"/>
    </row>
    <row r="167" spans="1:7" s="92" customFormat="1" x14ac:dyDescent="0.3">
      <c r="A167" s="94"/>
      <c r="B167" s="94"/>
      <c r="C167" s="94"/>
      <c r="D167" s="94"/>
      <c r="E167" s="94"/>
      <c r="F167" s="94"/>
      <c r="G167" s="94"/>
    </row>
    <row r="168" spans="1:7" s="92" customFormat="1" x14ac:dyDescent="0.3">
      <c r="A168" s="94"/>
      <c r="B168" s="94"/>
      <c r="C168" s="94"/>
      <c r="D168" s="94"/>
      <c r="E168" s="94"/>
      <c r="F168" s="94"/>
      <c r="G168" s="94"/>
    </row>
    <row r="169" spans="1:7" s="92" customFormat="1" x14ac:dyDescent="0.3">
      <c r="A169" s="94"/>
      <c r="B169" s="94"/>
      <c r="C169" s="94"/>
      <c r="D169" s="94"/>
      <c r="E169" s="94"/>
      <c r="F169" s="94"/>
      <c r="G169" s="94"/>
    </row>
    <row r="170" spans="1:7" s="92" customFormat="1" x14ac:dyDescent="0.3">
      <c r="A170" s="94"/>
      <c r="B170" s="94"/>
      <c r="C170" s="94"/>
      <c r="D170" s="94"/>
      <c r="E170" s="94"/>
      <c r="F170" s="94"/>
      <c r="G170" s="94"/>
    </row>
    <row r="171" spans="1:7" s="92" customFormat="1" x14ac:dyDescent="0.3">
      <c r="A171" s="94"/>
      <c r="B171" s="94"/>
      <c r="C171" s="94"/>
      <c r="D171" s="94"/>
      <c r="E171" s="94"/>
      <c r="F171" s="94"/>
      <c r="G171" s="94"/>
    </row>
    <row r="172" spans="1:7" s="92" customFormat="1" x14ac:dyDescent="0.3">
      <c r="A172" s="94"/>
      <c r="B172" s="94"/>
      <c r="C172" s="94"/>
      <c r="D172" s="94"/>
      <c r="E172" s="94"/>
      <c r="F172" s="94"/>
      <c r="G172" s="94"/>
    </row>
    <row r="173" spans="1:7" s="92" customFormat="1" x14ac:dyDescent="0.3">
      <c r="A173" s="94"/>
      <c r="B173" s="94"/>
      <c r="C173" s="94"/>
      <c r="D173" s="94"/>
      <c r="E173" s="94"/>
      <c r="F173" s="94"/>
      <c r="G173" s="94"/>
    </row>
    <row r="174" spans="1:7" s="92" customFormat="1" x14ac:dyDescent="0.3">
      <c r="A174" s="94"/>
      <c r="B174" s="94"/>
      <c r="C174" s="94"/>
      <c r="D174" s="94"/>
      <c r="E174" s="94"/>
      <c r="F174" s="94"/>
      <c r="G174" s="94"/>
    </row>
    <row r="175" spans="1:7" s="92" customFormat="1" x14ac:dyDescent="0.3">
      <c r="A175" s="94"/>
      <c r="B175" s="94"/>
      <c r="C175" s="94"/>
      <c r="D175" s="94"/>
      <c r="E175" s="94"/>
      <c r="F175" s="94"/>
      <c r="G175" s="94"/>
    </row>
    <row r="176" spans="1:7" s="92" customFormat="1" x14ac:dyDescent="0.3">
      <c r="A176" s="94"/>
      <c r="B176" s="94"/>
      <c r="C176" s="94"/>
      <c r="D176" s="94"/>
      <c r="E176" s="94"/>
      <c r="F176" s="94"/>
      <c r="G176" s="94"/>
    </row>
    <row r="177" spans="1:7" s="92" customFormat="1" x14ac:dyDescent="0.3">
      <c r="A177" s="94"/>
      <c r="B177" s="94"/>
      <c r="C177" s="94"/>
      <c r="D177" s="94"/>
      <c r="E177" s="94"/>
      <c r="F177" s="94"/>
      <c r="G177" s="94"/>
    </row>
    <row r="178" spans="1:7" s="92" customFormat="1" x14ac:dyDescent="0.3">
      <c r="A178" s="94"/>
      <c r="B178" s="94"/>
      <c r="C178" s="94"/>
      <c r="D178" s="94"/>
      <c r="E178" s="94"/>
      <c r="F178" s="94"/>
      <c r="G178" s="94"/>
    </row>
    <row r="179" spans="1:7" s="92" customFormat="1" x14ac:dyDescent="0.3">
      <c r="A179" s="94"/>
      <c r="B179" s="94"/>
      <c r="C179" s="94"/>
      <c r="D179" s="94"/>
      <c r="E179" s="94"/>
      <c r="F179" s="94"/>
      <c r="G179" s="94"/>
    </row>
    <row r="180" spans="1:7" s="92" customFormat="1" x14ac:dyDescent="0.3">
      <c r="A180" s="94"/>
      <c r="B180" s="94"/>
      <c r="C180" s="94"/>
      <c r="D180" s="94"/>
      <c r="E180" s="94"/>
      <c r="F180" s="94"/>
      <c r="G180" s="94"/>
    </row>
    <row r="181" spans="1:7" s="92" customFormat="1" x14ac:dyDescent="0.3">
      <c r="A181" s="94"/>
      <c r="B181" s="94"/>
      <c r="C181" s="94"/>
      <c r="D181" s="94"/>
      <c r="E181" s="94"/>
      <c r="F181" s="94"/>
      <c r="G181" s="94"/>
    </row>
    <row r="182" spans="1:7" s="92" customFormat="1" x14ac:dyDescent="0.3">
      <c r="A182" s="94"/>
      <c r="B182" s="94"/>
      <c r="C182" s="94"/>
      <c r="D182" s="94"/>
      <c r="E182" s="94"/>
      <c r="F182" s="94"/>
      <c r="G182" s="94"/>
    </row>
    <row r="183" spans="1:7" s="92" customFormat="1" x14ac:dyDescent="0.3">
      <c r="A183" s="94"/>
      <c r="B183" s="94"/>
      <c r="C183" s="94"/>
      <c r="D183" s="94"/>
      <c r="E183" s="94"/>
      <c r="F183" s="94"/>
      <c r="G183" s="94"/>
    </row>
    <row r="184" spans="1:7" s="92" customFormat="1" x14ac:dyDescent="0.3">
      <c r="A184" s="94"/>
      <c r="B184" s="94"/>
      <c r="C184" s="94"/>
      <c r="D184" s="94"/>
      <c r="E184" s="94"/>
      <c r="F184" s="94"/>
      <c r="G184" s="94"/>
    </row>
    <row r="185" spans="1:7" s="92" customFormat="1" x14ac:dyDescent="0.3">
      <c r="A185" s="94"/>
      <c r="B185" s="94"/>
      <c r="C185" s="94"/>
      <c r="D185" s="94"/>
      <c r="E185" s="94"/>
      <c r="F185" s="94"/>
      <c r="G185" s="94"/>
    </row>
    <row r="186" spans="1:7" s="92" customFormat="1" x14ac:dyDescent="0.3">
      <c r="A186" s="94"/>
      <c r="B186" s="94"/>
      <c r="C186" s="94"/>
      <c r="D186" s="94"/>
      <c r="E186" s="94"/>
      <c r="F186" s="94"/>
      <c r="G186" s="94"/>
    </row>
    <row r="187" spans="1:7" s="92" customFormat="1" x14ac:dyDescent="0.3">
      <c r="A187" s="94"/>
      <c r="B187" s="94"/>
      <c r="C187" s="94"/>
      <c r="D187" s="94"/>
      <c r="E187" s="94"/>
      <c r="F187" s="94"/>
      <c r="G187" s="94"/>
    </row>
    <row r="188" spans="1:7" s="92" customFormat="1" x14ac:dyDescent="0.3">
      <c r="A188" s="94"/>
      <c r="B188" s="94"/>
      <c r="C188" s="94"/>
      <c r="D188" s="94"/>
      <c r="E188" s="94"/>
      <c r="F188" s="94"/>
      <c r="G188" s="94"/>
    </row>
    <row r="189" spans="1:7" s="92" customFormat="1" x14ac:dyDescent="0.3">
      <c r="A189" s="94"/>
      <c r="B189" s="94"/>
      <c r="C189" s="94"/>
      <c r="D189" s="94"/>
      <c r="E189" s="94"/>
      <c r="F189" s="94"/>
      <c r="G189" s="94"/>
    </row>
    <row r="190" spans="1:7" s="92" customFormat="1" x14ac:dyDescent="0.3">
      <c r="A190" s="94"/>
      <c r="B190" s="94"/>
      <c r="C190" s="94"/>
      <c r="D190" s="94"/>
      <c r="E190" s="94"/>
      <c r="F190" s="94"/>
      <c r="G190" s="94"/>
    </row>
    <row r="191" spans="1:7" s="92" customFormat="1" x14ac:dyDescent="0.3">
      <c r="A191" s="94"/>
      <c r="B191" s="94"/>
      <c r="C191" s="94"/>
      <c r="D191" s="94"/>
      <c r="E191" s="94"/>
      <c r="F191" s="94"/>
      <c r="G191" s="94"/>
    </row>
    <row r="192" spans="1:7" s="92" customFormat="1" x14ac:dyDescent="0.3">
      <c r="A192" s="94"/>
      <c r="B192" s="94"/>
      <c r="C192" s="94"/>
      <c r="D192" s="94"/>
      <c r="E192" s="94"/>
      <c r="F192" s="94"/>
      <c r="G192" s="94"/>
    </row>
    <row r="193" spans="1:7" s="92" customFormat="1" x14ac:dyDescent="0.3">
      <c r="A193" s="94"/>
      <c r="B193" s="94"/>
      <c r="C193" s="94"/>
      <c r="D193" s="94"/>
      <c r="E193" s="94"/>
      <c r="F193" s="94"/>
      <c r="G193" s="94"/>
    </row>
    <row r="194" spans="1:7" s="92" customFormat="1" x14ac:dyDescent="0.3">
      <c r="A194" s="94"/>
      <c r="B194" s="94"/>
      <c r="C194" s="94"/>
      <c r="D194" s="94"/>
      <c r="E194" s="94"/>
      <c r="F194" s="94"/>
      <c r="G194" s="94"/>
    </row>
    <row r="195" spans="1:7" s="92" customFormat="1" x14ac:dyDescent="0.3">
      <c r="A195" s="94"/>
      <c r="B195" s="94"/>
      <c r="C195" s="94"/>
      <c r="D195" s="94"/>
      <c r="E195" s="94"/>
      <c r="F195" s="94"/>
      <c r="G195" s="94"/>
    </row>
    <row r="196" spans="1:7" s="92" customFormat="1" x14ac:dyDescent="0.3">
      <c r="A196" s="94"/>
      <c r="B196" s="94"/>
      <c r="C196" s="94"/>
      <c r="D196" s="94"/>
      <c r="E196" s="94"/>
      <c r="F196" s="94"/>
      <c r="G196" s="94"/>
    </row>
    <row r="197" spans="1:7" s="92" customFormat="1" x14ac:dyDescent="0.3">
      <c r="A197" s="94"/>
      <c r="B197" s="94"/>
      <c r="C197" s="94"/>
      <c r="D197" s="94"/>
      <c r="E197" s="94"/>
      <c r="F197" s="94"/>
      <c r="G197" s="94"/>
    </row>
    <row r="198" spans="1:7" s="92" customFormat="1" x14ac:dyDescent="0.3">
      <c r="A198" s="94"/>
      <c r="B198" s="94"/>
      <c r="C198" s="94"/>
      <c r="D198" s="94"/>
      <c r="E198" s="94"/>
      <c r="F198" s="94"/>
      <c r="G198" s="94"/>
    </row>
    <row r="199" spans="1:7" s="92" customFormat="1" x14ac:dyDescent="0.3">
      <c r="A199" s="94"/>
      <c r="B199" s="94"/>
      <c r="C199" s="94"/>
      <c r="D199" s="94"/>
      <c r="E199" s="94"/>
      <c r="F199" s="94"/>
      <c r="G199" s="94"/>
    </row>
    <row r="200" spans="1:7" s="92" customFormat="1" x14ac:dyDescent="0.3">
      <c r="A200" s="94"/>
      <c r="B200" s="94"/>
      <c r="C200" s="94"/>
      <c r="D200" s="94"/>
      <c r="E200" s="94"/>
      <c r="F200" s="94"/>
      <c r="G200" s="94"/>
    </row>
    <row r="201" spans="1:7" s="92" customFormat="1" x14ac:dyDescent="0.3">
      <c r="A201" s="94"/>
      <c r="B201" s="94"/>
      <c r="C201" s="94"/>
      <c r="D201" s="94"/>
      <c r="E201" s="94"/>
      <c r="F201" s="94"/>
      <c r="G201" s="94"/>
    </row>
    <row r="202" spans="1:7" s="92" customFormat="1" x14ac:dyDescent="0.3">
      <c r="A202" s="94"/>
      <c r="B202" s="94"/>
      <c r="C202" s="94"/>
      <c r="D202" s="94"/>
      <c r="E202" s="94"/>
      <c r="F202" s="94"/>
      <c r="G202" s="94"/>
    </row>
    <row r="203" spans="1:7" s="92" customFormat="1" x14ac:dyDescent="0.3">
      <c r="A203" s="94"/>
      <c r="B203" s="94"/>
      <c r="C203" s="94"/>
      <c r="D203" s="94"/>
      <c r="E203" s="94"/>
      <c r="F203" s="94"/>
      <c r="G203" s="94"/>
    </row>
    <row r="204" spans="1:7" s="92" customFormat="1" x14ac:dyDescent="0.3">
      <c r="A204" s="94"/>
      <c r="B204" s="94"/>
      <c r="C204" s="94"/>
      <c r="D204" s="94"/>
      <c r="E204" s="94"/>
      <c r="F204" s="94"/>
      <c r="G204" s="94"/>
    </row>
    <row r="205" spans="1:7" s="92" customFormat="1" x14ac:dyDescent="0.3">
      <c r="A205" s="94"/>
      <c r="B205" s="94"/>
      <c r="C205" s="94"/>
      <c r="D205" s="94"/>
      <c r="E205" s="94"/>
      <c r="F205" s="94"/>
      <c r="G205" s="94"/>
    </row>
    <row r="206" spans="1:7" s="92" customFormat="1" x14ac:dyDescent="0.3">
      <c r="A206" s="94"/>
      <c r="B206" s="94"/>
      <c r="C206" s="94"/>
      <c r="D206" s="94"/>
      <c r="E206" s="94"/>
      <c r="F206" s="94"/>
      <c r="G206" s="94"/>
    </row>
    <row r="207" spans="1:7" s="92" customFormat="1" x14ac:dyDescent="0.3">
      <c r="A207" s="94"/>
      <c r="B207" s="94"/>
      <c r="C207" s="94"/>
      <c r="D207" s="94"/>
      <c r="E207" s="94"/>
      <c r="F207" s="94"/>
      <c r="G207" s="94"/>
    </row>
    <row r="208" spans="1:7" s="92" customFormat="1" x14ac:dyDescent="0.3">
      <c r="A208" s="94"/>
      <c r="B208" s="94"/>
      <c r="C208" s="94"/>
      <c r="D208" s="94"/>
      <c r="E208" s="94"/>
      <c r="F208" s="94"/>
      <c r="G208" s="94"/>
    </row>
    <row r="209" spans="1:7" s="92" customFormat="1" x14ac:dyDescent="0.3">
      <c r="A209" s="94"/>
      <c r="B209" s="94"/>
      <c r="C209" s="94"/>
      <c r="D209" s="94"/>
      <c r="E209" s="94"/>
      <c r="F209" s="94"/>
      <c r="G209" s="94"/>
    </row>
    <row r="210" spans="1:7" s="92" customFormat="1" x14ac:dyDescent="0.3">
      <c r="A210" s="94"/>
      <c r="B210" s="94"/>
      <c r="C210" s="94"/>
      <c r="D210" s="94"/>
      <c r="E210" s="94"/>
      <c r="F210" s="94"/>
      <c r="G210" s="94"/>
    </row>
    <row r="211" spans="1:7" s="92" customFormat="1" x14ac:dyDescent="0.3">
      <c r="A211" s="94"/>
      <c r="B211" s="94"/>
      <c r="C211" s="94"/>
      <c r="D211" s="94"/>
      <c r="E211" s="94"/>
      <c r="F211" s="94"/>
      <c r="G211" s="94"/>
    </row>
    <row r="212" spans="1:7" s="92" customFormat="1" x14ac:dyDescent="0.3">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8"/>
  <sheetViews>
    <sheetView showGridLines="0" view="pageBreakPreview" topLeftCell="A3" zoomScaleNormal="110" zoomScaleSheetLayoutView="100" workbookViewId="0">
      <selection activeCell="M12" sqref="M12"/>
    </sheetView>
  </sheetViews>
  <sheetFormatPr baseColWidth="10" defaultColWidth="9.109375" defaultRowHeight="13.8" x14ac:dyDescent="0.3"/>
  <cols>
    <col min="1" max="5" width="5.88671875" style="357" customWidth="1"/>
    <col min="6" max="6" width="66.88671875" style="424" customWidth="1"/>
    <col min="7" max="9" width="20.33203125" style="357" customWidth="1"/>
    <col min="10" max="10" width="20.88671875" style="357" customWidth="1"/>
    <col min="11" max="11" width="9.44140625" style="361" customWidth="1"/>
    <col min="12" max="12" width="9.109375" style="359" customWidth="1"/>
    <col min="13" max="13" width="13.33203125" style="359" bestFit="1" customWidth="1"/>
    <col min="14" max="52" width="9.109375" style="359" customWidth="1"/>
    <col min="53" max="16384" width="9.109375" style="361"/>
  </cols>
  <sheetData>
    <row r="1" spans="1:60" s="347" customFormat="1" x14ac:dyDescent="0.3">
      <c r="F1" s="352"/>
      <c r="P1" s="353"/>
      <c r="Q1" s="354"/>
      <c r="R1" s="354"/>
      <c r="S1" s="354"/>
      <c r="T1" s="355"/>
      <c r="U1" s="346"/>
      <c r="V1" s="346"/>
      <c r="W1" s="346"/>
      <c r="X1" s="346"/>
      <c r="Y1" s="346"/>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row>
    <row r="2" spans="1:60" s="347" customFormat="1" x14ac:dyDescent="0.3">
      <c r="C2" s="356"/>
      <c r="E2" s="357"/>
      <c r="F2" s="358" t="str">
        <f>'Formulario PPGR1'!G2</f>
        <v>Servicio Nacional de Salud</v>
      </c>
      <c r="P2" s="353"/>
      <c r="Q2" s="354"/>
      <c r="R2" s="354"/>
      <c r="S2" s="354"/>
      <c r="T2" s="355"/>
      <c r="U2" s="346"/>
      <c r="V2" s="346"/>
      <c r="W2" s="346"/>
      <c r="X2" s="346"/>
      <c r="Y2" s="346"/>
      <c r="Z2" s="346"/>
      <c r="AA2" s="346"/>
      <c r="AB2" s="346"/>
      <c r="AC2" s="346"/>
      <c r="AD2" s="346"/>
      <c r="AE2" s="346"/>
      <c r="AF2" s="346"/>
      <c r="AG2" s="346"/>
      <c r="AH2" s="346"/>
      <c r="AI2" s="346"/>
      <c r="AJ2" s="346"/>
      <c r="AK2" s="346"/>
      <c r="AL2" s="346"/>
      <c r="AM2" s="346"/>
      <c r="AN2" s="346"/>
      <c r="AO2" s="346"/>
      <c r="AP2" s="346"/>
      <c r="AQ2" s="346"/>
      <c r="AR2" s="346"/>
      <c r="AS2" s="346"/>
      <c r="AT2" s="346"/>
      <c r="AU2" s="346"/>
      <c r="AV2" s="346"/>
      <c r="AW2" s="346"/>
    </row>
    <row r="3" spans="1:60" s="347" customFormat="1" x14ac:dyDescent="0.3">
      <c r="C3" s="356"/>
      <c r="E3" s="357"/>
      <c r="F3" s="358" t="str">
        <f>'Formulario PPGR1'!G3</f>
        <v>Dirección de Planificación y Desarrollo</v>
      </c>
      <c r="P3" s="353"/>
      <c r="Q3" s="354"/>
      <c r="R3" s="354"/>
      <c r="S3" s="354"/>
      <c r="T3" s="355"/>
      <c r="U3" s="346"/>
      <c r="V3" s="346"/>
      <c r="W3" s="346"/>
      <c r="X3" s="346"/>
      <c r="Y3" s="346"/>
      <c r="Z3" s="346"/>
      <c r="AA3" s="346"/>
      <c r="AB3" s="346"/>
      <c r="AC3" s="346"/>
      <c r="AD3" s="346"/>
      <c r="AE3" s="346"/>
      <c r="AF3" s="346"/>
      <c r="AG3" s="346"/>
      <c r="AH3" s="346"/>
      <c r="AI3" s="346"/>
      <c r="AJ3" s="346"/>
      <c r="AK3" s="346"/>
      <c r="AL3" s="346"/>
      <c r="AM3" s="346"/>
      <c r="AN3" s="346"/>
      <c r="AO3" s="346"/>
      <c r="AP3" s="346"/>
      <c r="AQ3" s="346"/>
      <c r="AR3" s="346"/>
      <c r="AS3" s="346"/>
      <c r="AT3" s="346"/>
      <c r="AU3" s="346"/>
      <c r="AV3" s="346"/>
      <c r="AW3" s="346"/>
    </row>
    <row r="4" spans="1:60" s="347" customFormat="1" x14ac:dyDescent="0.3">
      <c r="C4" s="356"/>
      <c r="E4" s="357"/>
      <c r="F4" s="358" t="str">
        <f>'Formulario PPGR1'!G4</f>
        <v xml:space="preserve">Plan Operativo Anual </v>
      </c>
      <c r="P4" s="353"/>
      <c r="Q4" s="354"/>
      <c r="R4" s="354"/>
      <c r="S4" s="354"/>
      <c r="T4" s="355"/>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row>
    <row r="5" spans="1:60" s="347" customFormat="1" x14ac:dyDescent="0.3">
      <c r="C5" s="356"/>
      <c r="E5" s="357"/>
      <c r="F5" s="358" t="s">
        <v>893</v>
      </c>
      <c r="P5" s="353"/>
      <c r="Q5" s="354"/>
      <c r="R5" s="354"/>
      <c r="S5" s="354"/>
      <c r="T5" s="355"/>
      <c r="U5" s="346"/>
      <c r="V5" s="346"/>
      <c r="W5" s="346"/>
      <c r="X5" s="346"/>
      <c r="Y5" s="346"/>
      <c r="Z5" s="346"/>
      <c r="AA5" s="346"/>
      <c r="AB5" s="346"/>
      <c r="AC5" s="346"/>
      <c r="AD5" s="346"/>
      <c r="AE5" s="346"/>
      <c r="AF5" s="346"/>
      <c r="AG5" s="346"/>
      <c r="AH5" s="346"/>
      <c r="AI5" s="346"/>
      <c r="AJ5" s="346"/>
      <c r="AK5" s="346"/>
      <c r="AL5" s="346"/>
      <c r="AM5" s="346"/>
      <c r="AN5" s="346"/>
      <c r="AO5" s="346"/>
      <c r="AP5" s="346"/>
      <c r="AQ5" s="346"/>
      <c r="AR5" s="346"/>
      <c r="AS5" s="346"/>
      <c r="AT5" s="346"/>
      <c r="AU5" s="346"/>
      <c r="AV5" s="346"/>
      <c r="AW5" s="346"/>
    </row>
    <row r="6" spans="1:60" s="347" customFormat="1" x14ac:dyDescent="0.3">
      <c r="E6" s="357"/>
      <c r="F6" s="358" t="str">
        <f>'Formulario PPGR1'!$M$3</f>
        <v>SNS - Dirección Central</v>
      </c>
      <c r="R6" s="354"/>
      <c r="S6" s="354"/>
      <c r="T6" s="355"/>
      <c r="U6" s="346"/>
      <c r="V6" s="346"/>
      <c r="W6" s="346"/>
      <c r="X6" s="346"/>
      <c r="Y6" s="346"/>
      <c r="Z6" s="346"/>
      <c r="AA6" s="346"/>
      <c r="AB6" s="346"/>
      <c r="AC6" s="346"/>
      <c r="AD6" s="346"/>
      <c r="AE6" s="346"/>
      <c r="AF6" s="346"/>
      <c r="AG6" s="346"/>
      <c r="AH6" s="346"/>
      <c r="AI6" s="346"/>
      <c r="AJ6" s="346"/>
      <c r="AK6" s="346"/>
      <c r="AL6" s="346"/>
      <c r="AM6" s="346"/>
      <c r="AN6" s="346"/>
      <c r="AO6" s="346"/>
      <c r="AP6" s="346"/>
      <c r="AQ6" s="346"/>
      <c r="AR6" s="346"/>
      <c r="AS6" s="346"/>
      <c r="AT6" s="346"/>
      <c r="AU6" s="346"/>
      <c r="AV6" s="346"/>
      <c r="AW6" s="346"/>
    </row>
    <row r="7" spans="1:60" ht="16.5" customHeight="1" x14ac:dyDescent="0.3">
      <c r="A7" s="359"/>
      <c r="B7" s="359"/>
      <c r="C7" s="359"/>
      <c r="D7" s="359"/>
      <c r="E7" s="359"/>
      <c r="F7" s="360"/>
      <c r="G7" s="359"/>
      <c r="H7" s="359"/>
      <c r="I7" s="359"/>
      <c r="J7" s="359"/>
      <c r="K7" s="359"/>
      <c r="BA7" s="359"/>
      <c r="BB7" s="359"/>
      <c r="BC7" s="359"/>
      <c r="BD7" s="359"/>
      <c r="BE7" s="359"/>
      <c r="BF7" s="359"/>
      <c r="BG7" s="359"/>
      <c r="BH7" s="359"/>
    </row>
    <row r="8" spans="1:60" ht="15.75" customHeight="1" x14ac:dyDescent="0.3">
      <c r="A8" s="362" t="s">
        <v>894</v>
      </c>
      <c r="B8" s="363"/>
      <c r="C8" s="363"/>
      <c r="D8" s="363"/>
      <c r="E8" s="363"/>
      <c r="F8" s="364"/>
      <c r="G8" s="363"/>
      <c r="H8" s="363"/>
      <c r="I8" s="363"/>
      <c r="J8" s="363"/>
      <c r="K8" s="365"/>
    </row>
    <row r="9" spans="1:60" x14ac:dyDescent="0.3">
      <c r="A9" s="366" t="s">
        <v>875</v>
      </c>
      <c r="B9" s="367"/>
      <c r="C9" s="367"/>
      <c r="D9" s="367"/>
      <c r="E9" s="367"/>
      <c r="F9" s="368"/>
      <c r="G9" s="369">
        <f>+'Formulario PPGR6'!F16</f>
        <v>16092765.83</v>
      </c>
      <c r="H9" s="369"/>
      <c r="I9" s="369"/>
      <c r="J9" s="369"/>
      <c r="K9" s="370"/>
    </row>
    <row r="10" spans="1:60" x14ac:dyDescent="0.3">
      <c r="A10" s="366" t="s">
        <v>895</v>
      </c>
      <c r="B10" s="367"/>
      <c r="C10" s="367"/>
      <c r="D10" s="367"/>
      <c r="E10" s="367"/>
      <c r="F10" s="368"/>
      <c r="G10" s="371">
        <f>+'Formulario PPGR6'!F23</f>
        <v>165563298.78</v>
      </c>
      <c r="H10" s="369"/>
      <c r="I10" s="369"/>
      <c r="J10" s="369"/>
      <c r="K10" s="370"/>
    </row>
    <row r="11" spans="1:60" x14ac:dyDescent="0.3">
      <c r="A11" s="366" t="s">
        <v>896</v>
      </c>
      <c r="B11" s="367"/>
      <c r="C11" s="367"/>
      <c r="D11" s="367"/>
      <c r="E11" s="367"/>
      <c r="F11" s="368"/>
      <c r="G11" s="371">
        <f>+'Formulario PPGR6'!F15</f>
        <v>65973942.700000003</v>
      </c>
      <c r="H11" s="369"/>
      <c r="I11" s="662"/>
      <c r="J11" s="369"/>
      <c r="K11" s="370"/>
    </row>
    <row r="12" spans="1:60" x14ac:dyDescent="0.3">
      <c r="A12" s="366" t="s">
        <v>897</v>
      </c>
      <c r="B12" s="367"/>
      <c r="C12" s="367"/>
      <c r="D12" s="367"/>
      <c r="E12" s="367"/>
      <c r="F12" s="368"/>
      <c r="G12" s="371">
        <f>'Formulario PPGR6'!F11+'Formulario PPGR6'!F17+'Formulario PPGR6'!F21+'Formulario PPGR6'!F22</f>
        <v>5193811</v>
      </c>
      <c r="H12" s="369"/>
      <c r="I12" s="369"/>
      <c r="J12" s="369"/>
      <c r="K12" s="370"/>
    </row>
    <row r="13" spans="1:60" x14ac:dyDescent="0.3">
      <c r="A13" s="372" t="s">
        <v>870</v>
      </c>
      <c r="B13" s="367"/>
      <c r="C13" s="367"/>
      <c r="D13" s="367"/>
      <c r="E13" s="367"/>
      <c r="F13" s="368"/>
      <c r="G13" s="373">
        <f>+'Formulario PPGR6'!F18</f>
        <v>0</v>
      </c>
      <c r="H13" s="369"/>
      <c r="I13" s="369"/>
      <c r="J13" s="369"/>
      <c r="K13" s="370"/>
    </row>
    <row r="14" spans="1:60" ht="14.4" thickBot="1" x14ac:dyDescent="0.35">
      <c r="A14" s="374" t="s">
        <v>898</v>
      </c>
      <c r="B14" s="375"/>
      <c r="C14" s="375"/>
      <c r="D14" s="375"/>
      <c r="E14" s="375"/>
      <c r="F14" s="376"/>
      <c r="G14" s="377">
        <f>SUM(G9:G13)</f>
        <v>252823818.31</v>
      </c>
      <c r="H14" s="378"/>
      <c r="I14" s="378"/>
      <c r="J14" s="378"/>
      <c r="K14" s="379"/>
    </row>
    <row r="15" spans="1:60" ht="15.75" customHeight="1" thickTop="1" x14ac:dyDescent="0.3">
      <c r="A15" s="380" t="s">
        <v>899</v>
      </c>
      <c r="B15" s="381"/>
      <c r="C15" s="381"/>
      <c r="D15" s="381"/>
      <c r="E15" s="381"/>
      <c r="F15" s="382"/>
      <c r="G15" s="381"/>
      <c r="H15" s="381"/>
      <c r="I15" s="381"/>
      <c r="J15" s="381"/>
      <c r="K15" s="383"/>
      <c r="M15" s="666">
        <f>+G10+G13</f>
        <v>165563298.78</v>
      </c>
    </row>
    <row r="16" spans="1:60" ht="24" customHeight="1" x14ac:dyDescent="0.3">
      <c r="A16" s="827" t="s">
        <v>900</v>
      </c>
      <c r="B16" s="827" t="s">
        <v>901</v>
      </c>
      <c r="C16" s="827" t="s">
        <v>861</v>
      </c>
      <c r="D16" s="827" t="s">
        <v>902</v>
      </c>
      <c r="E16" s="827" t="s">
        <v>862</v>
      </c>
      <c r="F16" s="824" t="s">
        <v>903</v>
      </c>
      <c r="G16" s="826" t="s">
        <v>904</v>
      </c>
      <c r="H16" s="826" t="s">
        <v>905</v>
      </c>
      <c r="I16" s="826" t="s">
        <v>906</v>
      </c>
      <c r="J16" s="824" t="s">
        <v>907</v>
      </c>
      <c r="K16" s="824" t="s">
        <v>865</v>
      </c>
    </row>
    <row r="17" spans="1:13" ht="63" customHeight="1" x14ac:dyDescent="0.3">
      <c r="A17" s="827"/>
      <c r="B17" s="827"/>
      <c r="C17" s="827"/>
      <c r="D17" s="827"/>
      <c r="E17" s="827"/>
      <c r="F17" s="825"/>
      <c r="G17" s="826"/>
      <c r="H17" s="826"/>
      <c r="I17" s="826"/>
      <c r="J17" s="825"/>
      <c r="K17" s="825"/>
    </row>
    <row r="18" spans="1:13" x14ac:dyDescent="0.3">
      <c r="A18" s="384">
        <v>2</v>
      </c>
      <c r="B18" s="385"/>
      <c r="C18" s="385"/>
      <c r="D18" s="385"/>
      <c r="E18" s="385"/>
      <c r="F18" s="386" t="s">
        <v>908</v>
      </c>
      <c r="G18" s="387">
        <f>+G19+G67+G170+G255+G271+G324</f>
        <v>21528749.370000001</v>
      </c>
      <c r="H18" s="387">
        <f t="shared" ref="H18:K18" si="0">+H19+H67+H170+H255+H271+H324</f>
        <v>165321126.24000001</v>
      </c>
      <c r="I18" s="387">
        <f t="shared" si="0"/>
        <v>65973942.699999996</v>
      </c>
      <c r="J18" s="387">
        <f t="shared" si="0"/>
        <v>252823818.31000006</v>
      </c>
      <c r="K18" s="387">
        <f t="shared" si="0"/>
        <v>99.999999999999972</v>
      </c>
    </row>
    <row r="19" spans="1:13" x14ac:dyDescent="0.3">
      <c r="A19" s="388">
        <v>2</v>
      </c>
      <c r="B19" s="389">
        <v>1</v>
      </c>
      <c r="C19" s="389"/>
      <c r="D19" s="389"/>
      <c r="E19" s="389"/>
      <c r="F19" s="390" t="s">
        <v>909</v>
      </c>
      <c r="G19" s="391">
        <f>+G20+G42+G54+G58</f>
        <v>0</v>
      </c>
      <c r="H19" s="391">
        <f t="shared" ref="H19:K19" si="1">+H20+H42+H54+H58</f>
        <v>39503279.180000007</v>
      </c>
      <c r="I19" s="391">
        <f t="shared" si="1"/>
        <v>64548892.699999996</v>
      </c>
      <c r="J19" s="391">
        <f t="shared" si="1"/>
        <v>104052171.88000003</v>
      </c>
      <c r="K19" s="391">
        <f t="shared" si="1"/>
        <v>41.156000481100392</v>
      </c>
    </row>
    <row r="20" spans="1:13" x14ac:dyDescent="0.3">
      <c r="A20" s="392">
        <v>2</v>
      </c>
      <c r="B20" s="393">
        <v>1</v>
      </c>
      <c r="C20" s="393">
        <v>1</v>
      </c>
      <c r="D20" s="393"/>
      <c r="E20" s="393"/>
      <c r="F20" s="394" t="s">
        <v>910</v>
      </c>
      <c r="G20" s="395">
        <f>+G21+G26+G33+G35+G37</f>
        <v>0</v>
      </c>
      <c r="H20" s="395">
        <f t="shared" ref="H20:K20" si="2">+H21+H26+H33+H35+H37</f>
        <v>21784277.560000002</v>
      </c>
      <c r="I20" s="395">
        <f t="shared" si="2"/>
        <v>60958228.219999999</v>
      </c>
      <c r="J20" s="395">
        <f t="shared" si="2"/>
        <v>82742505.780000016</v>
      </c>
      <c r="K20" s="395">
        <f t="shared" si="2"/>
        <v>32.727338085901877</v>
      </c>
    </row>
    <row r="21" spans="1:13" x14ac:dyDescent="0.3">
      <c r="A21" s="396">
        <v>2</v>
      </c>
      <c r="B21" s="397">
        <v>1</v>
      </c>
      <c r="C21" s="397">
        <v>1</v>
      </c>
      <c r="D21" s="397">
        <v>1</v>
      </c>
      <c r="E21" s="397"/>
      <c r="F21" s="398" t="s">
        <v>911</v>
      </c>
      <c r="G21" s="399">
        <f>SUM(G22:G25)</f>
        <v>0</v>
      </c>
      <c r="H21" s="399">
        <f t="shared" ref="H21:K21" si="3">SUM(H22:H25)</f>
        <v>16798161.120000001</v>
      </c>
      <c r="I21" s="399">
        <f t="shared" si="3"/>
        <v>45958228.219999999</v>
      </c>
      <c r="J21" s="399">
        <f t="shared" si="3"/>
        <v>62756389.340000004</v>
      </c>
      <c r="K21" s="399">
        <f t="shared" si="3"/>
        <v>24.822182403341138</v>
      </c>
    </row>
    <row r="22" spans="1:13" x14ac:dyDescent="0.3">
      <c r="A22" s="400">
        <v>2</v>
      </c>
      <c r="B22" s="401">
        <v>1</v>
      </c>
      <c r="C22" s="401">
        <v>1</v>
      </c>
      <c r="D22" s="401">
        <v>1</v>
      </c>
      <c r="E22" s="401" t="s">
        <v>912</v>
      </c>
      <c r="F22" s="402" t="s">
        <v>913</v>
      </c>
      <c r="G22" s="403"/>
      <c r="H22" s="403">
        <v>16798161.120000001</v>
      </c>
      <c r="I22" s="403">
        <v>45958228.219999999</v>
      </c>
      <c r="J22" s="404">
        <f>SUBTOTAL(9,G22:I22)</f>
        <v>62756389.340000004</v>
      </c>
      <c r="K22" s="405">
        <f>IFERROR(J22/$J$18*100,"0.00")</f>
        <v>24.822182403341138</v>
      </c>
    </row>
    <row r="23" spans="1:13" x14ac:dyDescent="0.3">
      <c r="A23" s="400">
        <v>2</v>
      </c>
      <c r="B23" s="401">
        <v>1</v>
      </c>
      <c r="C23" s="401">
        <v>1</v>
      </c>
      <c r="D23" s="401">
        <v>1</v>
      </c>
      <c r="E23" s="401" t="s">
        <v>914</v>
      </c>
      <c r="F23" s="406" t="s">
        <v>915</v>
      </c>
      <c r="G23" s="403"/>
      <c r="H23" s="403"/>
      <c r="I23" s="403"/>
      <c r="J23" s="404">
        <f>SUBTOTAL(9,G23:I23)</f>
        <v>0</v>
      </c>
      <c r="K23" s="405">
        <f>IFERROR(J23/$J$18*100,"0.00")</f>
        <v>0</v>
      </c>
      <c r="M23" s="658"/>
    </row>
    <row r="24" spans="1:13" x14ac:dyDescent="0.3">
      <c r="A24" s="400">
        <v>2</v>
      </c>
      <c r="B24" s="401">
        <v>1</v>
      </c>
      <c r="C24" s="401">
        <v>1</v>
      </c>
      <c r="D24" s="401">
        <v>1</v>
      </c>
      <c r="E24" s="401" t="s">
        <v>916</v>
      </c>
      <c r="F24" s="406" t="s">
        <v>917</v>
      </c>
      <c r="G24" s="403"/>
      <c r="H24" s="403"/>
      <c r="I24" s="403"/>
      <c r="J24" s="404">
        <f>SUBTOTAL(9,G24:I24)</f>
        <v>0</v>
      </c>
      <c r="K24" s="405">
        <f>IFERROR(J24/$J$18*100,"0.00")</f>
        <v>0</v>
      </c>
    </row>
    <row r="25" spans="1:13" x14ac:dyDescent="0.3">
      <c r="A25" s="400">
        <v>2</v>
      </c>
      <c r="B25" s="401">
        <v>1</v>
      </c>
      <c r="C25" s="401">
        <v>1</v>
      </c>
      <c r="D25" s="401">
        <v>1</v>
      </c>
      <c r="E25" s="401" t="s">
        <v>918</v>
      </c>
      <c r="F25" s="406" t="s">
        <v>919</v>
      </c>
      <c r="G25" s="403"/>
      <c r="H25" s="403"/>
      <c r="I25" s="403"/>
      <c r="J25" s="404">
        <f>SUBTOTAL(9,G25:I25)</f>
        <v>0</v>
      </c>
      <c r="K25" s="405">
        <f>IFERROR(J25/$J$18*100,"0.00")</f>
        <v>0</v>
      </c>
    </row>
    <row r="26" spans="1:13" x14ac:dyDescent="0.3">
      <c r="A26" s="396">
        <v>2</v>
      </c>
      <c r="B26" s="397">
        <v>1</v>
      </c>
      <c r="C26" s="397">
        <v>1</v>
      </c>
      <c r="D26" s="397">
        <v>2</v>
      </c>
      <c r="E26" s="397"/>
      <c r="F26" s="398" t="s">
        <v>920</v>
      </c>
      <c r="G26" s="399">
        <f>SUM(G27:G32)</f>
        <v>0</v>
      </c>
      <c r="H26" s="399">
        <f t="shared" ref="H26:K26" si="4">SUM(H27:H32)</f>
        <v>2580000</v>
      </c>
      <c r="I26" s="399">
        <f t="shared" si="4"/>
        <v>15000000</v>
      </c>
      <c r="J26" s="399">
        <f t="shared" si="4"/>
        <v>17580000</v>
      </c>
      <c r="K26" s="399">
        <f t="shared" si="4"/>
        <v>6.9534587830820094</v>
      </c>
    </row>
    <row r="27" spans="1:13" x14ac:dyDescent="0.3">
      <c r="A27" s="400">
        <v>2</v>
      </c>
      <c r="B27" s="401">
        <v>1</v>
      </c>
      <c r="C27" s="401">
        <v>1</v>
      </c>
      <c r="D27" s="401">
        <v>2</v>
      </c>
      <c r="E27" s="401" t="s">
        <v>921</v>
      </c>
      <c r="F27" s="406" t="s">
        <v>922</v>
      </c>
      <c r="G27" s="403"/>
      <c r="H27" s="403"/>
      <c r="I27" s="403"/>
      <c r="J27" s="404">
        <f t="shared" ref="J27:J32" si="5">SUBTOTAL(9,G27:I27)</f>
        <v>0</v>
      </c>
      <c r="K27" s="405">
        <f t="shared" ref="K27:K32" si="6">IFERROR(J27/$J$18*100,"0.00")</f>
        <v>0</v>
      </c>
    </row>
    <row r="28" spans="1:13" x14ac:dyDescent="0.3">
      <c r="A28" s="400">
        <v>2</v>
      </c>
      <c r="B28" s="401">
        <v>1</v>
      </c>
      <c r="C28" s="401">
        <v>1</v>
      </c>
      <c r="D28" s="401">
        <v>2</v>
      </c>
      <c r="E28" s="401" t="s">
        <v>916</v>
      </c>
      <c r="F28" s="406" t="s">
        <v>923</v>
      </c>
      <c r="G28" s="403"/>
      <c r="H28" s="403"/>
      <c r="I28" s="403"/>
      <c r="J28" s="404">
        <f t="shared" si="5"/>
        <v>0</v>
      </c>
      <c r="K28" s="405">
        <f t="shared" si="6"/>
        <v>0</v>
      </c>
    </row>
    <row r="29" spans="1:13" x14ac:dyDescent="0.3">
      <c r="A29" s="400">
        <v>2</v>
      </c>
      <c r="B29" s="401">
        <v>1</v>
      </c>
      <c r="C29" s="401">
        <v>1</v>
      </c>
      <c r="D29" s="401">
        <v>2</v>
      </c>
      <c r="E29" s="401" t="s">
        <v>918</v>
      </c>
      <c r="F29" s="406" t="s">
        <v>924</v>
      </c>
      <c r="G29" s="403"/>
      <c r="H29" s="403">
        <v>1800000</v>
      </c>
      <c r="I29" s="403"/>
      <c r="J29" s="404">
        <f t="shared" si="5"/>
        <v>1800000</v>
      </c>
      <c r="K29" s="405">
        <f t="shared" si="6"/>
        <v>0.71195823717563234</v>
      </c>
    </row>
    <row r="30" spans="1:13" x14ac:dyDescent="0.3">
      <c r="A30" s="407">
        <v>2</v>
      </c>
      <c r="B30" s="408">
        <v>1</v>
      </c>
      <c r="C30" s="408">
        <v>1</v>
      </c>
      <c r="D30" s="408">
        <v>2</v>
      </c>
      <c r="E30" s="408" t="s">
        <v>925</v>
      </c>
      <c r="F30" s="409" t="s">
        <v>926</v>
      </c>
      <c r="G30" s="403"/>
      <c r="H30" s="403">
        <v>780000</v>
      </c>
      <c r="I30" s="403">
        <v>15000000</v>
      </c>
      <c r="J30" s="404">
        <f t="shared" si="5"/>
        <v>15780000</v>
      </c>
      <c r="K30" s="405">
        <f t="shared" si="6"/>
        <v>6.2415005459063773</v>
      </c>
    </row>
    <row r="31" spans="1:13" x14ac:dyDescent="0.3">
      <c r="A31" s="407">
        <v>2</v>
      </c>
      <c r="B31" s="408">
        <v>1</v>
      </c>
      <c r="C31" s="408">
        <v>1</v>
      </c>
      <c r="D31" s="408">
        <v>2</v>
      </c>
      <c r="E31" s="408" t="s">
        <v>927</v>
      </c>
      <c r="F31" s="409" t="s">
        <v>928</v>
      </c>
      <c r="G31" s="403"/>
      <c r="H31" s="403"/>
      <c r="I31" s="403"/>
      <c r="J31" s="404">
        <f t="shared" si="5"/>
        <v>0</v>
      </c>
      <c r="K31" s="405">
        <f t="shared" si="6"/>
        <v>0</v>
      </c>
    </row>
    <row r="32" spans="1:13" x14ac:dyDescent="0.3">
      <c r="A32" s="407">
        <v>2</v>
      </c>
      <c r="B32" s="408">
        <v>1</v>
      </c>
      <c r="C32" s="408">
        <v>1</v>
      </c>
      <c r="D32" s="408">
        <v>2</v>
      </c>
      <c r="E32" s="408" t="s">
        <v>929</v>
      </c>
      <c r="F32" s="409" t="s">
        <v>930</v>
      </c>
      <c r="G32" s="403"/>
      <c r="H32" s="403"/>
      <c r="I32" s="403"/>
      <c r="J32" s="404">
        <f t="shared" si="5"/>
        <v>0</v>
      </c>
      <c r="K32" s="405">
        <f t="shared" si="6"/>
        <v>0</v>
      </c>
    </row>
    <row r="33" spans="1:11" x14ac:dyDescent="0.3">
      <c r="A33" s="396">
        <v>2</v>
      </c>
      <c r="B33" s="397">
        <v>1</v>
      </c>
      <c r="C33" s="397">
        <v>1</v>
      </c>
      <c r="D33" s="397">
        <v>3</v>
      </c>
      <c r="E33" s="397"/>
      <c r="F33" s="398" t="s">
        <v>931</v>
      </c>
      <c r="G33" s="399">
        <f>G34</f>
        <v>0</v>
      </c>
      <c r="H33" s="399">
        <f t="shared" ref="H33:K33" si="7">H34</f>
        <v>0</v>
      </c>
      <c r="I33" s="399">
        <f t="shared" si="7"/>
        <v>0</v>
      </c>
      <c r="J33" s="399">
        <f t="shared" si="7"/>
        <v>0</v>
      </c>
      <c r="K33" s="399">
        <f t="shared" si="7"/>
        <v>0</v>
      </c>
    </row>
    <row r="34" spans="1:11" x14ac:dyDescent="0.3">
      <c r="A34" s="400">
        <v>2</v>
      </c>
      <c r="B34" s="401">
        <v>1</v>
      </c>
      <c r="C34" s="401">
        <v>1</v>
      </c>
      <c r="D34" s="401">
        <v>3</v>
      </c>
      <c r="E34" s="401" t="s">
        <v>912</v>
      </c>
      <c r="F34" s="406" t="s">
        <v>931</v>
      </c>
      <c r="G34" s="403"/>
      <c r="H34" s="403"/>
      <c r="I34" s="403"/>
      <c r="J34" s="404">
        <f>SUBTOTAL(9,G34:I34)</f>
        <v>0</v>
      </c>
      <c r="K34" s="405">
        <f>IFERROR(J34/$J$18*100,"0.00")</f>
        <v>0</v>
      </c>
    </row>
    <row r="35" spans="1:11" x14ac:dyDescent="0.3">
      <c r="A35" s="396">
        <v>2</v>
      </c>
      <c r="B35" s="397">
        <v>1</v>
      </c>
      <c r="C35" s="397">
        <v>1</v>
      </c>
      <c r="D35" s="397">
        <v>4</v>
      </c>
      <c r="E35" s="397"/>
      <c r="F35" s="398" t="s">
        <v>932</v>
      </c>
      <c r="G35" s="399">
        <f>G36</f>
        <v>0</v>
      </c>
      <c r="H35" s="399">
        <f t="shared" ref="H35:K35" si="8">H36</f>
        <v>1464846.76</v>
      </c>
      <c r="I35" s="399">
        <f t="shared" si="8"/>
        <v>0</v>
      </c>
      <c r="J35" s="399">
        <f t="shared" si="8"/>
        <v>1464846.76</v>
      </c>
      <c r="K35" s="399">
        <f t="shared" si="8"/>
        <v>0.57939428721224251</v>
      </c>
    </row>
    <row r="36" spans="1:11" x14ac:dyDescent="0.3">
      <c r="A36" s="400">
        <v>2</v>
      </c>
      <c r="B36" s="401">
        <v>1</v>
      </c>
      <c r="C36" s="401">
        <v>1</v>
      </c>
      <c r="D36" s="401">
        <v>4</v>
      </c>
      <c r="E36" s="401" t="s">
        <v>912</v>
      </c>
      <c r="F36" s="406" t="s">
        <v>932</v>
      </c>
      <c r="G36" s="403"/>
      <c r="H36" s="403">
        <v>1464846.76</v>
      </c>
      <c r="I36" s="403"/>
      <c r="J36" s="404">
        <f>SUBTOTAL(9,G36:I36)</f>
        <v>1464846.76</v>
      </c>
      <c r="K36" s="405">
        <f>IFERROR(J36/$J$18*100,"0.00")</f>
        <v>0.57939428721224251</v>
      </c>
    </row>
    <row r="37" spans="1:11" x14ac:dyDescent="0.3">
      <c r="A37" s="396">
        <v>2</v>
      </c>
      <c r="B37" s="397">
        <v>1</v>
      </c>
      <c r="C37" s="397">
        <v>1</v>
      </c>
      <c r="D37" s="397">
        <v>5</v>
      </c>
      <c r="E37" s="397"/>
      <c r="F37" s="398" t="s">
        <v>933</v>
      </c>
      <c r="G37" s="399">
        <f>SUM(G38:G41)</f>
        <v>0</v>
      </c>
      <c r="H37" s="399">
        <f t="shared" ref="H37:K37" si="9">SUM(H38:H41)</f>
        <v>941269.68</v>
      </c>
      <c r="I37" s="399">
        <f t="shared" si="9"/>
        <v>0</v>
      </c>
      <c r="J37" s="399">
        <f t="shared" si="9"/>
        <v>941269.68</v>
      </c>
      <c r="K37" s="399">
        <f t="shared" si="9"/>
        <v>0.3723026122664842</v>
      </c>
    </row>
    <row r="38" spans="1:11" x14ac:dyDescent="0.3">
      <c r="A38" s="400">
        <v>2</v>
      </c>
      <c r="B38" s="401">
        <v>1</v>
      </c>
      <c r="C38" s="401">
        <v>1</v>
      </c>
      <c r="D38" s="401">
        <v>5</v>
      </c>
      <c r="E38" s="401" t="s">
        <v>912</v>
      </c>
      <c r="F38" s="410" t="s">
        <v>933</v>
      </c>
      <c r="G38" s="403"/>
      <c r="H38" s="403"/>
      <c r="I38" s="403"/>
      <c r="J38" s="404">
        <f>SUBTOTAL(9,G38:I38)</f>
        <v>0</v>
      </c>
      <c r="K38" s="405">
        <f>IFERROR(J38/$J$18*100,"0.00")</f>
        <v>0</v>
      </c>
    </row>
    <row r="39" spans="1:11" x14ac:dyDescent="0.3">
      <c r="A39" s="400">
        <v>2</v>
      </c>
      <c r="B39" s="401">
        <v>1</v>
      </c>
      <c r="C39" s="401">
        <v>1</v>
      </c>
      <c r="D39" s="401">
        <v>5</v>
      </c>
      <c r="E39" s="401" t="s">
        <v>914</v>
      </c>
      <c r="F39" s="406" t="s">
        <v>934</v>
      </c>
      <c r="G39" s="403"/>
      <c r="H39" s="403"/>
      <c r="I39" s="403"/>
      <c r="J39" s="404">
        <f>SUBTOTAL(9,G39:I39)</f>
        <v>0</v>
      </c>
      <c r="K39" s="405">
        <f>IFERROR(J39/$J$18*100,"0.00")</f>
        <v>0</v>
      </c>
    </row>
    <row r="40" spans="1:11" x14ac:dyDescent="0.3">
      <c r="A40" s="400">
        <v>2</v>
      </c>
      <c r="B40" s="401">
        <v>1</v>
      </c>
      <c r="C40" s="401">
        <v>1</v>
      </c>
      <c r="D40" s="401">
        <v>5</v>
      </c>
      <c r="E40" s="401" t="s">
        <v>921</v>
      </c>
      <c r="F40" s="406" t="s">
        <v>935</v>
      </c>
      <c r="G40" s="403"/>
      <c r="H40" s="403">
        <v>941269.68</v>
      </c>
      <c r="I40" s="403"/>
      <c r="J40" s="404">
        <f>SUBTOTAL(9,G40:I40)</f>
        <v>941269.68</v>
      </c>
      <c r="K40" s="405">
        <f>IFERROR(J40/$J$18*100,"0.00")</f>
        <v>0.3723026122664842</v>
      </c>
    </row>
    <row r="41" spans="1:11" x14ac:dyDescent="0.3">
      <c r="A41" s="400">
        <v>2</v>
      </c>
      <c r="B41" s="401">
        <v>1</v>
      </c>
      <c r="C41" s="401">
        <v>1</v>
      </c>
      <c r="D41" s="401">
        <v>5</v>
      </c>
      <c r="E41" s="401" t="s">
        <v>936</v>
      </c>
      <c r="F41" s="406" t="s">
        <v>937</v>
      </c>
      <c r="G41" s="403"/>
      <c r="H41" s="403"/>
      <c r="I41" s="403"/>
      <c r="J41" s="404">
        <f>SUBTOTAL(9,G41:I41)</f>
        <v>0</v>
      </c>
      <c r="K41" s="405">
        <f>IFERROR(J41/$J$18*100,"0.00")</f>
        <v>0</v>
      </c>
    </row>
    <row r="42" spans="1:11" x14ac:dyDescent="0.3">
      <c r="A42" s="392">
        <v>2</v>
      </c>
      <c r="B42" s="393">
        <v>1</v>
      </c>
      <c r="C42" s="393">
        <v>2</v>
      </c>
      <c r="D42" s="393"/>
      <c r="E42" s="393"/>
      <c r="F42" s="394" t="s">
        <v>938</v>
      </c>
      <c r="G42" s="395">
        <f>+G43+G45</f>
        <v>0</v>
      </c>
      <c r="H42" s="395">
        <f t="shared" ref="H42:K42" si="10">+H43+H45</f>
        <v>17719001.620000001</v>
      </c>
      <c r="I42" s="395">
        <f t="shared" si="10"/>
        <v>0</v>
      </c>
      <c r="J42" s="395">
        <f t="shared" si="10"/>
        <v>17719001.620000001</v>
      </c>
      <c r="K42" s="395">
        <f t="shared" si="10"/>
        <v>7.0084384210485418</v>
      </c>
    </row>
    <row r="43" spans="1:11" x14ac:dyDescent="0.3">
      <c r="A43" s="396">
        <v>2</v>
      </c>
      <c r="B43" s="397">
        <v>1</v>
      </c>
      <c r="C43" s="397">
        <v>2</v>
      </c>
      <c r="D43" s="397">
        <v>1</v>
      </c>
      <c r="E43" s="397"/>
      <c r="F43" s="398" t="s">
        <v>939</v>
      </c>
      <c r="G43" s="399">
        <f>G44</f>
        <v>0</v>
      </c>
      <c r="H43" s="399">
        <f t="shared" ref="H43:K43" si="11">H44</f>
        <v>0</v>
      </c>
      <c r="I43" s="399">
        <f t="shared" si="11"/>
        <v>0</v>
      </c>
      <c r="J43" s="399">
        <f t="shared" si="11"/>
        <v>0</v>
      </c>
      <c r="K43" s="399">
        <f t="shared" si="11"/>
        <v>0</v>
      </c>
    </row>
    <row r="44" spans="1:11" x14ac:dyDescent="0.3">
      <c r="A44" s="400">
        <v>2</v>
      </c>
      <c r="B44" s="401">
        <v>1</v>
      </c>
      <c r="C44" s="401">
        <v>2</v>
      </c>
      <c r="D44" s="401">
        <v>1</v>
      </c>
      <c r="E44" s="401" t="s">
        <v>912</v>
      </c>
      <c r="F44" s="406" t="s">
        <v>939</v>
      </c>
      <c r="G44" s="403"/>
      <c r="H44" s="403"/>
      <c r="I44" s="403"/>
      <c r="J44" s="404">
        <f>SUBTOTAL(9,G44:I44)</f>
        <v>0</v>
      </c>
      <c r="K44" s="405">
        <f>IFERROR(J44/$J$18*100,"0.00")</f>
        <v>0</v>
      </c>
    </row>
    <row r="45" spans="1:11" x14ac:dyDescent="0.3">
      <c r="A45" s="396">
        <v>2</v>
      </c>
      <c r="B45" s="397">
        <v>1</v>
      </c>
      <c r="C45" s="397">
        <v>2</v>
      </c>
      <c r="D45" s="397">
        <v>2</v>
      </c>
      <c r="E45" s="397"/>
      <c r="F45" s="398" t="s">
        <v>940</v>
      </c>
      <c r="G45" s="399">
        <f>SUM(G46:G53)</f>
        <v>0</v>
      </c>
      <c r="H45" s="399">
        <f t="shared" ref="H45:K45" si="12">SUM(H46:H53)</f>
        <v>17719001.620000001</v>
      </c>
      <c r="I45" s="399">
        <f t="shared" si="12"/>
        <v>0</v>
      </c>
      <c r="J45" s="399">
        <f t="shared" si="12"/>
        <v>17719001.620000001</v>
      </c>
      <c r="K45" s="399">
        <f t="shared" si="12"/>
        <v>7.0084384210485418</v>
      </c>
    </row>
    <row r="46" spans="1:11" ht="27.6" x14ac:dyDescent="0.3">
      <c r="A46" s="400">
        <v>2</v>
      </c>
      <c r="B46" s="401">
        <v>1</v>
      </c>
      <c r="C46" s="401">
        <v>2</v>
      </c>
      <c r="D46" s="401">
        <v>2</v>
      </c>
      <c r="E46" s="401" t="s">
        <v>921</v>
      </c>
      <c r="F46" s="406" t="s">
        <v>941</v>
      </c>
      <c r="G46" s="403"/>
      <c r="H46" s="403"/>
      <c r="I46" s="403"/>
      <c r="J46" s="404">
        <f t="shared" ref="J46:J53" si="13">SUBTOTAL(9,G46:I46)</f>
        <v>0</v>
      </c>
      <c r="K46" s="405">
        <f t="shared" ref="K46:K53" si="14">IFERROR(J46/$J$18*100,"0.00")</f>
        <v>0</v>
      </c>
    </row>
    <row r="47" spans="1:11" x14ac:dyDescent="0.3">
      <c r="A47" s="400">
        <v>2</v>
      </c>
      <c r="B47" s="401">
        <v>1</v>
      </c>
      <c r="C47" s="401">
        <v>2</v>
      </c>
      <c r="D47" s="401">
        <v>2</v>
      </c>
      <c r="E47" s="401" t="s">
        <v>936</v>
      </c>
      <c r="F47" s="406" t="s">
        <v>942</v>
      </c>
      <c r="G47" s="403"/>
      <c r="H47" s="403"/>
      <c r="I47" s="403"/>
      <c r="J47" s="404">
        <f>SUBTOTAL(9,G47:I47)</f>
        <v>0</v>
      </c>
      <c r="K47" s="405">
        <f t="shared" si="14"/>
        <v>0</v>
      </c>
    </row>
    <row r="48" spans="1:11" x14ac:dyDescent="0.3">
      <c r="A48" s="400">
        <v>2</v>
      </c>
      <c r="B48" s="401">
        <v>1</v>
      </c>
      <c r="C48" s="401">
        <v>2</v>
      </c>
      <c r="D48" s="401">
        <v>2</v>
      </c>
      <c r="E48" s="401" t="s">
        <v>916</v>
      </c>
      <c r="F48" s="406" t="s">
        <v>943</v>
      </c>
      <c r="G48" s="403"/>
      <c r="H48" s="403">
        <v>528000</v>
      </c>
      <c r="I48" s="403"/>
      <c r="J48" s="404">
        <f t="shared" si="13"/>
        <v>528000</v>
      </c>
      <c r="K48" s="405">
        <f t="shared" si="14"/>
        <v>0.20884108290485215</v>
      </c>
    </row>
    <row r="49" spans="1:11" x14ac:dyDescent="0.3">
      <c r="A49" s="400">
        <v>2</v>
      </c>
      <c r="B49" s="401">
        <v>1</v>
      </c>
      <c r="C49" s="401">
        <v>2</v>
      </c>
      <c r="D49" s="401">
        <v>2</v>
      </c>
      <c r="E49" s="401" t="s">
        <v>918</v>
      </c>
      <c r="F49" s="406" t="s">
        <v>944</v>
      </c>
      <c r="G49" s="403"/>
      <c r="H49" s="403">
        <v>17191001.620000001</v>
      </c>
      <c r="I49" s="403"/>
      <c r="J49" s="404">
        <f t="shared" si="13"/>
        <v>17191001.620000001</v>
      </c>
      <c r="K49" s="405">
        <f t="shared" si="14"/>
        <v>6.7995973381436894</v>
      </c>
    </row>
    <row r="50" spans="1:11" x14ac:dyDescent="0.3">
      <c r="A50" s="400">
        <v>2</v>
      </c>
      <c r="B50" s="401">
        <v>1</v>
      </c>
      <c r="C50" s="401">
        <v>2</v>
      </c>
      <c r="D50" s="401">
        <v>2</v>
      </c>
      <c r="E50" s="401" t="s">
        <v>945</v>
      </c>
      <c r="F50" s="406" t="s">
        <v>946</v>
      </c>
      <c r="G50" s="403"/>
      <c r="H50" s="403"/>
      <c r="I50" s="403"/>
      <c r="J50" s="404">
        <f t="shared" si="13"/>
        <v>0</v>
      </c>
      <c r="K50" s="405">
        <f t="shared" si="14"/>
        <v>0</v>
      </c>
    </row>
    <row r="51" spans="1:11" x14ac:dyDescent="0.3">
      <c r="A51" s="400">
        <v>2</v>
      </c>
      <c r="B51" s="401">
        <v>1</v>
      </c>
      <c r="C51" s="401">
        <v>2</v>
      </c>
      <c r="D51" s="401">
        <v>2</v>
      </c>
      <c r="E51" s="401" t="s">
        <v>925</v>
      </c>
      <c r="F51" s="406" t="s">
        <v>947</v>
      </c>
      <c r="G51" s="403"/>
      <c r="H51" s="403"/>
      <c r="I51" s="403"/>
      <c r="J51" s="404">
        <f t="shared" si="13"/>
        <v>0</v>
      </c>
      <c r="K51" s="405">
        <f t="shared" si="14"/>
        <v>0</v>
      </c>
    </row>
    <row r="52" spans="1:11" x14ac:dyDescent="0.3">
      <c r="A52" s="400">
        <v>2</v>
      </c>
      <c r="B52" s="401">
        <v>1</v>
      </c>
      <c r="C52" s="401">
        <v>2</v>
      </c>
      <c r="D52" s="401">
        <v>2</v>
      </c>
      <c r="E52" s="401" t="s">
        <v>927</v>
      </c>
      <c r="F52" s="406" t="s">
        <v>948</v>
      </c>
      <c r="G52" s="403"/>
      <c r="H52" s="403"/>
      <c r="I52" s="403"/>
      <c r="J52" s="404">
        <f t="shared" si="13"/>
        <v>0</v>
      </c>
      <c r="K52" s="405">
        <f t="shared" si="14"/>
        <v>0</v>
      </c>
    </row>
    <row r="53" spans="1:11" x14ac:dyDescent="0.3">
      <c r="A53" s="400">
        <v>2</v>
      </c>
      <c r="B53" s="401">
        <v>1</v>
      </c>
      <c r="C53" s="401">
        <v>2</v>
      </c>
      <c r="D53" s="401">
        <v>2</v>
      </c>
      <c r="E53" s="401" t="s">
        <v>949</v>
      </c>
      <c r="F53" s="406" t="s">
        <v>950</v>
      </c>
      <c r="G53" s="403"/>
      <c r="H53" s="403"/>
      <c r="I53" s="403"/>
      <c r="J53" s="404">
        <f t="shared" si="13"/>
        <v>0</v>
      </c>
      <c r="K53" s="405">
        <f t="shared" si="14"/>
        <v>0</v>
      </c>
    </row>
    <row r="54" spans="1:11" x14ac:dyDescent="0.3">
      <c r="A54" s="392">
        <v>2</v>
      </c>
      <c r="B54" s="393">
        <v>1</v>
      </c>
      <c r="C54" s="393">
        <v>3</v>
      </c>
      <c r="D54" s="393"/>
      <c r="E54" s="393"/>
      <c r="F54" s="394" t="s">
        <v>951</v>
      </c>
      <c r="G54" s="395">
        <f>+G55</f>
        <v>0</v>
      </c>
      <c r="H54" s="395">
        <f t="shared" ref="H54:K54" si="15">+H55</f>
        <v>0</v>
      </c>
      <c r="I54" s="395">
        <f t="shared" si="15"/>
        <v>0</v>
      </c>
      <c r="J54" s="395">
        <f t="shared" si="15"/>
        <v>0</v>
      </c>
      <c r="K54" s="395">
        <f t="shared" si="15"/>
        <v>0</v>
      </c>
    </row>
    <row r="55" spans="1:11" x14ac:dyDescent="0.3">
      <c r="A55" s="396">
        <v>2</v>
      </c>
      <c r="B55" s="397">
        <v>1</v>
      </c>
      <c r="C55" s="397">
        <v>3</v>
      </c>
      <c r="D55" s="397">
        <v>2</v>
      </c>
      <c r="E55" s="397"/>
      <c r="F55" s="411" t="s">
        <v>952</v>
      </c>
      <c r="G55" s="399">
        <f>SUM(G56:G57)</f>
        <v>0</v>
      </c>
      <c r="H55" s="399">
        <f t="shared" ref="H55:K55" si="16">SUM(H56:H57)</f>
        <v>0</v>
      </c>
      <c r="I55" s="399">
        <f t="shared" si="16"/>
        <v>0</v>
      </c>
      <c r="J55" s="399">
        <f t="shared" si="16"/>
        <v>0</v>
      </c>
      <c r="K55" s="399">
        <f t="shared" si="16"/>
        <v>0</v>
      </c>
    </row>
    <row r="56" spans="1:11" x14ac:dyDescent="0.3">
      <c r="A56" s="400">
        <v>2</v>
      </c>
      <c r="B56" s="401">
        <v>1</v>
      </c>
      <c r="C56" s="401">
        <v>3</v>
      </c>
      <c r="D56" s="401">
        <v>2</v>
      </c>
      <c r="E56" s="401" t="s">
        <v>912</v>
      </c>
      <c r="F56" s="406" t="s">
        <v>953</v>
      </c>
      <c r="G56" s="403"/>
      <c r="H56" s="403"/>
      <c r="I56" s="403"/>
      <c r="J56" s="404">
        <f>SUBTOTAL(9,G56:I56)</f>
        <v>0</v>
      </c>
      <c r="K56" s="405">
        <f>IFERROR(J56/$J$18*100,"0.00")</f>
        <v>0</v>
      </c>
    </row>
    <row r="57" spans="1:11" x14ac:dyDescent="0.3">
      <c r="A57" s="400">
        <v>2</v>
      </c>
      <c r="B57" s="401">
        <v>1</v>
      </c>
      <c r="C57" s="401">
        <v>3</v>
      </c>
      <c r="D57" s="401">
        <v>2</v>
      </c>
      <c r="E57" s="401" t="s">
        <v>914</v>
      </c>
      <c r="F57" s="406" t="s">
        <v>954</v>
      </c>
      <c r="G57" s="403"/>
      <c r="H57" s="403"/>
      <c r="I57" s="403"/>
      <c r="J57" s="404">
        <f>SUBTOTAL(9,G57:I57)</f>
        <v>0</v>
      </c>
      <c r="K57" s="405">
        <f>IFERROR(J57/$J$18*100,"0.00")</f>
        <v>0</v>
      </c>
    </row>
    <row r="58" spans="1:11" x14ac:dyDescent="0.3">
      <c r="A58" s="392">
        <v>2</v>
      </c>
      <c r="B58" s="393">
        <v>1</v>
      </c>
      <c r="C58" s="393">
        <v>5</v>
      </c>
      <c r="D58" s="393"/>
      <c r="E58" s="393"/>
      <c r="F58" s="394" t="s">
        <v>955</v>
      </c>
      <c r="G58" s="395">
        <f>G59+G61+G63+G65</f>
        <v>0</v>
      </c>
      <c r="H58" s="395">
        <f t="shared" ref="H58:K58" si="17">H59+H61+H63+H65</f>
        <v>0</v>
      </c>
      <c r="I58" s="395">
        <f t="shared" si="17"/>
        <v>3590664.4799999995</v>
      </c>
      <c r="J58" s="395">
        <f t="shared" si="17"/>
        <v>3590664.4799999995</v>
      </c>
      <c r="K58" s="395">
        <f t="shared" si="17"/>
        <v>1.4202239741499767</v>
      </c>
    </row>
    <row r="59" spans="1:11" x14ac:dyDescent="0.3">
      <c r="A59" s="396">
        <v>2</v>
      </c>
      <c r="B59" s="397">
        <v>1</v>
      </c>
      <c r="C59" s="397">
        <v>5</v>
      </c>
      <c r="D59" s="397">
        <v>1</v>
      </c>
      <c r="E59" s="397"/>
      <c r="F59" s="398" t="s">
        <v>956</v>
      </c>
      <c r="G59" s="399">
        <f>G60</f>
        <v>0</v>
      </c>
      <c r="H59" s="399">
        <f t="shared" ref="H59:K59" si="18">H60</f>
        <v>0</v>
      </c>
      <c r="I59" s="399">
        <f t="shared" si="18"/>
        <v>1659570.48</v>
      </c>
      <c r="J59" s="399">
        <f t="shared" si="18"/>
        <v>1659570.48</v>
      </c>
      <c r="K59" s="399">
        <f t="shared" si="18"/>
        <v>0.65641381856084324</v>
      </c>
    </row>
    <row r="60" spans="1:11" x14ac:dyDescent="0.3">
      <c r="A60" s="400">
        <v>2</v>
      </c>
      <c r="B60" s="401">
        <v>1</v>
      </c>
      <c r="C60" s="401">
        <v>5</v>
      </c>
      <c r="D60" s="401">
        <v>1</v>
      </c>
      <c r="E60" s="401" t="s">
        <v>912</v>
      </c>
      <c r="F60" s="406" t="s">
        <v>956</v>
      </c>
      <c r="G60" s="403"/>
      <c r="H60" s="403">
        <v>0</v>
      </c>
      <c r="I60" s="403">
        <v>1659570.48</v>
      </c>
      <c r="J60" s="404">
        <f>SUBTOTAL(9,G60:I60)</f>
        <v>1659570.48</v>
      </c>
      <c r="K60" s="405">
        <f>IFERROR(J60/$J$18*100,"0.00")</f>
        <v>0.65641381856084324</v>
      </c>
    </row>
    <row r="61" spans="1:11" x14ac:dyDescent="0.3">
      <c r="A61" s="396">
        <v>2</v>
      </c>
      <c r="B61" s="397">
        <v>1</v>
      </c>
      <c r="C61" s="397">
        <v>5</v>
      </c>
      <c r="D61" s="397">
        <v>2</v>
      </c>
      <c r="E61" s="397"/>
      <c r="F61" s="411" t="s">
        <v>957</v>
      </c>
      <c r="G61" s="399">
        <f>G62</f>
        <v>0</v>
      </c>
      <c r="H61" s="399">
        <f t="shared" ref="H61:K61" si="19">H62</f>
        <v>0</v>
      </c>
      <c r="I61" s="399">
        <f t="shared" si="19"/>
        <v>1661911.2</v>
      </c>
      <c r="J61" s="399">
        <f t="shared" si="19"/>
        <v>1661911.2</v>
      </c>
      <c r="K61" s="399">
        <f t="shared" si="19"/>
        <v>0.65733964905246645</v>
      </c>
    </row>
    <row r="62" spans="1:11" x14ac:dyDescent="0.3">
      <c r="A62" s="400">
        <v>2</v>
      </c>
      <c r="B62" s="401">
        <v>1</v>
      </c>
      <c r="C62" s="401">
        <v>5</v>
      </c>
      <c r="D62" s="401">
        <v>2</v>
      </c>
      <c r="E62" s="401" t="s">
        <v>912</v>
      </c>
      <c r="F62" s="406" t="s">
        <v>957</v>
      </c>
      <c r="G62" s="403"/>
      <c r="H62" s="403">
        <v>0</v>
      </c>
      <c r="I62" s="403">
        <v>1661911.2</v>
      </c>
      <c r="J62" s="404">
        <f>SUBTOTAL(9,G62:I62)</f>
        <v>1661911.2</v>
      </c>
      <c r="K62" s="405">
        <f>IFERROR(J62/$J$18*100,"0.00")</f>
        <v>0.65733964905246645</v>
      </c>
    </row>
    <row r="63" spans="1:11" x14ac:dyDescent="0.3">
      <c r="A63" s="396">
        <v>2</v>
      </c>
      <c r="B63" s="397">
        <v>1</v>
      </c>
      <c r="C63" s="397">
        <v>5</v>
      </c>
      <c r="D63" s="397">
        <v>3</v>
      </c>
      <c r="E63" s="397"/>
      <c r="F63" s="411" t="s">
        <v>958</v>
      </c>
      <c r="G63" s="399">
        <f>G64</f>
        <v>0</v>
      </c>
      <c r="H63" s="399">
        <f t="shared" ref="H63:K63" si="20">H64</f>
        <v>0</v>
      </c>
      <c r="I63" s="399">
        <f t="shared" si="20"/>
        <v>269182.8</v>
      </c>
      <c r="J63" s="399">
        <f t="shared" si="20"/>
        <v>269182.8</v>
      </c>
      <c r="K63" s="399">
        <f t="shared" si="20"/>
        <v>0.10647050653666711</v>
      </c>
    </row>
    <row r="64" spans="1:11" x14ac:dyDescent="0.3">
      <c r="A64" s="400">
        <v>2</v>
      </c>
      <c r="B64" s="401">
        <v>1</v>
      </c>
      <c r="C64" s="401">
        <v>5</v>
      </c>
      <c r="D64" s="401">
        <v>3</v>
      </c>
      <c r="E64" s="401" t="s">
        <v>912</v>
      </c>
      <c r="F64" s="406" t="s">
        <v>958</v>
      </c>
      <c r="G64" s="403"/>
      <c r="H64" s="403">
        <v>0</v>
      </c>
      <c r="I64" s="403">
        <v>269182.8</v>
      </c>
      <c r="J64" s="404">
        <f>SUBTOTAL(9,G64:I64)</f>
        <v>269182.8</v>
      </c>
      <c r="K64" s="405">
        <f>IFERROR(J64/$J$18*100,"0.00")</f>
        <v>0.10647050653666711</v>
      </c>
    </row>
    <row r="65" spans="1:11" x14ac:dyDescent="0.3">
      <c r="A65" s="396">
        <v>2</v>
      </c>
      <c r="B65" s="397">
        <v>1</v>
      </c>
      <c r="C65" s="397">
        <v>5</v>
      </c>
      <c r="D65" s="397">
        <v>4</v>
      </c>
      <c r="E65" s="397"/>
      <c r="F65" s="411" t="s">
        <v>959</v>
      </c>
      <c r="G65" s="399">
        <f>G66</f>
        <v>0</v>
      </c>
      <c r="H65" s="399">
        <f t="shared" ref="H65:K65" si="21">H66</f>
        <v>0</v>
      </c>
      <c r="I65" s="399">
        <f t="shared" si="21"/>
        <v>0</v>
      </c>
      <c r="J65" s="399">
        <f t="shared" si="21"/>
        <v>0</v>
      </c>
      <c r="K65" s="399">
        <f t="shared" si="21"/>
        <v>0</v>
      </c>
    </row>
    <row r="66" spans="1:11" x14ac:dyDescent="0.3">
      <c r="A66" s="400">
        <v>2</v>
      </c>
      <c r="B66" s="401">
        <v>1</v>
      </c>
      <c r="C66" s="401">
        <v>5</v>
      </c>
      <c r="D66" s="401">
        <v>4</v>
      </c>
      <c r="E66" s="401" t="s">
        <v>912</v>
      </c>
      <c r="F66" s="406" t="s">
        <v>959</v>
      </c>
      <c r="G66" s="403"/>
      <c r="H66" s="403"/>
      <c r="I66" s="403"/>
      <c r="J66" s="404">
        <f>SUBTOTAL(9,G66:I66)</f>
        <v>0</v>
      </c>
      <c r="K66" s="405">
        <f>IFERROR(J66/$J$18*100,"0.00")</f>
        <v>0</v>
      </c>
    </row>
    <row r="67" spans="1:11" x14ac:dyDescent="0.3">
      <c r="A67" s="388">
        <v>2</v>
      </c>
      <c r="B67" s="389">
        <v>2</v>
      </c>
      <c r="C67" s="389"/>
      <c r="D67" s="389"/>
      <c r="E67" s="389"/>
      <c r="F67" s="390" t="s">
        <v>960</v>
      </c>
      <c r="G67" s="391">
        <f>+G68+G82+G87+G92+G99+G116+G125+G143</f>
        <v>8042000</v>
      </c>
      <c r="H67" s="391">
        <f t="shared" ref="H67:K67" si="22">+H68+H82+H87+H92+H99+H116+H125+H143</f>
        <v>32188700.379999999</v>
      </c>
      <c r="I67" s="391">
        <f t="shared" si="22"/>
        <v>1425050</v>
      </c>
      <c r="J67" s="391">
        <f t="shared" si="22"/>
        <v>41655750.379999995</v>
      </c>
      <c r="K67" s="391">
        <f t="shared" si="22"/>
        <v>16.476197004873878</v>
      </c>
    </row>
    <row r="68" spans="1:11" x14ac:dyDescent="0.3">
      <c r="A68" s="392">
        <v>2</v>
      </c>
      <c r="B68" s="393">
        <v>2</v>
      </c>
      <c r="C68" s="393">
        <v>1</v>
      </c>
      <c r="D68" s="393"/>
      <c r="E68" s="393"/>
      <c r="F68" s="394" t="s">
        <v>961</v>
      </c>
      <c r="G68" s="395">
        <f>+G69+G71+G73+G75+G78+G80</f>
        <v>944000</v>
      </c>
      <c r="H68" s="395">
        <f t="shared" ref="H68:K68" si="23">+H69+H71+H73+H75+H78+H80</f>
        <v>10908300</v>
      </c>
      <c r="I68" s="395">
        <f t="shared" si="23"/>
        <v>0</v>
      </c>
      <c r="J68" s="395">
        <f t="shared" si="23"/>
        <v>11852300</v>
      </c>
      <c r="K68" s="395">
        <f t="shared" si="23"/>
        <v>4.6879681191537488</v>
      </c>
    </row>
    <row r="69" spans="1:11" x14ac:dyDescent="0.3">
      <c r="A69" s="396">
        <v>2</v>
      </c>
      <c r="B69" s="397">
        <v>2</v>
      </c>
      <c r="C69" s="397">
        <v>1</v>
      </c>
      <c r="D69" s="397">
        <v>2</v>
      </c>
      <c r="E69" s="397"/>
      <c r="F69" s="398" t="s">
        <v>962</v>
      </c>
      <c r="G69" s="399">
        <f>G70</f>
        <v>0</v>
      </c>
      <c r="H69" s="399">
        <f t="shared" ref="H69:K69" si="24">H70</f>
        <v>0</v>
      </c>
      <c r="I69" s="399">
        <f t="shared" si="24"/>
        <v>0</v>
      </c>
      <c r="J69" s="399">
        <f t="shared" si="24"/>
        <v>0</v>
      </c>
      <c r="K69" s="399">
        <f t="shared" si="24"/>
        <v>0</v>
      </c>
    </row>
    <row r="70" spans="1:11" x14ac:dyDescent="0.3">
      <c r="A70" s="400">
        <v>2</v>
      </c>
      <c r="B70" s="401">
        <v>2</v>
      </c>
      <c r="C70" s="401">
        <v>1</v>
      </c>
      <c r="D70" s="401">
        <v>2</v>
      </c>
      <c r="E70" s="401" t="s">
        <v>912</v>
      </c>
      <c r="F70" s="406" t="s">
        <v>962</v>
      </c>
      <c r="G70" s="403"/>
      <c r="H70" s="403"/>
      <c r="I70" s="403"/>
      <c r="J70" s="404">
        <f>SUBTOTAL(9,G70:I70)</f>
        <v>0</v>
      </c>
      <c r="K70" s="405">
        <f>IFERROR(J70/$J$18*100,"0.00")</f>
        <v>0</v>
      </c>
    </row>
    <row r="71" spans="1:11" x14ac:dyDescent="0.3">
      <c r="A71" s="396">
        <v>2</v>
      </c>
      <c r="B71" s="397">
        <v>2</v>
      </c>
      <c r="C71" s="397">
        <v>1</v>
      </c>
      <c r="D71" s="397">
        <v>3</v>
      </c>
      <c r="E71" s="397"/>
      <c r="F71" s="398" t="s">
        <v>963</v>
      </c>
      <c r="G71" s="399">
        <f>G72</f>
        <v>50000</v>
      </c>
      <c r="H71" s="399">
        <f t="shared" ref="H71:K71" si="25">H72</f>
        <v>2930000</v>
      </c>
      <c r="I71" s="399">
        <f t="shared" si="25"/>
        <v>0</v>
      </c>
      <c r="J71" s="399">
        <f t="shared" si="25"/>
        <v>2980000</v>
      </c>
      <c r="K71" s="399">
        <f t="shared" si="25"/>
        <v>1.1786864148796581</v>
      </c>
    </row>
    <row r="72" spans="1:11" x14ac:dyDescent="0.3">
      <c r="A72" s="400">
        <v>2</v>
      </c>
      <c r="B72" s="401">
        <v>2</v>
      </c>
      <c r="C72" s="401">
        <v>1</v>
      </c>
      <c r="D72" s="401">
        <v>3</v>
      </c>
      <c r="E72" s="401" t="s">
        <v>912</v>
      </c>
      <c r="F72" s="406" t="s">
        <v>963</v>
      </c>
      <c r="G72" s="403">
        <v>50000</v>
      </c>
      <c r="H72" s="403">
        <v>2930000</v>
      </c>
      <c r="I72" s="403"/>
      <c r="J72" s="404">
        <f>SUBTOTAL(9,G72:I72)</f>
        <v>2980000</v>
      </c>
      <c r="K72" s="405">
        <f>IFERROR(J72/$J$18*100,"0.00")</f>
        <v>1.1786864148796581</v>
      </c>
    </row>
    <row r="73" spans="1:11" x14ac:dyDescent="0.3">
      <c r="A73" s="396">
        <v>2</v>
      </c>
      <c r="B73" s="397">
        <v>2</v>
      </c>
      <c r="C73" s="397">
        <v>1</v>
      </c>
      <c r="D73" s="397">
        <v>5</v>
      </c>
      <c r="E73" s="397"/>
      <c r="F73" s="398" t="s">
        <v>964</v>
      </c>
      <c r="G73" s="399">
        <f>G74</f>
        <v>894000</v>
      </c>
      <c r="H73" s="399">
        <f t="shared" ref="H73:K73" si="26">H74</f>
        <v>3500000</v>
      </c>
      <c r="I73" s="399">
        <f t="shared" si="26"/>
        <v>0</v>
      </c>
      <c r="J73" s="399">
        <f t="shared" si="26"/>
        <v>4394000</v>
      </c>
      <c r="K73" s="399">
        <f t="shared" si="26"/>
        <v>1.7379691634165157</v>
      </c>
    </row>
    <row r="74" spans="1:11" x14ac:dyDescent="0.3">
      <c r="A74" s="400">
        <v>2</v>
      </c>
      <c r="B74" s="401">
        <v>2</v>
      </c>
      <c r="C74" s="401">
        <v>1</v>
      </c>
      <c r="D74" s="401">
        <v>5</v>
      </c>
      <c r="E74" s="401" t="s">
        <v>912</v>
      </c>
      <c r="F74" s="406" t="s">
        <v>964</v>
      </c>
      <c r="G74" s="403">
        <v>894000</v>
      </c>
      <c r="H74" s="403">
        <v>3500000</v>
      </c>
      <c r="I74" s="403"/>
      <c r="J74" s="404">
        <f>SUBTOTAL(9,G74:I74)</f>
        <v>4394000</v>
      </c>
      <c r="K74" s="405">
        <f>IFERROR(J74/$J$18*100,"0.00")</f>
        <v>1.7379691634165157</v>
      </c>
    </row>
    <row r="75" spans="1:11" x14ac:dyDescent="0.3">
      <c r="A75" s="396">
        <v>2</v>
      </c>
      <c r="B75" s="397">
        <v>2</v>
      </c>
      <c r="C75" s="397">
        <v>1</v>
      </c>
      <c r="D75" s="397">
        <v>6</v>
      </c>
      <c r="E75" s="397"/>
      <c r="F75" s="398" t="s">
        <v>965</v>
      </c>
      <c r="G75" s="399">
        <f>G76+G77</f>
        <v>0</v>
      </c>
      <c r="H75" s="399">
        <f t="shared" ref="H75:K75" si="27">H76+H77</f>
        <v>60300</v>
      </c>
      <c r="I75" s="399">
        <f t="shared" si="27"/>
        <v>0</v>
      </c>
      <c r="J75" s="399">
        <f t="shared" si="27"/>
        <v>60300</v>
      </c>
      <c r="K75" s="399">
        <f t="shared" si="27"/>
        <v>2.3850600945383684E-2</v>
      </c>
    </row>
    <row r="76" spans="1:11" x14ac:dyDescent="0.3">
      <c r="A76" s="400">
        <v>2</v>
      </c>
      <c r="B76" s="401">
        <v>2</v>
      </c>
      <c r="C76" s="401">
        <v>1</v>
      </c>
      <c r="D76" s="401">
        <v>6</v>
      </c>
      <c r="E76" s="401" t="s">
        <v>912</v>
      </c>
      <c r="F76" s="406" t="s">
        <v>966</v>
      </c>
      <c r="G76" s="403"/>
      <c r="H76" s="403">
        <v>60300</v>
      </c>
      <c r="I76" s="403"/>
      <c r="J76" s="404">
        <f>SUBTOTAL(9,G76:I76)</f>
        <v>60300</v>
      </c>
      <c r="K76" s="405">
        <f>IFERROR(J76/$J$18*100,"0.00")</f>
        <v>2.3850600945383684E-2</v>
      </c>
    </row>
    <row r="77" spans="1:11" x14ac:dyDescent="0.3">
      <c r="A77" s="400">
        <v>2</v>
      </c>
      <c r="B77" s="401">
        <v>2</v>
      </c>
      <c r="C77" s="401">
        <v>1</v>
      </c>
      <c r="D77" s="401">
        <v>6</v>
      </c>
      <c r="E77" s="401" t="s">
        <v>914</v>
      </c>
      <c r="F77" s="406" t="s">
        <v>967</v>
      </c>
      <c r="G77" s="412"/>
      <c r="H77" s="412"/>
      <c r="I77" s="412"/>
      <c r="J77" s="404">
        <f>SUBTOTAL(9,G77:I77)</f>
        <v>0</v>
      </c>
      <c r="K77" s="405">
        <f>IFERROR(J77/$J$18*100,"0.00")</f>
        <v>0</v>
      </c>
    </row>
    <row r="78" spans="1:11" x14ac:dyDescent="0.3">
      <c r="A78" s="396">
        <v>2</v>
      </c>
      <c r="B78" s="397">
        <v>2</v>
      </c>
      <c r="C78" s="397">
        <v>1</v>
      </c>
      <c r="D78" s="397">
        <v>7</v>
      </c>
      <c r="E78" s="397"/>
      <c r="F78" s="398" t="s">
        <v>968</v>
      </c>
      <c r="G78" s="399">
        <f>G79</f>
        <v>0</v>
      </c>
      <c r="H78" s="399">
        <f t="shared" ref="H78:K78" si="28">H79</f>
        <v>4418000</v>
      </c>
      <c r="I78" s="399">
        <f t="shared" si="28"/>
        <v>0</v>
      </c>
      <c r="J78" s="399">
        <f t="shared" si="28"/>
        <v>4418000</v>
      </c>
      <c r="K78" s="399">
        <f t="shared" si="28"/>
        <v>1.7474619399121909</v>
      </c>
    </row>
    <row r="79" spans="1:11" x14ac:dyDescent="0.3">
      <c r="A79" s="400">
        <v>2</v>
      </c>
      <c r="B79" s="401">
        <v>2</v>
      </c>
      <c r="C79" s="401">
        <v>1</v>
      </c>
      <c r="D79" s="401">
        <v>7</v>
      </c>
      <c r="E79" s="401" t="s">
        <v>912</v>
      </c>
      <c r="F79" s="406" t="s">
        <v>968</v>
      </c>
      <c r="G79" s="403"/>
      <c r="H79" s="403">
        <v>4418000</v>
      </c>
      <c r="I79" s="403"/>
      <c r="J79" s="404">
        <f>SUBTOTAL(9,G79:I79)</f>
        <v>4418000</v>
      </c>
      <c r="K79" s="405">
        <f>IFERROR(J79/$J$18*100,"0.00")</f>
        <v>1.7474619399121909</v>
      </c>
    </row>
    <row r="80" spans="1:11" x14ac:dyDescent="0.3">
      <c r="A80" s="396">
        <v>2</v>
      </c>
      <c r="B80" s="397">
        <v>2</v>
      </c>
      <c r="C80" s="397">
        <v>1</v>
      </c>
      <c r="D80" s="397">
        <v>8</v>
      </c>
      <c r="E80" s="397"/>
      <c r="F80" s="398" t="s">
        <v>969</v>
      </c>
      <c r="G80" s="399">
        <f>G81</f>
        <v>0</v>
      </c>
      <c r="H80" s="399">
        <f t="shared" ref="H80:K80" si="29">H81</f>
        <v>0</v>
      </c>
      <c r="I80" s="399">
        <f t="shared" si="29"/>
        <v>0</v>
      </c>
      <c r="J80" s="399">
        <f t="shared" si="29"/>
        <v>0</v>
      </c>
      <c r="K80" s="399">
        <f t="shared" si="29"/>
        <v>0</v>
      </c>
    </row>
    <row r="81" spans="1:11" x14ac:dyDescent="0.3">
      <c r="A81" s="400">
        <v>2</v>
      </c>
      <c r="B81" s="401">
        <v>2</v>
      </c>
      <c r="C81" s="401">
        <v>1</v>
      </c>
      <c r="D81" s="401">
        <v>8</v>
      </c>
      <c r="E81" s="401" t="s">
        <v>912</v>
      </c>
      <c r="F81" s="406" t="s">
        <v>969</v>
      </c>
      <c r="G81" s="403"/>
      <c r="H81" s="403"/>
      <c r="I81" s="403"/>
      <c r="J81" s="404">
        <f>SUBTOTAL(9,G81:I81)</f>
        <v>0</v>
      </c>
      <c r="K81" s="405">
        <f>IFERROR(J81/$J$18*100,"0.00")</f>
        <v>0</v>
      </c>
    </row>
    <row r="82" spans="1:11" x14ac:dyDescent="0.3">
      <c r="A82" s="392">
        <v>2</v>
      </c>
      <c r="B82" s="393">
        <v>2</v>
      </c>
      <c r="C82" s="393">
        <v>2</v>
      </c>
      <c r="D82" s="393"/>
      <c r="E82" s="393"/>
      <c r="F82" s="394" t="s">
        <v>970</v>
      </c>
      <c r="G82" s="395">
        <f>+G83+G85</f>
        <v>0</v>
      </c>
      <c r="H82" s="395">
        <f t="shared" ref="H82:K82" si="30">+H83+H85</f>
        <v>85000</v>
      </c>
      <c r="I82" s="395">
        <f t="shared" si="30"/>
        <v>0</v>
      </c>
      <c r="J82" s="395">
        <f t="shared" si="30"/>
        <v>85000</v>
      </c>
      <c r="K82" s="395">
        <f t="shared" si="30"/>
        <v>3.36202500888493E-2</v>
      </c>
    </row>
    <row r="83" spans="1:11" x14ac:dyDescent="0.3">
      <c r="A83" s="396">
        <v>2</v>
      </c>
      <c r="B83" s="397">
        <v>2</v>
      </c>
      <c r="C83" s="397">
        <v>2</v>
      </c>
      <c r="D83" s="397">
        <v>1</v>
      </c>
      <c r="E83" s="397"/>
      <c r="F83" s="398" t="s">
        <v>971</v>
      </c>
      <c r="G83" s="399">
        <f>G84</f>
        <v>0</v>
      </c>
      <c r="H83" s="399">
        <f t="shared" ref="H83:K83" si="31">H84</f>
        <v>85000</v>
      </c>
      <c r="I83" s="399">
        <f t="shared" si="31"/>
        <v>0</v>
      </c>
      <c r="J83" s="399">
        <f t="shared" si="31"/>
        <v>85000</v>
      </c>
      <c r="K83" s="399">
        <f t="shared" si="31"/>
        <v>3.36202500888493E-2</v>
      </c>
    </row>
    <row r="84" spans="1:11" x14ac:dyDescent="0.3">
      <c r="A84" s="400">
        <v>2</v>
      </c>
      <c r="B84" s="401">
        <v>2</v>
      </c>
      <c r="C84" s="401">
        <v>2</v>
      </c>
      <c r="D84" s="401">
        <v>1</v>
      </c>
      <c r="E84" s="401" t="s">
        <v>912</v>
      </c>
      <c r="F84" s="406" t="s">
        <v>971</v>
      </c>
      <c r="G84" s="403"/>
      <c r="H84" s="403">
        <v>85000</v>
      </c>
      <c r="I84" s="403"/>
      <c r="J84" s="404">
        <f>SUBTOTAL(9,G84:I84)</f>
        <v>85000</v>
      </c>
      <c r="K84" s="405">
        <f>IFERROR(J84/$J$18*100,"0.00")</f>
        <v>3.36202500888493E-2</v>
      </c>
    </row>
    <row r="85" spans="1:11" x14ac:dyDescent="0.3">
      <c r="A85" s="396">
        <v>2</v>
      </c>
      <c r="B85" s="397">
        <v>2</v>
      </c>
      <c r="C85" s="397">
        <v>2</v>
      </c>
      <c r="D85" s="397">
        <v>2</v>
      </c>
      <c r="E85" s="397"/>
      <c r="F85" s="398" t="s">
        <v>972</v>
      </c>
      <c r="G85" s="399">
        <f>G86</f>
        <v>0</v>
      </c>
      <c r="H85" s="399">
        <f t="shared" ref="H85:K85" si="32">H86</f>
        <v>0</v>
      </c>
      <c r="I85" s="399">
        <f t="shared" si="32"/>
        <v>0</v>
      </c>
      <c r="J85" s="399">
        <f t="shared" si="32"/>
        <v>0</v>
      </c>
      <c r="K85" s="399">
        <f t="shared" si="32"/>
        <v>0</v>
      </c>
    </row>
    <row r="86" spans="1:11" x14ac:dyDescent="0.3">
      <c r="A86" s="400">
        <v>2</v>
      </c>
      <c r="B86" s="401">
        <v>2</v>
      </c>
      <c r="C86" s="401">
        <v>2</v>
      </c>
      <c r="D86" s="401">
        <v>2</v>
      </c>
      <c r="E86" s="401" t="s">
        <v>912</v>
      </c>
      <c r="F86" s="406" t="s">
        <v>972</v>
      </c>
      <c r="G86" s="403"/>
      <c r="H86" s="403"/>
      <c r="I86" s="403"/>
      <c r="J86" s="404">
        <f>SUBTOTAL(9,G86:I86)</f>
        <v>0</v>
      </c>
      <c r="K86" s="405">
        <f>IFERROR(J86/$J$18*100,"0.00")</f>
        <v>0</v>
      </c>
    </row>
    <row r="87" spans="1:11" x14ac:dyDescent="0.3">
      <c r="A87" s="392">
        <v>2</v>
      </c>
      <c r="B87" s="393">
        <v>2</v>
      </c>
      <c r="C87" s="393">
        <v>3</v>
      </c>
      <c r="D87" s="393"/>
      <c r="E87" s="393"/>
      <c r="F87" s="394" t="s">
        <v>973</v>
      </c>
      <c r="G87" s="395">
        <f>+G88+G90</f>
        <v>2880000</v>
      </c>
      <c r="H87" s="395">
        <f t="shared" ref="H87:K87" si="33">+H88+H90</f>
        <v>0</v>
      </c>
      <c r="I87" s="395">
        <f t="shared" si="33"/>
        <v>0</v>
      </c>
      <c r="J87" s="395">
        <f t="shared" si="33"/>
        <v>2880000</v>
      </c>
      <c r="K87" s="395">
        <f t="shared" si="33"/>
        <v>1.1391331794810118</v>
      </c>
    </row>
    <row r="88" spans="1:11" x14ac:dyDescent="0.3">
      <c r="A88" s="396">
        <v>2</v>
      </c>
      <c r="B88" s="397">
        <v>2</v>
      </c>
      <c r="C88" s="397">
        <v>3</v>
      </c>
      <c r="D88" s="397">
        <v>1</v>
      </c>
      <c r="E88" s="397"/>
      <c r="F88" s="398" t="s">
        <v>974</v>
      </c>
      <c r="G88" s="399">
        <f>G89</f>
        <v>2880000</v>
      </c>
      <c r="H88" s="399">
        <f t="shared" ref="H88:K88" si="34">H89</f>
        <v>0</v>
      </c>
      <c r="I88" s="399">
        <f t="shared" si="34"/>
        <v>0</v>
      </c>
      <c r="J88" s="399">
        <f t="shared" si="34"/>
        <v>2880000</v>
      </c>
      <c r="K88" s="399">
        <f t="shared" si="34"/>
        <v>1.1391331794810118</v>
      </c>
    </row>
    <row r="89" spans="1:11" x14ac:dyDescent="0.3">
      <c r="A89" s="400">
        <v>2</v>
      </c>
      <c r="B89" s="401">
        <v>2</v>
      </c>
      <c r="C89" s="401">
        <v>3</v>
      </c>
      <c r="D89" s="401">
        <v>1</v>
      </c>
      <c r="E89" s="401" t="s">
        <v>912</v>
      </c>
      <c r="F89" s="406" t="s">
        <v>974</v>
      </c>
      <c r="G89" s="403">
        <v>2880000</v>
      </c>
      <c r="H89" s="403">
        <v>0</v>
      </c>
      <c r="I89" s="403"/>
      <c r="J89" s="404">
        <f>SUBTOTAL(9,G89:I89)</f>
        <v>2880000</v>
      </c>
      <c r="K89" s="405">
        <f>IFERROR(J89/$J$18*100,"0.00")</f>
        <v>1.1391331794810118</v>
      </c>
    </row>
    <row r="90" spans="1:11" x14ac:dyDescent="0.3">
      <c r="A90" s="396">
        <v>2</v>
      </c>
      <c r="B90" s="397">
        <v>2</v>
      </c>
      <c r="C90" s="397">
        <v>3</v>
      </c>
      <c r="D90" s="397">
        <v>2</v>
      </c>
      <c r="E90" s="397"/>
      <c r="F90" s="398" t="s">
        <v>975</v>
      </c>
      <c r="G90" s="399">
        <f>G91</f>
        <v>0</v>
      </c>
      <c r="H90" s="399">
        <f t="shared" ref="H90:K90" si="35">H91</f>
        <v>0</v>
      </c>
      <c r="I90" s="399">
        <f t="shared" si="35"/>
        <v>0</v>
      </c>
      <c r="J90" s="399">
        <f t="shared" si="35"/>
        <v>0</v>
      </c>
      <c r="K90" s="399">
        <f t="shared" si="35"/>
        <v>0</v>
      </c>
    </row>
    <row r="91" spans="1:11" x14ac:dyDescent="0.3">
      <c r="A91" s="400">
        <v>2</v>
      </c>
      <c r="B91" s="401">
        <v>2</v>
      </c>
      <c r="C91" s="401">
        <v>3</v>
      </c>
      <c r="D91" s="401">
        <v>2</v>
      </c>
      <c r="E91" s="401" t="s">
        <v>912</v>
      </c>
      <c r="F91" s="406" t="s">
        <v>975</v>
      </c>
      <c r="G91" s="403"/>
      <c r="H91" s="403"/>
      <c r="I91" s="403"/>
      <c r="J91" s="404">
        <f>SUBTOTAL(9,G91:I91)</f>
        <v>0</v>
      </c>
      <c r="K91" s="405">
        <f>IFERROR(J91/$J$18*100,"0.00")</f>
        <v>0</v>
      </c>
    </row>
    <row r="92" spans="1:11" x14ac:dyDescent="0.3">
      <c r="A92" s="392">
        <v>2</v>
      </c>
      <c r="B92" s="393">
        <v>2</v>
      </c>
      <c r="C92" s="393">
        <v>4</v>
      </c>
      <c r="D92" s="393"/>
      <c r="E92" s="393"/>
      <c r="F92" s="394" t="s">
        <v>976</v>
      </c>
      <c r="G92" s="395">
        <f>+G93+G95+G97</f>
        <v>0</v>
      </c>
      <c r="H92" s="395">
        <f t="shared" ref="H92:K92" si="36">+H93+H95+H97</f>
        <v>45000</v>
      </c>
      <c r="I92" s="395">
        <f t="shared" si="36"/>
        <v>0</v>
      </c>
      <c r="J92" s="395">
        <f t="shared" si="36"/>
        <v>45000</v>
      </c>
      <c r="K92" s="395">
        <f t="shared" si="36"/>
        <v>1.7798955929390809E-2</v>
      </c>
    </row>
    <row r="93" spans="1:11" x14ac:dyDescent="0.3">
      <c r="A93" s="396">
        <v>2</v>
      </c>
      <c r="B93" s="397">
        <v>2</v>
      </c>
      <c r="C93" s="397">
        <v>4</v>
      </c>
      <c r="D93" s="397">
        <v>1</v>
      </c>
      <c r="E93" s="397"/>
      <c r="F93" s="411" t="s">
        <v>977</v>
      </c>
      <c r="G93" s="399">
        <f>G94</f>
        <v>0</v>
      </c>
      <c r="H93" s="399">
        <f t="shared" ref="H93:K93" si="37">H94</f>
        <v>0</v>
      </c>
      <c r="I93" s="399">
        <f t="shared" si="37"/>
        <v>0</v>
      </c>
      <c r="J93" s="399">
        <f t="shared" si="37"/>
        <v>0</v>
      </c>
      <c r="K93" s="399">
        <f t="shared" si="37"/>
        <v>0</v>
      </c>
    </row>
    <row r="94" spans="1:11" x14ac:dyDescent="0.3">
      <c r="A94" s="400">
        <v>2</v>
      </c>
      <c r="B94" s="401">
        <v>2</v>
      </c>
      <c r="C94" s="401">
        <v>4</v>
      </c>
      <c r="D94" s="401">
        <v>1</v>
      </c>
      <c r="E94" s="401" t="s">
        <v>912</v>
      </c>
      <c r="F94" s="402" t="s">
        <v>977</v>
      </c>
      <c r="G94" s="403"/>
      <c r="H94" s="403"/>
      <c r="I94" s="403"/>
      <c r="J94" s="404">
        <f>SUBTOTAL(9,G94:I94)</f>
        <v>0</v>
      </c>
      <c r="K94" s="405">
        <f>IFERROR(J94/$J$18*100,"0.00")</f>
        <v>0</v>
      </c>
    </row>
    <row r="95" spans="1:11" x14ac:dyDescent="0.3">
      <c r="A95" s="396">
        <v>2</v>
      </c>
      <c r="B95" s="397">
        <v>2</v>
      </c>
      <c r="C95" s="397">
        <v>4</v>
      </c>
      <c r="D95" s="397">
        <v>2</v>
      </c>
      <c r="E95" s="397"/>
      <c r="F95" s="411" t="s">
        <v>978</v>
      </c>
      <c r="G95" s="399">
        <f>G96</f>
        <v>0</v>
      </c>
      <c r="H95" s="399">
        <f t="shared" ref="H95:K95" si="38">H96</f>
        <v>45000</v>
      </c>
      <c r="I95" s="399">
        <f t="shared" si="38"/>
        <v>0</v>
      </c>
      <c r="J95" s="399">
        <f t="shared" si="38"/>
        <v>45000</v>
      </c>
      <c r="K95" s="399">
        <f t="shared" si="38"/>
        <v>1.7798955929390809E-2</v>
      </c>
    </row>
    <row r="96" spans="1:11" x14ac:dyDescent="0.3">
      <c r="A96" s="400">
        <v>2</v>
      </c>
      <c r="B96" s="401">
        <v>2</v>
      </c>
      <c r="C96" s="401">
        <v>4</v>
      </c>
      <c r="D96" s="401">
        <v>2</v>
      </c>
      <c r="E96" s="401" t="s">
        <v>912</v>
      </c>
      <c r="F96" s="406" t="s">
        <v>978</v>
      </c>
      <c r="G96" s="403"/>
      <c r="H96" s="403">
        <v>45000</v>
      </c>
      <c r="I96" s="403"/>
      <c r="J96" s="404">
        <f>SUBTOTAL(9,G96:I96)</f>
        <v>45000</v>
      </c>
      <c r="K96" s="405">
        <f>IFERROR(J96/$J$18*100,"0.00")</f>
        <v>1.7798955929390809E-2</v>
      </c>
    </row>
    <row r="97" spans="1:11" x14ac:dyDescent="0.3">
      <c r="A97" s="396">
        <v>2</v>
      </c>
      <c r="B97" s="397">
        <v>2</v>
      </c>
      <c r="C97" s="397">
        <v>4</v>
      </c>
      <c r="D97" s="397">
        <v>4</v>
      </c>
      <c r="E97" s="397"/>
      <c r="F97" s="411" t="s">
        <v>979</v>
      </c>
      <c r="G97" s="399">
        <f>G98</f>
        <v>0</v>
      </c>
      <c r="H97" s="399">
        <f t="shared" ref="H97:K97" si="39">H98</f>
        <v>0</v>
      </c>
      <c r="I97" s="399">
        <f t="shared" si="39"/>
        <v>0</v>
      </c>
      <c r="J97" s="399">
        <f t="shared" si="39"/>
        <v>0</v>
      </c>
      <c r="K97" s="399">
        <f t="shared" si="39"/>
        <v>0</v>
      </c>
    </row>
    <row r="98" spans="1:11" x14ac:dyDescent="0.3">
      <c r="A98" s="400">
        <v>2</v>
      </c>
      <c r="B98" s="401">
        <v>2</v>
      </c>
      <c r="C98" s="401">
        <v>4</v>
      </c>
      <c r="D98" s="401">
        <v>4</v>
      </c>
      <c r="E98" s="401" t="s">
        <v>912</v>
      </c>
      <c r="F98" s="406" t="s">
        <v>979</v>
      </c>
      <c r="G98" s="403"/>
      <c r="H98" s="403"/>
      <c r="I98" s="403"/>
      <c r="J98" s="404">
        <f>SUBTOTAL(9,G98:I98)</f>
        <v>0</v>
      </c>
      <c r="K98" s="405">
        <f>IFERROR(J98/$J$18*100,"0.00")</f>
        <v>0</v>
      </c>
    </row>
    <row r="99" spans="1:11" x14ac:dyDescent="0.3">
      <c r="A99" s="392">
        <v>2</v>
      </c>
      <c r="B99" s="393">
        <v>2</v>
      </c>
      <c r="C99" s="393">
        <v>5</v>
      </c>
      <c r="D99" s="393"/>
      <c r="E99" s="393"/>
      <c r="F99" s="394" t="s">
        <v>980</v>
      </c>
      <c r="G99" s="395">
        <f>+G100+G102+G104+G110+G112+G114</f>
        <v>0</v>
      </c>
      <c r="H99" s="395">
        <f t="shared" ref="H99:K99" si="40">+H100+H102+H104+H110+H112+H114</f>
        <v>9893605.1500000004</v>
      </c>
      <c r="I99" s="395">
        <f t="shared" si="40"/>
        <v>0</v>
      </c>
      <c r="J99" s="395">
        <f t="shared" si="40"/>
        <v>9893605.1500000004</v>
      </c>
      <c r="K99" s="395">
        <f t="shared" si="40"/>
        <v>3.9132409343920882</v>
      </c>
    </row>
    <row r="100" spans="1:11" x14ac:dyDescent="0.3">
      <c r="A100" s="396">
        <v>2</v>
      </c>
      <c r="B100" s="397">
        <v>2</v>
      </c>
      <c r="C100" s="397">
        <v>5</v>
      </c>
      <c r="D100" s="397">
        <v>1</v>
      </c>
      <c r="E100" s="397"/>
      <c r="F100" s="411" t="s">
        <v>981</v>
      </c>
      <c r="G100" s="399">
        <f>G101</f>
        <v>0</v>
      </c>
      <c r="H100" s="399">
        <f t="shared" ref="H100:K100" si="41">H101</f>
        <v>8228605.1500000004</v>
      </c>
      <c r="I100" s="399">
        <f t="shared" si="41"/>
        <v>0</v>
      </c>
      <c r="J100" s="399">
        <f t="shared" si="41"/>
        <v>8228605.1500000004</v>
      </c>
      <c r="K100" s="399">
        <f t="shared" si="41"/>
        <v>3.2546795650046279</v>
      </c>
    </row>
    <row r="101" spans="1:11" x14ac:dyDescent="0.3">
      <c r="A101" s="400">
        <v>2</v>
      </c>
      <c r="B101" s="401">
        <v>2</v>
      </c>
      <c r="C101" s="401">
        <v>5</v>
      </c>
      <c r="D101" s="401">
        <v>1</v>
      </c>
      <c r="E101" s="401" t="s">
        <v>912</v>
      </c>
      <c r="F101" s="406" t="s">
        <v>981</v>
      </c>
      <c r="G101" s="403"/>
      <c r="H101" s="403">
        <v>8228605.1500000004</v>
      </c>
      <c r="I101" s="403"/>
      <c r="J101" s="404">
        <f>SUBTOTAL(9,G101:I101)</f>
        <v>8228605.1500000004</v>
      </c>
      <c r="K101" s="405">
        <f>IFERROR(J101/$J$18*100,"0.00")</f>
        <v>3.2546795650046279</v>
      </c>
    </row>
    <row r="102" spans="1:11" x14ac:dyDescent="0.3">
      <c r="A102" s="396">
        <v>2</v>
      </c>
      <c r="B102" s="397">
        <v>2</v>
      </c>
      <c r="C102" s="397">
        <v>5</v>
      </c>
      <c r="D102" s="397">
        <v>2</v>
      </c>
      <c r="E102" s="397"/>
      <c r="F102" s="398" t="s">
        <v>982</v>
      </c>
      <c r="G102" s="399">
        <f>G103</f>
        <v>0</v>
      </c>
      <c r="H102" s="399">
        <f t="shared" ref="H102:K102" si="42">H103</f>
        <v>0</v>
      </c>
      <c r="I102" s="399">
        <f t="shared" si="42"/>
        <v>0</v>
      </c>
      <c r="J102" s="399">
        <f t="shared" si="42"/>
        <v>0</v>
      </c>
      <c r="K102" s="399">
        <f t="shared" si="42"/>
        <v>0</v>
      </c>
    </row>
    <row r="103" spans="1:11" x14ac:dyDescent="0.3">
      <c r="A103" s="400">
        <v>2</v>
      </c>
      <c r="B103" s="401">
        <v>2</v>
      </c>
      <c r="C103" s="401">
        <v>5</v>
      </c>
      <c r="D103" s="401">
        <v>2</v>
      </c>
      <c r="E103" s="401" t="s">
        <v>912</v>
      </c>
      <c r="F103" s="406" t="s">
        <v>982</v>
      </c>
      <c r="G103" s="403"/>
      <c r="H103" s="403"/>
      <c r="I103" s="403"/>
      <c r="J103" s="404">
        <f>SUBTOTAL(9,G103:I103)</f>
        <v>0</v>
      </c>
      <c r="K103" s="405">
        <f>IFERROR(J103/$J$18*100,"0.00")</f>
        <v>0</v>
      </c>
    </row>
    <row r="104" spans="1:11" x14ac:dyDescent="0.3">
      <c r="A104" s="396">
        <v>2</v>
      </c>
      <c r="B104" s="397">
        <v>2</v>
      </c>
      <c r="C104" s="397">
        <v>5</v>
      </c>
      <c r="D104" s="397">
        <v>3</v>
      </c>
      <c r="E104" s="397"/>
      <c r="F104" s="411" t="s">
        <v>983</v>
      </c>
      <c r="G104" s="399">
        <f>SUM(G105:G109)</f>
        <v>0</v>
      </c>
      <c r="H104" s="399">
        <f t="shared" ref="H104:K104" si="43">SUM(H105:H109)</f>
        <v>0</v>
      </c>
      <c r="I104" s="399">
        <f t="shared" si="43"/>
        <v>0</v>
      </c>
      <c r="J104" s="399">
        <f t="shared" si="43"/>
        <v>0</v>
      </c>
      <c r="K104" s="399">
        <f t="shared" si="43"/>
        <v>0</v>
      </c>
    </row>
    <row r="105" spans="1:11" x14ac:dyDescent="0.3">
      <c r="A105" s="400">
        <v>2</v>
      </c>
      <c r="B105" s="401">
        <v>2</v>
      </c>
      <c r="C105" s="401">
        <v>5</v>
      </c>
      <c r="D105" s="401">
        <v>3</v>
      </c>
      <c r="E105" s="401" t="s">
        <v>912</v>
      </c>
      <c r="F105" s="406" t="s">
        <v>984</v>
      </c>
      <c r="G105" s="403"/>
      <c r="H105" s="403"/>
      <c r="I105" s="403"/>
      <c r="J105" s="404">
        <f>SUBTOTAL(9,G105:I105)</f>
        <v>0</v>
      </c>
      <c r="K105" s="405">
        <f>IFERROR(J105/$J$18*100,"0.00")</f>
        <v>0</v>
      </c>
    </row>
    <row r="106" spans="1:11" x14ac:dyDescent="0.3">
      <c r="A106" s="400">
        <v>2</v>
      </c>
      <c r="B106" s="401">
        <v>2</v>
      </c>
      <c r="C106" s="401">
        <v>5</v>
      </c>
      <c r="D106" s="401">
        <v>3</v>
      </c>
      <c r="E106" s="401" t="s">
        <v>914</v>
      </c>
      <c r="F106" s="406" t="s">
        <v>985</v>
      </c>
      <c r="G106" s="403"/>
      <c r="H106" s="403"/>
      <c r="I106" s="403"/>
      <c r="J106" s="404">
        <f>SUBTOTAL(9,G106:I106)</f>
        <v>0</v>
      </c>
      <c r="K106" s="405">
        <f>IFERROR(J106/$J$18*100,"0.00")</f>
        <v>0</v>
      </c>
    </row>
    <row r="107" spans="1:11" x14ac:dyDescent="0.3">
      <c r="A107" s="400">
        <v>2</v>
      </c>
      <c r="B107" s="401">
        <v>2</v>
      </c>
      <c r="C107" s="401">
        <v>5</v>
      </c>
      <c r="D107" s="401">
        <v>3</v>
      </c>
      <c r="E107" s="401" t="s">
        <v>921</v>
      </c>
      <c r="F107" s="406" t="s">
        <v>986</v>
      </c>
      <c r="G107" s="403"/>
      <c r="H107" s="403"/>
      <c r="I107" s="403"/>
      <c r="J107" s="404">
        <f>SUBTOTAL(9,G107:I107)</f>
        <v>0</v>
      </c>
      <c r="K107" s="405">
        <f>IFERROR(J107/$J$18*100,"0.00")</f>
        <v>0</v>
      </c>
    </row>
    <row r="108" spans="1:11" x14ac:dyDescent="0.3">
      <c r="A108" s="400">
        <v>2</v>
      </c>
      <c r="B108" s="401">
        <v>2</v>
      </c>
      <c r="C108" s="401">
        <v>5</v>
      </c>
      <c r="D108" s="401">
        <v>3</v>
      </c>
      <c r="E108" s="401" t="s">
        <v>936</v>
      </c>
      <c r="F108" s="406" t="s">
        <v>987</v>
      </c>
      <c r="G108" s="403"/>
      <c r="H108" s="403"/>
      <c r="I108" s="403"/>
      <c r="J108" s="404">
        <f>SUBTOTAL(9,G108:I108)</f>
        <v>0</v>
      </c>
      <c r="K108" s="405">
        <f>IFERROR(J108/$J$18*100,"0.00")</f>
        <v>0</v>
      </c>
    </row>
    <row r="109" spans="1:11" x14ac:dyDescent="0.3">
      <c r="A109" s="400">
        <v>2</v>
      </c>
      <c r="B109" s="401">
        <v>2</v>
      </c>
      <c r="C109" s="401">
        <v>5</v>
      </c>
      <c r="D109" s="401">
        <v>3</v>
      </c>
      <c r="E109" s="401" t="s">
        <v>916</v>
      </c>
      <c r="F109" s="406" t="s">
        <v>988</v>
      </c>
      <c r="G109" s="403"/>
      <c r="H109" s="403"/>
      <c r="I109" s="403"/>
      <c r="J109" s="404">
        <f>SUBTOTAL(9,G109:I109)</f>
        <v>0</v>
      </c>
      <c r="K109" s="405">
        <f>IFERROR(J109/$J$18*100,"0.00")</f>
        <v>0</v>
      </c>
    </row>
    <row r="110" spans="1:11" x14ac:dyDescent="0.3">
      <c r="A110" s="396">
        <v>2</v>
      </c>
      <c r="B110" s="397">
        <v>2</v>
      </c>
      <c r="C110" s="397">
        <v>5</v>
      </c>
      <c r="D110" s="397">
        <v>4</v>
      </c>
      <c r="E110" s="397"/>
      <c r="F110" s="411" t="s">
        <v>989</v>
      </c>
      <c r="G110" s="399">
        <f>G111</f>
        <v>0</v>
      </c>
      <c r="H110" s="399">
        <f t="shared" ref="H110:K110" si="44">H111</f>
        <v>220000</v>
      </c>
      <c r="I110" s="399">
        <f t="shared" si="44"/>
        <v>0</v>
      </c>
      <c r="J110" s="399">
        <f t="shared" si="44"/>
        <v>220000</v>
      </c>
      <c r="K110" s="399">
        <f t="shared" si="44"/>
        <v>8.7017117877021724E-2</v>
      </c>
    </row>
    <row r="111" spans="1:11" x14ac:dyDescent="0.3">
      <c r="A111" s="400">
        <v>2</v>
      </c>
      <c r="B111" s="401">
        <v>2</v>
      </c>
      <c r="C111" s="401">
        <v>5</v>
      </c>
      <c r="D111" s="401">
        <v>4</v>
      </c>
      <c r="E111" s="401" t="s">
        <v>912</v>
      </c>
      <c r="F111" s="406" t="s">
        <v>989</v>
      </c>
      <c r="G111" s="403"/>
      <c r="H111" s="403">
        <v>220000</v>
      </c>
      <c r="I111" s="403"/>
      <c r="J111" s="404">
        <f>SUBTOTAL(9,G111:I111)</f>
        <v>220000</v>
      </c>
      <c r="K111" s="405">
        <f>IFERROR(J111/$J$18*100,"0.00")</f>
        <v>8.7017117877021724E-2</v>
      </c>
    </row>
    <row r="112" spans="1:11" x14ac:dyDescent="0.3">
      <c r="A112" s="396">
        <v>2</v>
      </c>
      <c r="B112" s="397">
        <v>2</v>
      </c>
      <c r="C112" s="397">
        <v>5</v>
      </c>
      <c r="D112" s="397">
        <v>8</v>
      </c>
      <c r="E112" s="397"/>
      <c r="F112" s="398" t="s">
        <v>990</v>
      </c>
      <c r="G112" s="399">
        <f>G113</f>
        <v>0</v>
      </c>
      <c r="H112" s="399">
        <f t="shared" ref="H112:K112" si="45">H113</f>
        <v>160000</v>
      </c>
      <c r="I112" s="399">
        <f t="shared" si="45"/>
        <v>0</v>
      </c>
      <c r="J112" s="399">
        <f t="shared" si="45"/>
        <v>160000</v>
      </c>
      <c r="K112" s="399">
        <f t="shared" si="45"/>
        <v>6.3285176637833979E-2</v>
      </c>
    </row>
    <row r="113" spans="1:52" x14ac:dyDescent="0.3">
      <c r="A113" s="400">
        <v>2</v>
      </c>
      <c r="B113" s="401">
        <v>2</v>
      </c>
      <c r="C113" s="401">
        <v>5</v>
      </c>
      <c r="D113" s="401">
        <v>8</v>
      </c>
      <c r="E113" s="401" t="s">
        <v>912</v>
      </c>
      <c r="F113" s="406" t="s">
        <v>990</v>
      </c>
      <c r="G113" s="403"/>
      <c r="H113" s="403">
        <v>160000</v>
      </c>
      <c r="I113" s="403"/>
      <c r="J113" s="404">
        <f>SUBTOTAL(9,G113:I113)</f>
        <v>160000</v>
      </c>
      <c r="K113" s="405">
        <f>IFERROR(J113/$J$18*100,"0.00")</f>
        <v>6.3285176637833979E-2</v>
      </c>
    </row>
    <row r="114" spans="1:52" s="414" customFormat="1" x14ac:dyDescent="0.3">
      <c r="A114" s="396">
        <v>2</v>
      </c>
      <c r="B114" s="397">
        <v>2</v>
      </c>
      <c r="C114" s="397">
        <v>5</v>
      </c>
      <c r="D114" s="397">
        <v>9</v>
      </c>
      <c r="E114" s="397"/>
      <c r="F114" s="398" t="s">
        <v>991</v>
      </c>
      <c r="G114" s="415">
        <f>+G115</f>
        <v>0</v>
      </c>
      <c r="H114" s="415">
        <f t="shared" ref="H114:K114" si="46">+H115</f>
        <v>1285000</v>
      </c>
      <c r="I114" s="415">
        <f t="shared" si="46"/>
        <v>0</v>
      </c>
      <c r="J114" s="415">
        <f t="shared" si="46"/>
        <v>1285000</v>
      </c>
      <c r="K114" s="415">
        <f t="shared" si="46"/>
        <v>0.50825907487260413</v>
      </c>
      <c r="L114" s="413"/>
      <c r="M114" s="413"/>
      <c r="N114" s="413"/>
      <c r="O114" s="413"/>
      <c r="P114" s="413"/>
      <c r="Q114" s="413"/>
      <c r="R114" s="413"/>
      <c r="S114" s="413"/>
      <c r="T114" s="413"/>
      <c r="U114" s="413"/>
      <c r="V114" s="413"/>
      <c r="W114" s="413"/>
      <c r="X114" s="413"/>
      <c r="Y114" s="413"/>
      <c r="Z114" s="413"/>
      <c r="AA114" s="413"/>
      <c r="AB114" s="413"/>
      <c r="AC114" s="413"/>
      <c r="AD114" s="413"/>
      <c r="AE114" s="413"/>
      <c r="AF114" s="413"/>
      <c r="AG114" s="413"/>
      <c r="AH114" s="413"/>
      <c r="AI114" s="413"/>
      <c r="AJ114" s="413"/>
      <c r="AK114" s="413"/>
      <c r="AL114" s="413"/>
      <c r="AM114" s="413"/>
      <c r="AN114" s="413"/>
      <c r="AO114" s="413"/>
      <c r="AP114" s="413"/>
      <c r="AQ114" s="413"/>
      <c r="AR114" s="413"/>
      <c r="AS114" s="413"/>
      <c r="AT114" s="413"/>
      <c r="AU114" s="413"/>
      <c r="AV114" s="413"/>
      <c r="AW114" s="413"/>
      <c r="AX114" s="413"/>
      <c r="AY114" s="413"/>
      <c r="AZ114" s="413"/>
    </row>
    <row r="115" spans="1:52" x14ac:dyDescent="0.3">
      <c r="A115" s="400">
        <v>2</v>
      </c>
      <c r="B115" s="401">
        <v>2</v>
      </c>
      <c r="C115" s="401">
        <v>5</v>
      </c>
      <c r="D115" s="401">
        <v>9</v>
      </c>
      <c r="E115" s="401" t="s">
        <v>912</v>
      </c>
      <c r="F115" s="406" t="s">
        <v>992</v>
      </c>
      <c r="G115" s="403"/>
      <c r="H115" s="403">
        <v>1285000</v>
      </c>
      <c r="I115" s="403"/>
      <c r="J115" s="404">
        <f>SUBTOTAL(9,G115:I115)</f>
        <v>1285000</v>
      </c>
      <c r="K115" s="405">
        <f>IFERROR(J115/$J$18*100,"0.00")</f>
        <v>0.50825907487260413</v>
      </c>
    </row>
    <row r="116" spans="1:52" x14ac:dyDescent="0.3">
      <c r="A116" s="392">
        <v>2</v>
      </c>
      <c r="B116" s="393">
        <v>2</v>
      </c>
      <c r="C116" s="393">
        <v>6</v>
      </c>
      <c r="D116" s="393"/>
      <c r="E116" s="393"/>
      <c r="F116" s="394" t="s">
        <v>993</v>
      </c>
      <c r="G116" s="395">
        <f>+G117+G119+G121+G123</f>
        <v>0</v>
      </c>
      <c r="H116" s="395">
        <f t="shared" ref="H116:K116" si="47">+H117+H119+H121+H123</f>
        <v>1425000</v>
      </c>
      <c r="I116" s="395">
        <f t="shared" si="47"/>
        <v>0</v>
      </c>
      <c r="J116" s="395">
        <f t="shared" si="47"/>
        <v>1425000</v>
      </c>
      <c r="K116" s="395">
        <f t="shared" si="47"/>
        <v>0.56363360443070887</v>
      </c>
    </row>
    <row r="117" spans="1:52" x14ac:dyDescent="0.3">
      <c r="A117" s="396">
        <v>2</v>
      </c>
      <c r="B117" s="397">
        <v>2</v>
      </c>
      <c r="C117" s="397">
        <v>6</v>
      </c>
      <c r="D117" s="397">
        <v>1</v>
      </c>
      <c r="E117" s="397"/>
      <c r="F117" s="411" t="s">
        <v>994</v>
      </c>
      <c r="G117" s="399">
        <f>G118</f>
        <v>0</v>
      </c>
      <c r="H117" s="399">
        <f t="shared" ref="H117:K117" si="48">H118</f>
        <v>0</v>
      </c>
      <c r="I117" s="399">
        <f t="shared" si="48"/>
        <v>0</v>
      </c>
      <c r="J117" s="399">
        <f t="shared" si="48"/>
        <v>0</v>
      </c>
      <c r="K117" s="399">
        <f t="shared" si="48"/>
        <v>0</v>
      </c>
    </row>
    <row r="118" spans="1:52" x14ac:dyDescent="0.3">
      <c r="A118" s="400">
        <v>2</v>
      </c>
      <c r="B118" s="401">
        <v>2</v>
      </c>
      <c r="C118" s="401">
        <v>6</v>
      </c>
      <c r="D118" s="401">
        <v>1</v>
      </c>
      <c r="E118" s="401" t="s">
        <v>912</v>
      </c>
      <c r="F118" s="406" t="s">
        <v>994</v>
      </c>
      <c r="G118" s="403"/>
      <c r="H118" s="403"/>
      <c r="I118" s="403"/>
      <c r="J118" s="404">
        <f>SUBTOTAL(9,G118:I118)</f>
        <v>0</v>
      </c>
      <c r="K118" s="405">
        <f>IFERROR(J118/$J$18*100,"0.00")</f>
        <v>0</v>
      </c>
    </row>
    <row r="119" spans="1:52" x14ac:dyDescent="0.3">
      <c r="A119" s="396">
        <v>2</v>
      </c>
      <c r="B119" s="397">
        <v>2</v>
      </c>
      <c r="C119" s="397">
        <v>6</v>
      </c>
      <c r="D119" s="397">
        <v>2</v>
      </c>
      <c r="E119" s="397"/>
      <c r="F119" s="411" t="s">
        <v>995</v>
      </c>
      <c r="G119" s="399">
        <f>G120</f>
        <v>0</v>
      </c>
      <c r="H119" s="399">
        <f t="shared" ref="H119:K119" si="49">H120</f>
        <v>1425000</v>
      </c>
      <c r="I119" s="399">
        <f t="shared" si="49"/>
        <v>0</v>
      </c>
      <c r="J119" s="399">
        <f t="shared" si="49"/>
        <v>1425000</v>
      </c>
      <c r="K119" s="399">
        <f t="shared" si="49"/>
        <v>0.56363360443070887</v>
      </c>
    </row>
    <row r="120" spans="1:52" x14ac:dyDescent="0.3">
      <c r="A120" s="400">
        <v>2</v>
      </c>
      <c r="B120" s="401">
        <v>2</v>
      </c>
      <c r="C120" s="401">
        <v>6</v>
      </c>
      <c r="D120" s="401">
        <v>2</v>
      </c>
      <c r="E120" s="401" t="s">
        <v>912</v>
      </c>
      <c r="F120" s="406" t="s">
        <v>995</v>
      </c>
      <c r="G120" s="403"/>
      <c r="H120" s="403">
        <v>1425000</v>
      </c>
      <c r="I120" s="403"/>
      <c r="J120" s="404">
        <f>SUBTOTAL(9,G120:I120)</f>
        <v>1425000</v>
      </c>
      <c r="K120" s="405">
        <f>IFERROR(J120/$J$18*100,"0.00")</f>
        <v>0.56363360443070887</v>
      </c>
    </row>
    <row r="121" spans="1:52" x14ac:dyDescent="0.3">
      <c r="A121" s="396">
        <v>2</v>
      </c>
      <c r="B121" s="397">
        <v>2</v>
      </c>
      <c r="C121" s="397">
        <v>6</v>
      </c>
      <c r="D121" s="397">
        <v>3</v>
      </c>
      <c r="E121" s="397"/>
      <c r="F121" s="411" t="s">
        <v>996</v>
      </c>
      <c r="G121" s="399">
        <f>G122</f>
        <v>0</v>
      </c>
      <c r="H121" s="399">
        <f t="shared" ref="H121:K121" si="50">H122</f>
        <v>0</v>
      </c>
      <c r="I121" s="399">
        <f t="shared" si="50"/>
        <v>0</v>
      </c>
      <c r="J121" s="399">
        <f t="shared" si="50"/>
        <v>0</v>
      </c>
      <c r="K121" s="399">
        <f t="shared" si="50"/>
        <v>0</v>
      </c>
    </row>
    <row r="122" spans="1:52" x14ac:dyDescent="0.3">
      <c r="A122" s="400">
        <v>2</v>
      </c>
      <c r="B122" s="401">
        <v>2</v>
      </c>
      <c r="C122" s="401">
        <v>6</v>
      </c>
      <c r="D122" s="401">
        <v>3</v>
      </c>
      <c r="E122" s="401" t="s">
        <v>912</v>
      </c>
      <c r="F122" s="406" t="s">
        <v>996</v>
      </c>
      <c r="G122" s="403"/>
      <c r="H122" s="403"/>
      <c r="I122" s="403"/>
      <c r="J122" s="404">
        <f>SUBTOTAL(9,G122:I122)</f>
        <v>0</v>
      </c>
      <c r="K122" s="405">
        <f>IFERROR(J122/$J$18*100,"0.00")</f>
        <v>0</v>
      </c>
    </row>
    <row r="123" spans="1:52" x14ac:dyDescent="0.3">
      <c r="A123" s="396">
        <v>2</v>
      </c>
      <c r="B123" s="397">
        <v>2</v>
      </c>
      <c r="C123" s="397">
        <v>6</v>
      </c>
      <c r="D123" s="397">
        <v>9</v>
      </c>
      <c r="E123" s="397"/>
      <c r="F123" s="398" t="s">
        <v>997</v>
      </c>
      <c r="G123" s="415">
        <f>+G124</f>
        <v>0</v>
      </c>
      <c r="H123" s="415">
        <f t="shared" ref="H123:K123" si="51">+H124</f>
        <v>0</v>
      </c>
      <c r="I123" s="415">
        <f t="shared" si="51"/>
        <v>0</v>
      </c>
      <c r="J123" s="415">
        <f t="shared" si="51"/>
        <v>0</v>
      </c>
      <c r="K123" s="415">
        <f t="shared" si="51"/>
        <v>0</v>
      </c>
    </row>
    <row r="124" spans="1:52" x14ac:dyDescent="0.3">
      <c r="A124" s="400">
        <v>2</v>
      </c>
      <c r="B124" s="401">
        <v>2</v>
      </c>
      <c r="C124" s="401">
        <v>6</v>
      </c>
      <c r="D124" s="401">
        <v>9</v>
      </c>
      <c r="E124" s="401" t="s">
        <v>912</v>
      </c>
      <c r="F124" s="406" t="s">
        <v>997</v>
      </c>
      <c r="G124" s="403"/>
      <c r="H124" s="403"/>
      <c r="I124" s="403"/>
      <c r="J124" s="404">
        <f>SUBTOTAL(9,G124:I124)</f>
        <v>0</v>
      </c>
      <c r="K124" s="405">
        <f>IFERROR(J124/$J$18*100,"0.00")</f>
        <v>0</v>
      </c>
    </row>
    <row r="125" spans="1:52" x14ac:dyDescent="0.3">
      <c r="A125" s="392">
        <v>2</v>
      </c>
      <c r="B125" s="393">
        <v>2</v>
      </c>
      <c r="C125" s="393">
        <v>7</v>
      </c>
      <c r="D125" s="393"/>
      <c r="E125" s="393"/>
      <c r="F125" s="394" t="s">
        <v>998</v>
      </c>
      <c r="G125" s="395">
        <f>+G126+G131+G141</f>
        <v>3235000</v>
      </c>
      <c r="H125" s="395">
        <f t="shared" ref="H125:K125" si="52">+H126+H131+H141</f>
        <v>400000</v>
      </c>
      <c r="I125" s="395">
        <f t="shared" si="52"/>
        <v>1425050</v>
      </c>
      <c r="J125" s="395">
        <f t="shared" si="52"/>
        <v>5060050</v>
      </c>
      <c r="K125" s="395">
        <f t="shared" si="52"/>
        <v>2.0014134877891991</v>
      </c>
    </row>
    <row r="126" spans="1:52" x14ac:dyDescent="0.3">
      <c r="A126" s="396">
        <v>2</v>
      </c>
      <c r="B126" s="397">
        <v>2</v>
      </c>
      <c r="C126" s="397">
        <v>7</v>
      </c>
      <c r="D126" s="397">
        <v>1</v>
      </c>
      <c r="E126" s="397"/>
      <c r="F126" s="398" t="s">
        <v>999</v>
      </c>
      <c r="G126" s="399">
        <f>SUM(G127:G130)</f>
        <v>1000000</v>
      </c>
      <c r="H126" s="399">
        <f t="shared" ref="H126:K126" si="53">SUM(H127:H130)</f>
        <v>250000</v>
      </c>
      <c r="I126" s="399">
        <f t="shared" si="53"/>
        <v>0</v>
      </c>
      <c r="J126" s="399">
        <f t="shared" si="53"/>
        <v>1250000</v>
      </c>
      <c r="K126" s="399">
        <f t="shared" si="53"/>
        <v>0.49441544248307795</v>
      </c>
    </row>
    <row r="127" spans="1:52" x14ac:dyDescent="0.3">
      <c r="A127" s="400">
        <v>2</v>
      </c>
      <c r="B127" s="401">
        <v>2</v>
      </c>
      <c r="C127" s="401">
        <v>7</v>
      </c>
      <c r="D127" s="401">
        <v>1</v>
      </c>
      <c r="E127" s="401" t="s">
        <v>912</v>
      </c>
      <c r="F127" s="406" t="s">
        <v>1000</v>
      </c>
      <c r="G127" s="403"/>
      <c r="H127" s="403"/>
      <c r="I127" s="403"/>
      <c r="J127" s="404">
        <f>SUBTOTAL(9,G127:I127)</f>
        <v>0</v>
      </c>
      <c r="K127" s="405">
        <f>IFERROR(J127/$J$18*100,"0.00")</f>
        <v>0</v>
      </c>
    </row>
    <row r="128" spans="1:52" x14ac:dyDescent="0.3">
      <c r="A128" s="400">
        <v>2</v>
      </c>
      <c r="B128" s="401">
        <v>2</v>
      </c>
      <c r="C128" s="401">
        <v>7</v>
      </c>
      <c r="D128" s="401">
        <v>1</v>
      </c>
      <c r="E128" s="401" t="s">
        <v>918</v>
      </c>
      <c r="F128" s="406" t="s">
        <v>1001</v>
      </c>
      <c r="G128" s="403"/>
      <c r="H128" s="403"/>
      <c r="I128" s="403"/>
      <c r="J128" s="404">
        <f>SUBTOTAL(9,G128:I128)</f>
        <v>0</v>
      </c>
      <c r="K128" s="405">
        <f>IFERROR(J128/$J$18*100,"0.00")</f>
        <v>0</v>
      </c>
    </row>
    <row r="129" spans="1:11" x14ac:dyDescent="0.3">
      <c r="A129" s="400">
        <v>2</v>
      </c>
      <c r="B129" s="763">
        <v>2</v>
      </c>
      <c r="C129" s="763">
        <v>7</v>
      </c>
      <c r="D129" s="763">
        <v>1</v>
      </c>
      <c r="E129" s="763" t="s">
        <v>945</v>
      </c>
      <c r="F129" s="759" t="s">
        <v>1002</v>
      </c>
      <c r="G129" s="760">
        <v>1000000</v>
      </c>
      <c r="H129" s="760"/>
      <c r="I129" s="760"/>
      <c r="J129" s="761">
        <f>SUBTOTAL(9,G129:I129)</f>
        <v>1000000</v>
      </c>
      <c r="K129" s="405">
        <f>IFERROR(J129/$J$18*100,"0.00")</f>
        <v>0.39553235398646236</v>
      </c>
    </row>
    <row r="130" spans="1:11" ht="27.6" x14ac:dyDescent="0.3">
      <c r="A130" s="784">
        <v>2</v>
      </c>
      <c r="B130" s="779">
        <v>2</v>
      </c>
      <c r="C130" s="779">
        <v>7</v>
      </c>
      <c r="D130" s="779">
        <v>1</v>
      </c>
      <c r="E130" s="779" t="s">
        <v>1003</v>
      </c>
      <c r="F130" s="782" t="s">
        <v>1004</v>
      </c>
      <c r="G130" s="781"/>
      <c r="H130" s="781">
        <v>250000</v>
      </c>
      <c r="I130" s="781"/>
      <c r="J130" s="404">
        <f>SUBTOTAL(9,G130:I130)</f>
        <v>250000</v>
      </c>
      <c r="K130" s="405">
        <f>IFERROR(J130/$J$18*100,"0.00")</f>
        <v>9.888308849661559E-2</v>
      </c>
    </row>
    <row r="131" spans="1:11" x14ac:dyDescent="0.3">
      <c r="A131" s="396">
        <v>2</v>
      </c>
      <c r="B131" s="397">
        <v>2</v>
      </c>
      <c r="C131" s="397">
        <v>7</v>
      </c>
      <c r="D131" s="397">
        <v>2</v>
      </c>
      <c r="E131" s="397"/>
      <c r="F131" s="411" t="s">
        <v>1005</v>
      </c>
      <c r="G131" s="399">
        <f>SUM(G132:G140)</f>
        <v>2235000</v>
      </c>
      <c r="H131" s="399">
        <f t="shared" ref="H131:K131" si="54">SUM(H132:H140)</f>
        <v>0</v>
      </c>
      <c r="I131" s="399">
        <f t="shared" si="54"/>
        <v>1425050</v>
      </c>
      <c r="J131" s="399">
        <f t="shared" si="54"/>
        <v>3660050</v>
      </c>
      <c r="K131" s="399">
        <f t="shared" si="54"/>
        <v>1.4476681922081518</v>
      </c>
    </row>
    <row r="132" spans="1:11" x14ac:dyDescent="0.3">
      <c r="A132" s="400">
        <v>2</v>
      </c>
      <c r="B132" s="401">
        <v>2</v>
      </c>
      <c r="C132" s="401">
        <v>7</v>
      </c>
      <c r="D132" s="401">
        <v>2</v>
      </c>
      <c r="E132" s="401" t="s">
        <v>912</v>
      </c>
      <c r="F132" s="406" t="s">
        <v>1006</v>
      </c>
      <c r="G132" s="403">
        <v>65000</v>
      </c>
      <c r="H132" s="403"/>
      <c r="I132" s="403"/>
      <c r="J132" s="404">
        <f t="shared" ref="J132:J140" si="55">SUBTOTAL(9,G132:I132)</f>
        <v>65000</v>
      </c>
      <c r="K132" s="405">
        <f t="shared" ref="K132:K140" si="56">IFERROR(J132/$J$18*100,"0.00")</f>
        <v>2.570960300912006E-2</v>
      </c>
    </row>
    <row r="133" spans="1:11" x14ac:dyDescent="0.3">
      <c r="A133" s="400">
        <v>2</v>
      </c>
      <c r="B133" s="401">
        <v>2</v>
      </c>
      <c r="C133" s="401">
        <v>7</v>
      </c>
      <c r="D133" s="401">
        <v>2</v>
      </c>
      <c r="E133" s="401" t="s">
        <v>914</v>
      </c>
      <c r="F133" s="406" t="s">
        <v>1007</v>
      </c>
      <c r="G133" s="403">
        <v>35000</v>
      </c>
      <c r="H133" s="403"/>
      <c r="I133" s="403"/>
      <c r="J133" s="404">
        <f t="shared" si="55"/>
        <v>35000</v>
      </c>
      <c r="K133" s="405">
        <f t="shared" si="56"/>
        <v>1.3843632389526185E-2</v>
      </c>
    </row>
    <row r="134" spans="1:11" ht="33.75" customHeight="1" x14ac:dyDescent="0.3">
      <c r="A134" s="400">
        <v>2</v>
      </c>
      <c r="B134" s="401">
        <v>2</v>
      </c>
      <c r="C134" s="401">
        <v>7</v>
      </c>
      <c r="D134" s="401">
        <v>2</v>
      </c>
      <c r="E134" s="401" t="s">
        <v>921</v>
      </c>
      <c r="F134" s="406" t="s">
        <v>1008</v>
      </c>
      <c r="G134" s="403"/>
      <c r="H134" s="403"/>
      <c r="I134" s="403"/>
      <c r="J134" s="404">
        <f t="shared" si="55"/>
        <v>0</v>
      </c>
      <c r="K134" s="405">
        <f t="shared" si="56"/>
        <v>0</v>
      </c>
    </row>
    <row r="135" spans="1:11" x14ac:dyDescent="0.3">
      <c r="A135" s="400">
        <v>2</v>
      </c>
      <c r="B135" s="401">
        <v>2</v>
      </c>
      <c r="C135" s="401">
        <v>7</v>
      </c>
      <c r="D135" s="401">
        <v>2</v>
      </c>
      <c r="E135" s="401" t="s">
        <v>936</v>
      </c>
      <c r="F135" s="406" t="s">
        <v>1009</v>
      </c>
      <c r="G135" s="403">
        <v>910000</v>
      </c>
      <c r="H135" s="403"/>
      <c r="I135" s="403"/>
      <c r="J135" s="404">
        <f t="shared" si="55"/>
        <v>910000</v>
      </c>
      <c r="K135" s="405">
        <f t="shared" si="56"/>
        <v>0.35993444212768078</v>
      </c>
    </row>
    <row r="136" spans="1:11" x14ac:dyDescent="0.3">
      <c r="A136" s="400">
        <v>2</v>
      </c>
      <c r="B136" s="401">
        <v>2</v>
      </c>
      <c r="C136" s="401">
        <v>7</v>
      </c>
      <c r="D136" s="401">
        <v>2</v>
      </c>
      <c r="E136" s="401" t="s">
        <v>916</v>
      </c>
      <c r="F136" s="406" t="s">
        <v>1010</v>
      </c>
      <c r="G136" s="403"/>
      <c r="H136" s="403"/>
      <c r="I136" s="403"/>
      <c r="J136" s="404">
        <f t="shared" si="55"/>
        <v>0</v>
      </c>
      <c r="K136" s="405">
        <f t="shared" si="56"/>
        <v>0</v>
      </c>
    </row>
    <row r="137" spans="1:11" x14ac:dyDescent="0.3">
      <c r="A137" s="400">
        <v>2</v>
      </c>
      <c r="B137" s="401">
        <v>2</v>
      </c>
      <c r="C137" s="401">
        <v>7</v>
      </c>
      <c r="D137" s="401">
        <v>2</v>
      </c>
      <c r="E137" s="401" t="s">
        <v>918</v>
      </c>
      <c r="F137" s="402" t="s">
        <v>1011</v>
      </c>
      <c r="G137" s="403">
        <v>900000</v>
      </c>
      <c r="H137" s="403"/>
      <c r="I137" s="403">
        <v>1425050</v>
      </c>
      <c r="J137" s="404">
        <f t="shared" si="55"/>
        <v>2325050</v>
      </c>
      <c r="K137" s="405">
        <f t="shared" si="56"/>
        <v>0.91963249963622451</v>
      </c>
    </row>
    <row r="138" spans="1:11" x14ac:dyDescent="0.3">
      <c r="A138" s="400">
        <v>2</v>
      </c>
      <c r="B138" s="401">
        <v>2</v>
      </c>
      <c r="C138" s="401">
        <v>7</v>
      </c>
      <c r="D138" s="401">
        <v>2</v>
      </c>
      <c r="E138" s="401" t="s">
        <v>945</v>
      </c>
      <c r="F138" s="402" t="s">
        <v>1012</v>
      </c>
      <c r="G138" s="403"/>
      <c r="H138" s="403"/>
      <c r="I138" s="403"/>
      <c r="J138" s="404">
        <f t="shared" si="55"/>
        <v>0</v>
      </c>
      <c r="K138" s="405">
        <f t="shared" si="56"/>
        <v>0</v>
      </c>
    </row>
    <row r="139" spans="1:11" x14ac:dyDescent="0.3">
      <c r="A139" s="400">
        <v>2</v>
      </c>
      <c r="B139" s="401">
        <v>2</v>
      </c>
      <c r="C139" s="401">
        <v>7</v>
      </c>
      <c r="D139" s="401">
        <v>2</v>
      </c>
      <c r="E139" s="401" t="s">
        <v>925</v>
      </c>
      <c r="F139" s="402" t="s">
        <v>1013</v>
      </c>
      <c r="G139" s="403">
        <v>325000</v>
      </c>
      <c r="H139" s="403"/>
      <c r="I139" s="403"/>
      <c r="J139" s="404">
        <f t="shared" si="55"/>
        <v>325000</v>
      </c>
      <c r="K139" s="405">
        <f t="shared" si="56"/>
        <v>0.12854801504560029</v>
      </c>
    </row>
    <row r="140" spans="1:11" ht="33.75" customHeight="1" x14ac:dyDescent="0.3">
      <c r="A140" s="400">
        <v>2</v>
      </c>
      <c r="B140" s="401">
        <v>2</v>
      </c>
      <c r="C140" s="401">
        <v>7</v>
      </c>
      <c r="D140" s="401">
        <v>2</v>
      </c>
      <c r="E140" s="401" t="s">
        <v>1003</v>
      </c>
      <c r="F140" s="402" t="s">
        <v>1014</v>
      </c>
      <c r="G140" s="403"/>
      <c r="H140" s="403"/>
      <c r="I140" s="403"/>
      <c r="J140" s="404">
        <f t="shared" si="55"/>
        <v>0</v>
      </c>
      <c r="K140" s="405">
        <f t="shared" si="56"/>
        <v>0</v>
      </c>
    </row>
    <row r="141" spans="1:11" x14ac:dyDescent="0.3">
      <c r="A141" s="396">
        <v>2</v>
      </c>
      <c r="B141" s="397">
        <v>2</v>
      </c>
      <c r="C141" s="397">
        <v>7</v>
      </c>
      <c r="D141" s="397">
        <v>3</v>
      </c>
      <c r="E141" s="397"/>
      <c r="F141" s="411" t="s">
        <v>1015</v>
      </c>
      <c r="G141" s="399">
        <f>G142</f>
        <v>0</v>
      </c>
      <c r="H141" s="399">
        <f t="shared" ref="H141:K141" si="57">H142</f>
        <v>150000</v>
      </c>
      <c r="I141" s="399">
        <f t="shared" si="57"/>
        <v>0</v>
      </c>
      <c r="J141" s="399">
        <f t="shared" si="57"/>
        <v>150000</v>
      </c>
      <c r="K141" s="399">
        <f t="shared" si="57"/>
        <v>5.9329853097969364E-2</v>
      </c>
    </row>
    <row r="142" spans="1:11" x14ac:dyDescent="0.3">
      <c r="A142" s="400">
        <v>2</v>
      </c>
      <c r="B142" s="401">
        <v>2</v>
      </c>
      <c r="C142" s="779">
        <v>7</v>
      </c>
      <c r="D142" s="779">
        <v>3</v>
      </c>
      <c r="E142" s="779" t="s">
        <v>912</v>
      </c>
      <c r="F142" s="780" t="s">
        <v>1015</v>
      </c>
      <c r="G142" s="781"/>
      <c r="H142" s="781">
        <v>150000</v>
      </c>
      <c r="I142" s="781"/>
      <c r="J142" s="404">
        <f>SUBTOTAL(9,G142:I142)</f>
        <v>150000</v>
      </c>
      <c r="K142" s="405">
        <f>IFERROR(J142/$J$18*100,"0.00")</f>
        <v>5.9329853097969364E-2</v>
      </c>
    </row>
    <row r="143" spans="1:11" x14ac:dyDescent="0.3">
      <c r="A143" s="392">
        <v>2</v>
      </c>
      <c r="B143" s="393">
        <v>2</v>
      </c>
      <c r="C143" s="393">
        <v>8</v>
      </c>
      <c r="D143" s="393"/>
      <c r="E143" s="393"/>
      <c r="F143" s="394" t="s">
        <v>1016</v>
      </c>
      <c r="G143" s="395">
        <f>+G144+G146+G148+G150+G154+G157+G164</f>
        <v>983000</v>
      </c>
      <c r="H143" s="395">
        <f t="shared" ref="H143:K143" si="58">+H144+H146+H148+H150+H154+H157+H164</f>
        <v>9431795.2300000004</v>
      </c>
      <c r="I143" s="395">
        <f t="shared" si="58"/>
        <v>0</v>
      </c>
      <c r="J143" s="395">
        <f t="shared" si="58"/>
        <v>10414795.23</v>
      </c>
      <c r="K143" s="395">
        <f t="shared" si="58"/>
        <v>4.1193884736088799</v>
      </c>
    </row>
    <row r="144" spans="1:11" x14ac:dyDescent="0.3">
      <c r="A144" s="396">
        <v>2</v>
      </c>
      <c r="B144" s="397">
        <v>2</v>
      </c>
      <c r="C144" s="397">
        <v>8</v>
      </c>
      <c r="D144" s="397">
        <v>1</v>
      </c>
      <c r="E144" s="397"/>
      <c r="F144" s="411" t="s">
        <v>1017</v>
      </c>
      <c r="G144" s="399">
        <f>G145</f>
        <v>0</v>
      </c>
      <c r="H144" s="399">
        <f t="shared" ref="H144:K144" si="59">H145</f>
        <v>0</v>
      </c>
      <c r="I144" s="399">
        <f t="shared" si="59"/>
        <v>0</v>
      </c>
      <c r="J144" s="399">
        <f t="shared" si="59"/>
        <v>0</v>
      </c>
      <c r="K144" s="399">
        <f t="shared" si="59"/>
        <v>0</v>
      </c>
    </row>
    <row r="145" spans="1:11" x14ac:dyDescent="0.3">
      <c r="A145" s="400">
        <v>2</v>
      </c>
      <c r="B145" s="401">
        <v>2</v>
      </c>
      <c r="C145" s="401">
        <v>8</v>
      </c>
      <c r="D145" s="401">
        <v>1</v>
      </c>
      <c r="E145" s="401" t="s">
        <v>912</v>
      </c>
      <c r="F145" s="402" t="s">
        <v>1017</v>
      </c>
      <c r="G145" s="403"/>
      <c r="H145" s="403"/>
      <c r="I145" s="403"/>
      <c r="J145" s="404">
        <f>SUBTOTAL(9,G145:I145)</f>
        <v>0</v>
      </c>
      <c r="K145" s="405">
        <f>IFERROR(J145/$J$18*100,"0.00")</f>
        <v>0</v>
      </c>
    </row>
    <row r="146" spans="1:11" x14ac:dyDescent="0.3">
      <c r="A146" s="396">
        <v>2</v>
      </c>
      <c r="B146" s="397">
        <v>2</v>
      </c>
      <c r="C146" s="397">
        <v>8</v>
      </c>
      <c r="D146" s="397">
        <v>2</v>
      </c>
      <c r="E146" s="397"/>
      <c r="F146" s="411" t="s">
        <v>1018</v>
      </c>
      <c r="G146" s="399">
        <f>G147</f>
        <v>83000</v>
      </c>
      <c r="H146" s="399">
        <f t="shared" ref="H146:K146" si="60">H147</f>
        <v>100585.62</v>
      </c>
      <c r="I146" s="399">
        <f t="shared" si="60"/>
        <v>0</v>
      </c>
      <c r="J146" s="399">
        <f t="shared" si="60"/>
        <v>183585.62</v>
      </c>
      <c r="K146" s="399">
        <f t="shared" si="60"/>
        <v>7.2614052436664175E-2</v>
      </c>
    </row>
    <row r="147" spans="1:11" x14ac:dyDescent="0.3">
      <c r="A147" s="400">
        <v>2</v>
      </c>
      <c r="B147" s="401">
        <v>2</v>
      </c>
      <c r="C147" s="401">
        <v>8</v>
      </c>
      <c r="D147" s="401">
        <v>2</v>
      </c>
      <c r="E147" s="401" t="s">
        <v>912</v>
      </c>
      <c r="F147" s="402" t="s">
        <v>1019</v>
      </c>
      <c r="G147" s="403">
        <v>83000</v>
      </c>
      <c r="H147" s="403">
        <v>100585.62</v>
      </c>
      <c r="I147" s="403"/>
      <c r="J147" s="404">
        <f>SUBTOTAL(9,G147:I147)</f>
        <v>183585.62</v>
      </c>
      <c r="K147" s="405">
        <f>IFERROR(J147/$J$18*100,"0.00")</f>
        <v>7.2614052436664175E-2</v>
      </c>
    </row>
    <row r="148" spans="1:11" x14ac:dyDescent="0.3">
      <c r="A148" s="396">
        <v>2</v>
      </c>
      <c r="B148" s="397">
        <v>2</v>
      </c>
      <c r="C148" s="397">
        <v>8</v>
      </c>
      <c r="D148" s="397">
        <v>4</v>
      </c>
      <c r="E148" s="397"/>
      <c r="F148" s="411" t="s">
        <v>1020</v>
      </c>
      <c r="G148" s="399">
        <f>G149</f>
        <v>0</v>
      </c>
      <c r="H148" s="399">
        <f t="shared" ref="H148:K148" si="61">H149</f>
        <v>0</v>
      </c>
      <c r="I148" s="399">
        <f t="shared" si="61"/>
        <v>0</v>
      </c>
      <c r="J148" s="399">
        <f t="shared" si="61"/>
        <v>0</v>
      </c>
      <c r="K148" s="399">
        <f t="shared" si="61"/>
        <v>0</v>
      </c>
    </row>
    <row r="149" spans="1:11" x14ac:dyDescent="0.3">
      <c r="A149" s="400">
        <v>2</v>
      </c>
      <c r="B149" s="401">
        <v>2</v>
      </c>
      <c r="C149" s="401">
        <v>8</v>
      </c>
      <c r="D149" s="401">
        <v>4</v>
      </c>
      <c r="E149" s="401" t="s">
        <v>912</v>
      </c>
      <c r="F149" s="402" t="s">
        <v>1020</v>
      </c>
      <c r="G149" s="403"/>
      <c r="H149" s="403"/>
      <c r="I149" s="403"/>
      <c r="J149" s="404">
        <f>SUBTOTAL(9,G149:I149)</f>
        <v>0</v>
      </c>
      <c r="K149" s="405">
        <f>IFERROR(J149/$J$18*100,"0.00")</f>
        <v>0</v>
      </c>
    </row>
    <row r="150" spans="1:11" x14ac:dyDescent="0.3">
      <c r="A150" s="396">
        <v>2</v>
      </c>
      <c r="B150" s="397">
        <v>2</v>
      </c>
      <c r="C150" s="397">
        <v>8</v>
      </c>
      <c r="D150" s="397">
        <v>5</v>
      </c>
      <c r="E150" s="397"/>
      <c r="F150" s="411" t="s">
        <v>1021</v>
      </c>
      <c r="G150" s="399">
        <f>SUM(G151:G153)</f>
        <v>0</v>
      </c>
      <c r="H150" s="399">
        <f t="shared" ref="H150:K150" si="62">SUM(H151:H153)</f>
        <v>1935000</v>
      </c>
      <c r="I150" s="399">
        <f t="shared" si="62"/>
        <v>0</v>
      </c>
      <c r="J150" s="399">
        <f t="shared" si="62"/>
        <v>1935000</v>
      </c>
      <c r="K150" s="399">
        <f t="shared" si="62"/>
        <v>0.76535510496380477</v>
      </c>
    </row>
    <row r="151" spans="1:11" x14ac:dyDescent="0.3">
      <c r="A151" s="400">
        <v>2</v>
      </c>
      <c r="B151" s="401">
        <v>2</v>
      </c>
      <c r="C151" s="401">
        <v>8</v>
      </c>
      <c r="D151" s="401">
        <v>5</v>
      </c>
      <c r="E151" s="401" t="s">
        <v>912</v>
      </c>
      <c r="F151" s="402" t="s">
        <v>1022</v>
      </c>
      <c r="G151" s="403"/>
      <c r="H151" s="403">
        <v>85000</v>
      </c>
      <c r="I151" s="403"/>
      <c r="J151" s="404">
        <f>SUBTOTAL(9,G151:I151)</f>
        <v>85000</v>
      </c>
      <c r="K151" s="405">
        <f>IFERROR(J151/$J$18*100,"0.00")</f>
        <v>3.36202500888493E-2</v>
      </c>
    </row>
    <row r="152" spans="1:11" x14ac:dyDescent="0.3">
      <c r="A152" s="400">
        <v>2</v>
      </c>
      <c r="B152" s="401">
        <v>2</v>
      </c>
      <c r="C152" s="401">
        <v>8</v>
      </c>
      <c r="D152" s="401">
        <v>5</v>
      </c>
      <c r="E152" s="401" t="s">
        <v>914</v>
      </c>
      <c r="F152" s="402" t="s">
        <v>1023</v>
      </c>
      <c r="G152" s="403"/>
      <c r="H152" s="403"/>
      <c r="I152" s="403"/>
      <c r="J152" s="404">
        <f>SUBTOTAL(9,G152:I152)</f>
        <v>0</v>
      </c>
      <c r="K152" s="405">
        <f>IFERROR(J152/$J$18*100,"0.00")</f>
        <v>0</v>
      </c>
    </row>
    <row r="153" spans="1:11" x14ac:dyDescent="0.3">
      <c r="A153" s="400">
        <v>2</v>
      </c>
      <c r="B153" s="401">
        <v>2</v>
      </c>
      <c r="C153" s="401">
        <v>8</v>
      </c>
      <c r="D153" s="401">
        <v>5</v>
      </c>
      <c r="E153" s="401" t="s">
        <v>921</v>
      </c>
      <c r="F153" s="402" t="s">
        <v>1024</v>
      </c>
      <c r="G153" s="403"/>
      <c r="H153" s="403">
        <v>1850000</v>
      </c>
      <c r="I153" s="403"/>
      <c r="J153" s="404">
        <f>SUBTOTAL(9,G153:I153)</f>
        <v>1850000</v>
      </c>
      <c r="K153" s="405">
        <f>IFERROR(J153/$J$18*100,"0.00")</f>
        <v>0.73173485487495549</v>
      </c>
    </row>
    <row r="154" spans="1:11" ht="27.6" x14ac:dyDescent="0.3">
      <c r="A154" s="396">
        <v>2</v>
      </c>
      <c r="B154" s="397">
        <v>2</v>
      </c>
      <c r="C154" s="397">
        <v>8</v>
      </c>
      <c r="D154" s="397">
        <v>6</v>
      </c>
      <c r="E154" s="397"/>
      <c r="F154" s="411" t="s">
        <v>1025</v>
      </c>
      <c r="G154" s="399">
        <f>SUM(G155:G156)</f>
        <v>0</v>
      </c>
      <c r="H154" s="399">
        <f t="shared" ref="H154:K154" si="63">SUM(H155:H156)</f>
        <v>2000000</v>
      </c>
      <c r="I154" s="399">
        <f t="shared" si="63"/>
        <v>0</v>
      </c>
      <c r="J154" s="399">
        <f t="shared" si="63"/>
        <v>2000000</v>
      </c>
      <c r="K154" s="399">
        <f t="shared" si="63"/>
        <v>0.79106470797292472</v>
      </c>
    </row>
    <row r="155" spans="1:11" x14ac:dyDescent="0.3">
      <c r="A155" s="764">
        <v>2</v>
      </c>
      <c r="B155" s="763">
        <v>2</v>
      </c>
      <c r="C155" s="763">
        <v>8</v>
      </c>
      <c r="D155" s="763">
        <v>6</v>
      </c>
      <c r="E155" s="763" t="s">
        <v>912</v>
      </c>
      <c r="F155" s="762" t="s">
        <v>2634</v>
      </c>
      <c r="G155" s="760"/>
      <c r="H155" s="760">
        <v>2000000</v>
      </c>
      <c r="I155" s="760"/>
      <c r="J155" s="761">
        <f>SUBTOTAL(9,G155:I155)</f>
        <v>2000000</v>
      </c>
      <c r="K155" s="405">
        <f>IFERROR(J155/$J$18*100,"0.00")</f>
        <v>0.79106470797292472</v>
      </c>
    </row>
    <row r="156" spans="1:11" x14ac:dyDescent="0.3">
      <c r="A156" s="400">
        <v>2</v>
      </c>
      <c r="B156" s="401">
        <v>2</v>
      </c>
      <c r="C156" s="401">
        <v>8</v>
      </c>
      <c r="D156" s="401">
        <v>6</v>
      </c>
      <c r="E156" s="401" t="s">
        <v>914</v>
      </c>
      <c r="F156" s="402" t="s">
        <v>1027</v>
      </c>
      <c r="G156" s="403"/>
      <c r="H156" s="403"/>
      <c r="I156" s="403"/>
      <c r="J156" s="404">
        <f>SUBTOTAL(9,G156:I156)</f>
        <v>0</v>
      </c>
      <c r="K156" s="405">
        <f>IFERROR(J156/$J$18*100,"0.00")</f>
        <v>0</v>
      </c>
    </row>
    <row r="157" spans="1:11" x14ac:dyDescent="0.3">
      <c r="A157" s="396">
        <v>2</v>
      </c>
      <c r="B157" s="397">
        <v>2</v>
      </c>
      <c r="C157" s="397">
        <v>8</v>
      </c>
      <c r="D157" s="397">
        <v>7</v>
      </c>
      <c r="E157" s="397"/>
      <c r="F157" s="411" t="s">
        <v>1028</v>
      </c>
      <c r="G157" s="399">
        <f>SUM(G158:G163)</f>
        <v>0</v>
      </c>
      <c r="H157" s="399">
        <f t="shared" ref="H157:K157" si="64">SUM(H158:H163)</f>
        <v>2000000</v>
      </c>
      <c r="I157" s="399">
        <f t="shared" si="64"/>
        <v>0</v>
      </c>
      <c r="J157" s="399">
        <f t="shared" si="64"/>
        <v>2000000</v>
      </c>
      <c r="K157" s="399">
        <f t="shared" si="64"/>
        <v>0.79106470797292494</v>
      </c>
    </row>
    <row r="158" spans="1:11" x14ac:dyDescent="0.3">
      <c r="A158" s="400">
        <v>2</v>
      </c>
      <c r="B158" s="401">
        <v>2</v>
      </c>
      <c r="C158" s="401">
        <v>8</v>
      </c>
      <c r="D158" s="401">
        <v>7</v>
      </c>
      <c r="E158" s="401" t="s">
        <v>912</v>
      </c>
      <c r="F158" s="402" t="s">
        <v>1028</v>
      </c>
      <c r="G158" s="403"/>
      <c r="H158" s="403"/>
      <c r="I158" s="403"/>
      <c r="J158" s="404">
        <f t="shared" ref="J158:J163" si="65">SUBTOTAL(9,G158:I158)</f>
        <v>0</v>
      </c>
      <c r="K158" s="405">
        <f t="shared" ref="K158:K163" si="66">IFERROR(J158/$J$18*100,"0.00")</f>
        <v>0</v>
      </c>
    </row>
    <row r="159" spans="1:11" x14ac:dyDescent="0.3">
      <c r="A159" s="400">
        <v>2</v>
      </c>
      <c r="B159" s="401">
        <v>2</v>
      </c>
      <c r="C159" s="401">
        <v>8</v>
      </c>
      <c r="D159" s="401">
        <v>7</v>
      </c>
      <c r="E159" s="401" t="s">
        <v>914</v>
      </c>
      <c r="F159" s="402" t="s">
        <v>1029</v>
      </c>
      <c r="G159" s="403"/>
      <c r="H159" s="403">
        <v>1050000</v>
      </c>
      <c r="I159" s="403"/>
      <c r="J159" s="404">
        <f t="shared" si="65"/>
        <v>1050000</v>
      </c>
      <c r="K159" s="405">
        <f t="shared" si="66"/>
        <v>0.41530897168578557</v>
      </c>
    </row>
    <row r="160" spans="1:11" x14ac:dyDescent="0.3">
      <c r="A160" s="400">
        <v>2</v>
      </c>
      <c r="B160" s="401">
        <v>2</v>
      </c>
      <c r="C160" s="401">
        <v>8</v>
      </c>
      <c r="D160" s="401">
        <v>7</v>
      </c>
      <c r="E160" s="401" t="s">
        <v>921</v>
      </c>
      <c r="F160" s="402" t="s">
        <v>1030</v>
      </c>
      <c r="G160" s="403"/>
      <c r="H160" s="403"/>
      <c r="I160" s="403"/>
      <c r="J160" s="404">
        <f t="shared" si="65"/>
        <v>0</v>
      </c>
      <c r="K160" s="405">
        <f t="shared" si="66"/>
        <v>0</v>
      </c>
    </row>
    <row r="161" spans="1:11" x14ac:dyDescent="0.3">
      <c r="A161" s="400">
        <v>2</v>
      </c>
      <c r="B161" s="401">
        <v>2</v>
      </c>
      <c r="C161" s="401">
        <v>8</v>
      </c>
      <c r="D161" s="401">
        <v>7</v>
      </c>
      <c r="E161" s="401" t="s">
        <v>936</v>
      </c>
      <c r="F161" s="402" t="s">
        <v>1031</v>
      </c>
      <c r="G161" s="403"/>
      <c r="H161" s="403">
        <v>300000</v>
      </c>
      <c r="I161" s="403"/>
      <c r="J161" s="404">
        <f t="shared" si="65"/>
        <v>300000</v>
      </c>
      <c r="K161" s="405">
        <f t="shared" si="66"/>
        <v>0.11865970619593873</v>
      </c>
    </row>
    <row r="162" spans="1:11" x14ac:dyDescent="0.3">
      <c r="A162" s="400">
        <v>2</v>
      </c>
      <c r="B162" s="401">
        <v>2</v>
      </c>
      <c r="C162" s="401">
        <v>8</v>
      </c>
      <c r="D162" s="401">
        <v>7</v>
      </c>
      <c r="E162" s="401" t="s">
        <v>916</v>
      </c>
      <c r="F162" s="402" t="s">
        <v>1032</v>
      </c>
      <c r="G162" s="403"/>
      <c r="H162" s="403"/>
      <c r="I162" s="403"/>
      <c r="J162" s="404">
        <f t="shared" si="65"/>
        <v>0</v>
      </c>
      <c r="K162" s="405">
        <f t="shared" si="66"/>
        <v>0</v>
      </c>
    </row>
    <row r="163" spans="1:11" x14ac:dyDescent="0.3">
      <c r="A163" s="400">
        <v>2</v>
      </c>
      <c r="B163" s="401">
        <v>2</v>
      </c>
      <c r="C163" s="401">
        <v>8</v>
      </c>
      <c r="D163" s="401">
        <v>7</v>
      </c>
      <c r="E163" s="401" t="s">
        <v>918</v>
      </c>
      <c r="F163" s="660" t="s">
        <v>1033</v>
      </c>
      <c r="G163" s="661"/>
      <c r="H163" s="661">
        <v>650000</v>
      </c>
      <c r="I163" s="403"/>
      <c r="J163" s="404">
        <f t="shared" si="65"/>
        <v>650000</v>
      </c>
      <c r="K163" s="405">
        <f t="shared" si="66"/>
        <v>0.25709603009120058</v>
      </c>
    </row>
    <row r="164" spans="1:11" x14ac:dyDescent="0.3">
      <c r="A164" s="396">
        <v>2</v>
      </c>
      <c r="B164" s="397">
        <v>2</v>
      </c>
      <c r="C164" s="397">
        <v>8</v>
      </c>
      <c r="D164" s="397">
        <v>8</v>
      </c>
      <c r="E164" s="397"/>
      <c r="F164" s="411" t="s">
        <v>1034</v>
      </c>
      <c r="G164" s="399">
        <f>SUM(G165:G166)</f>
        <v>900000</v>
      </c>
      <c r="H164" s="399">
        <f t="shared" ref="H164:K164" si="67">SUM(H165:H166)</f>
        <v>3396209.61</v>
      </c>
      <c r="I164" s="399">
        <f t="shared" si="67"/>
        <v>0</v>
      </c>
      <c r="J164" s="399">
        <f t="shared" si="67"/>
        <v>4296209.6099999994</v>
      </c>
      <c r="K164" s="399">
        <f t="shared" si="67"/>
        <v>1.6992899002625614</v>
      </c>
    </row>
    <row r="165" spans="1:11" x14ac:dyDescent="0.3">
      <c r="A165" s="400">
        <v>2</v>
      </c>
      <c r="B165" s="401">
        <v>2</v>
      </c>
      <c r="C165" s="401">
        <v>8</v>
      </c>
      <c r="D165" s="401">
        <v>8</v>
      </c>
      <c r="E165" s="401" t="s">
        <v>912</v>
      </c>
      <c r="F165" s="402" t="s">
        <v>1035</v>
      </c>
      <c r="G165" s="403">
        <v>900000</v>
      </c>
      <c r="H165" s="403">
        <v>3396209.61</v>
      </c>
      <c r="I165" s="403"/>
      <c r="J165" s="404">
        <f>SUBTOTAL(9,G165:I165)</f>
        <v>4296209.6099999994</v>
      </c>
      <c r="K165" s="405">
        <f>IFERROR(J165/$J$18*100,"0.00")</f>
        <v>1.6992899002625614</v>
      </c>
    </row>
    <row r="166" spans="1:11" x14ac:dyDescent="0.3">
      <c r="A166" s="400">
        <v>2</v>
      </c>
      <c r="B166" s="401">
        <v>2</v>
      </c>
      <c r="C166" s="401">
        <v>8</v>
      </c>
      <c r="D166" s="401">
        <v>8</v>
      </c>
      <c r="E166" s="401" t="s">
        <v>914</v>
      </c>
      <c r="F166" s="402" t="s">
        <v>1036</v>
      </c>
      <c r="G166" s="403"/>
      <c r="H166" s="403"/>
      <c r="I166" s="403"/>
      <c r="J166" s="404">
        <f>SUBTOTAL(9,G166:I166)</f>
        <v>0</v>
      </c>
      <c r="K166" s="405">
        <f>IFERROR(J166/$J$18*100,"0.00")</f>
        <v>0</v>
      </c>
    </row>
    <row r="167" spans="1:11" x14ac:dyDescent="0.3">
      <c r="A167" s="396">
        <v>2</v>
      </c>
      <c r="B167" s="397">
        <v>2</v>
      </c>
      <c r="C167" s="397">
        <v>9</v>
      </c>
      <c r="D167" s="397">
        <v>2</v>
      </c>
      <c r="E167" s="401"/>
      <c r="F167" s="411" t="s">
        <v>1037</v>
      </c>
      <c r="G167" s="399">
        <f>+G168+G169</f>
        <v>0</v>
      </c>
      <c r="H167" s="399">
        <f t="shared" ref="H167:K167" si="68">+H168+H169</f>
        <v>4000000</v>
      </c>
      <c r="I167" s="399">
        <f t="shared" si="68"/>
        <v>0</v>
      </c>
      <c r="J167" s="399">
        <f t="shared" si="68"/>
        <v>4000000</v>
      </c>
      <c r="K167" s="399">
        <f t="shared" si="68"/>
        <v>1.5821294159458494</v>
      </c>
    </row>
    <row r="168" spans="1:11" x14ac:dyDescent="0.3">
      <c r="A168" s="400">
        <v>2</v>
      </c>
      <c r="B168" s="401">
        <v>2</v>
      </c>
      <c r="C168" s="401">
        <v>9</v>
      </c>
      <c r="D168" s="401">
        <v>2</v>
      </c>
      <c r="E168" s="401" t="s">
        <v>872</v>
      </c>
      <c r="F168" s="402" t="s">
        <v>1037</v>
      </c>
      <c r="G168" s="416"/>
      <c r="H168" s="416"/>
      <c r="I168" s="416"/>
      <c r="J168" s="416">
        <f>SUBTOTAL(9,G168:I168)</f>
        <v>0</v>
      </c>
      <c r="K168" s="405">
        <f>IFERROR(J168/$J$18*100,"0.00")</f>
        <v>0</v>
      </c>
    </row>
    <row r="169" spans="1:11" x14ac:dyDescent="0.3">
      <c r="A169" s="400">
        <v>2</v>
      </c>
      <c r="B169" s="401">
        <v>2</v>
      </c>
      <c r="C169" s="401">
        <v>9</v>
      </c>
      <c r="D169" s="401">
        <v>2</v>
      </c>
      <c r="E169" s="401" t="s">
        <v>921</v>
      </c>
      <c r="F169" s="402" t="s">
        <v>1038</v>
      </c>
      <c r="G169" s="403"/>
      <c r="H169" s="403">
        <v>4000000</v>
      </c>
      <c r="I169" s="403"/>
      <c r="J169" s="416">
        <f>SUBTOTAL(9,G169:I169)</f>
        <v>4000000</v>
      </c>
      <c r="K169" s="405">
        <f>IFERROR(J169/$J$18*100,"0.00")</f>
        <v>1.5821294159458494</v>
      </c>
    </row>
    <row r="170" spans="1:11" x14ac:dyDescent="0.3">
      <c r="A170" s="388">
        <v>2</v>
      </c>
      <c r="B170" s="389">
        <v>3</v>
      </c>
      <c r="C170" s="389"/>
      <c r="D170" s="389"/>
      <c r="E170" s="389"/>
      <c r="F170" s="390" t="s">
        <v>1039</v>
      </c>
      <c r="G170" s="391">
        <f>+G171+G179+G188+G197+G200+G209+G224+G238</f>
        <v>13486749.370000001</v>
      </c>
      <c r="H170" s="391">
        <f t="shared" ref="H170:K170" si="69">+H171+H179+H188+H197+H200+H209+H224+H238</f>
        <v>35677701.269999996</v>
      </c>
      <c r="I170" s="391">
        <f t="shared" si="69"/>
        <v>0</v>
      </c>
      <c r="J170" s="391">
        <f t="shared" si="69"/>
        <v>49164450.640000001</v>
      </c>
      <c r="K170" s="391">
        <f t="shared" si="69"/>
        <v>19.446130894090437</v>
      </c>
    </row>
    <row r="171" spans="1:11" x14ac:dyDescent="0.3">
      <c r="A171" s="392">
        <v>2</v>
      </c>
      <c r="B171" s="393">
        <v>3</v>
      </c>
      <c r="C171" s="393">
        <v>1</v>
      </c>
      <c r="D171" s="393"/>
      <c r="E171" s="393"/>
      <c r="F171" s="394" t="s">
        <v>1040</v>
      </c>
      <c r="G171" s="395">
        <f>+G172+G174+G177</f>
        <v>548000</v>
      </c>
      <c r="H171" s="395">
        <f t="shared" ref="H171:K171" si="70">+H172+H174+H177</f>
        <v>1103000</v>
      </c>
      <c r="I171" s="395">
        <f t="shared" si="70"/>
        <v>0</v>
      </c>
      <c r="J171" s="395">
        <f t="shared" si="70"/>
        <v>1651000</v>
      </c>
      <c r="K171" s="395">
        <f t="shared" si="70"/>
        <v>0.65302391643164936</v>
      </c>
    </row>
    <row r="172" spans="1:11" x14ac:dyDescent="0.3">
      <c r="A172" s="396">
        <v>2</v>
      </c>
      <c r="B172" s="397">
        <v>3</v>
      </c>
      <c r="C172" s="397">
        <v>1</v>
      </c>
      <c r="D172" s="397">
        <v>1</v>
      </c>
      <c r="E172" s="397"/>
      <c r="F172" s="411" t="s">
        <v>841</v>
      </c>
      <c r="G172" s="399">
        <f>+G173</f>
        <v>548000</v>
      </c>
      <c r="H172" s="399">
        <f t="shared" ref="H172:K172" si="71">+H173</f>
        <v>900000</v>
      </c>
      <c r="I172" s="399">
        <f t="shared" si="71"/>
        <v>0</v>
      </c>
      <c r="J172" s="399">
        <f t="shared" si="71"/>
        <v>1448000</v>
      </c>
      <c r="K172" s="399">
        <f t="shared" si="71"/>
        <v>0.57273084857239753</v>
      </c>
    </row>
    <row r="173" spans="1:11" x14ac:dyDescent="0.3">
      <c r="A173" s="400">
        <v>2</v>
      </c>
      <c r="B173" s="401">
        <v>3</v>
      </c>
      <c r="C173" s="401">
        <v>1</v>
      </c>
      <c r="D173" s="401">
        <v>1</v>
      </c>
      <c r="E173" s="401" t="s">
        <v>912</v>
      </c>
      <c r="F173" s="402" t="s">
        <v>841</v>
      </c>
      <c r="G173" s="403">
        <v>548000</v>
      </c>
      <c r="H173" s="403">
        <v>900000</v>
      </c>
      <c r="I173" s="403"/>
      <c r="J173" s="404">
        <f>SUBTOTAL(9,G173:I173)</f>
        <v>1448000</v>
      </c>
      <c r="K173" s="405">
        <f>IFERROR(J173/$J$18*100,"0.00")</f>
        <v>0.57273084857239753</v>
      </c>
    </row>
    <row r="174" spans="1:11" x14ac:dyDescent="0.3">
      <c r="A174" s="396">
        <v>2</v>
      </c>
      <c r="B174" s="397">
        <v>3</v>
      </c>
      <c r="C174" s="397">
        <v>1</v>
      </c>
      <c r="D174" s="397">
        <v>3</v>
      </c>
      <c r="E174" s="397"/>
      <c r="F174" s="411" t="s">
        <v>1041</v>
      </c>
      <c r="G174" s="399">
        <f>SUM(G175:G176)</f>
        <v>0</v>
      </c>
      <c r="H174" s="399">
        <f t="shared" ref="H174:K174" si="72">SUM(H175:H176)</f>
        <v>0</v>
      </c>
      <c r="I174" s="399">
        <f t="shared" si="72"/>
        <v>0</v>
      </c>
      <c r="J174" s="399">
        <f t="shared" si="72"/>
        <v>0</v>
      </c>
      <c r="K174" s="399">
        <f t="shared" si="72"/>
        <v>0</v>
      </c>
    </row>
    <row r="175" spans="1:11" x14ac:dyDescent="0.3">
      <c r="A175" s="400">
        <v>2</v>
      </c>
      <c r="B175" s="401">
        <v>3</v>
      </c>
      <c r="C175" s="401">
        <v>1</v>
      </c>
      <c r="D175" s="401">
        <v>3</v>
      </c>
      <c r="E175" s="401" t="s">
        <v>914</v>
      </c>
      <c r="F175" s="402" t="s">
        <v>1042</v>
      </c>
      <c r="G175" s="403"/>
      <c r="H175" s="403"/>
      <c r="I175" s="403"/>
      <c r="J175" s="404">
        <f>SUBTOTAL(9,G175:I175)</f>
        <v>0</v>
      </c>
      <c r="K175" s="405">
        <f>IFERROR(J175/$J$18*100,"0.00")</f>
        <v>0</v>
      </c>
    </row>
    <row r="176" spans="1:11" x14ac:dyDescent="0.3">
      <c r="A176" s="400">
        <v>2</v>
      </c>
      <c r="B176" s="401">
        <v>3</v>
      </c>
      <c r="C176" s="401">
        <v>1</v>
      </c>
      <c r="D176" s="401">
        <v>3</v>
      </c>
      <c r="E176" s="401" t="s">
        <v>921</v>
      </c>
      <c r="F176" s="402" t="s">
        <v>1043</v>
      </c>
      <c r="G176" s="403"/>
      <c r="H176" s="403"/>
      <c r="I176" s="403"/>
      <c r="J176" s="404">
        <f>SUBTOTAL(9,G176:I176)</f>
        <v>0</v>
      </c>
      <c r="K176" s="405">
        <f>IFERROR(J176/$J$18*100,"0.00")</f>
        <v>0</v>
      </c>
    </row>
    <row r="177" spans="1:11" x14ac:dyDescent="0.3">
      <c r="A177" s="396">
        <v>2</v>
      </c>
      <c r="B177" s="397">
        <v>3</v>
      </c>
      <c r="C177" s="397">
        <v>1</v>
      </c>
      <c r="D177" s="397">
        <v>4</v>
      </c>
      <c r="E177" s="397"/>
      <c r="F177" s="411" t="s">
        <v>1044</v>
      </c>
      <c r="G177" s="415">
        <f>+G178</f>
        <v>0</v>
      </c>
      <c r="H177" s="415">
        <f t="shared" ref="H177:K177" si="73">+H178</f>
        <v>203000</v>
      </c>
      <c r="I177" s="415">
        <f t="shared" si="73"/>
        <v>0</v>
      </c>
      <c r="J177" s="415">
        <f t="shared" si="73"/>
        <v>203000</v>
      </c>
      <c r="K177" s="415">
        <f t="shared" si="73"/>
        <v>8.029306785925186E-2</v>
      </c>
    </row>
    <row r="178" spans="1:11" x14ac:dyDescent="0.3">
      <c r="A178" s="400">
        <v>2</v>
      </c>
      <c r="B178" s="401">
        <v>3</v>
      </c>
      <c r="C178" s="401">
        <v>1</v>
      </c>
      <c r="D178" s="401">
        <v>4</v>
      </c>
      <c r="E178" s="401" t="s">
        <v>912</v>
      </c>
      <c r="F178" s="402" t="s">
        <v>1044</v>
      </c>
      <c r="G178" s="403"/>
      <c r="H178" s="403">
        <v>203000</v>
      </c>
      <c r="I178" s="403"/>
      <c r="J178" s="404">
        <f>SUBTOTAL(9,G178:I178)</f>
        <v>203000</v>
      </c>
      <c r="K178" s="405">
        <f>IFERROR(J178/$J$18*100,"0.00")</f>
        <v>8.029306785925186E-2</v>
      </c>
    </row>
    <row r="179" spans="1:11" x14ac:dyDescent="0.3">
      <c r="A179" s="392">
        <v>2</v>
      </c>
      <c r="B179" s="393">
        <v>3</v>
      </c>
      <c r="C179" s="393">
        <v>2</v>
      </c>
      <c r="D179" s="393"/>
      <c r="E179" s="393"/>
      <c r="F179" s="394" t="s">
        <v>1045</v>
      </c>
      <c r="G179" s="395">
        <f>+G180+G182+G184+G186</f>
        <v>0</v>
      </c>
      <c r="H179" s="395">
        <f t="shared" ref="H179:K179" si="74">+H180+H182+H184+H186</f>
        <v>1585000</v>
      </c>
      <c r="I179" s="395">
        <f t="shared" si="74"/>
        <v>0</v>
      </c>
      <c r="J179" s="395">
        <f t="shared" si="74"/>
        <v>1585000</v>
      </c>
      <c r="K179" s="395">
        <f t="shared" si="74"/>
        <v>0.62691878106854293</v>
      </c>
    </row>
    <row r="180" spans="1:11" x14ac:dyDescent="0.3">
      <c r="A180" s="396">
        <v>2</v>
      </c>
      <c r="B180" s="397">
        <v>3</v>
      </c>
      <c r="C180" s="397">
        <v>2</v>
      </c>
      <c r="D180" s="397">
        <v>1</v>
      </c>
      <c r="E180" s="397"/>
      <c r="F180" s="411" t="s">
        <v>1046</v>
      </c>
      <c r="G180" s="415">
        <f>+G181</f>
        <v>0</v>
      </c>
      <c r="H180" s="415">
        <f t="shared" ref="H180:K180" si="75">+H181</f>
        <v>0</v>
      </c>
      <c r="I180" s="415">
        <f t="shared" si="75"/>
        <v>0</v>
      </c>
      <c r="J180" s="415">
        <f t="shared" si="75"/>
        <v>0</v>
      </c>
      <c r="K180" s="415">
        <f t="shared" si="75"/>
        <v>0</v>
      </c>
    </row>
    <row r="181" spans="1:11" x14ac:dyDescent="0.3">
      <c r="A181" s="400">
        <v>2</v>
      </c>
      <c r="B181" s="401">
        <v>3</v>
      </c>
      <c r="C181" s="401">
        <v>2</v>
      </c>
      <c r="D181" s="401">
        <v>1</v>
      </c>
      <c r="E181" s="401" t="s">
        <v>912</v>
      </c>
      <c r="F181" s="402" t="s">
        <v>1046</v>
      </c>
      <c r="G181" s="403"/>
      <c r="H181" s="403"/>
      <c r="I181" s="403"/>
      <c r="J181" s="404">
        <f>SUBTOTAL(9,G181:I181)</f>
        <v>0</v>
      </c>
      <c r="K181" s="405">
        <f>IFERROR(J181/$J$18*100,"0.00")</f>
        <v>0</v>
      </c>
    </row>
    <row r="182" spans="1:11" x14ac:dyDescent="0.3">
      <c r="A182" s="396">
        <v>2</v>
      </c>
      <c r="B182" s="397">
        <v>3</v>
      </c>
      <c r="C182" s="397">
        <v>2</v>
      </c>
      <c r="D182" s="397">
        <v>2</v>
      </c>
      <c r="E182" s="397"/>
      <c r="F182" s="411" t="s">
        <v>1047</v>
      </c>
      <c r="G182" s="415">
        <f>+G183</f>
        <v>0</v>
      </c>
      <c r="H182" s="415">
        <f t="shared" ref="H182:K182" si="76">+H183</f>
        <v>185000</v>
      </c>
      <c r="I182" s="415">
        <f t="shared" si="76"/>
        <v>0</v>
      </c>
      <c r="J182" s="415">
        <f t="shared" si="76"/>
        <v>185000</v>
      </c>
      <c r="K182" s="415">
        <f t="shared" si="76"/>
        <v>7.3173485487495554E-2</v>
      </c>
    </row>
    <row r="183" spans="1:11" x14ac:dyDescent="0.3">
      <c r="A183" s="400">
        <v>2</v>
      </c>
      <c r="B183" s="401">
        <v>3</v>
      </c>
      <c r="C183" s="401">
        <v>2</v>
      </c>
      <c r="D183" s="401">
        <v>2</v>
      </c>
      <c r="E183" s="401" t="s">
        <v>912</v>
      </c>
      <c r="F183" s="402" t="s">
        <v>1047</v>
      </c>
      <c r="G183" s="403"/>
      <c r="H183" s="403">
        <v>185000</v>
      </c>
      <c r="I183" s="403"/>
      <c r="J183" s="404">
        <f>SUBTOTAL(9,G183:I183)</f>
        <v>185000</v>
      </c>
      <c r="K183" s="405">
        <f>IFERROR(J183/$J$18*100,"0.00")</f>
        <v>7.3173485487495554E-2</v>
      </c>
    </row>
    <row r="184" spans="1:11" x14ac:dyDescent="0.3">
      <c r="A184" s="396">
        <v>2</v>
      </c>
      <c r="B184" s="397">
        <v>3</v>
      </c>
      <c r="C184" s="397">
        <v>2</v>
      </c>
      <c r="D184" s="397">
        <v>3</v>
      </c>
      <c r="E184" s="397"/>
      <c r="F184" s="411" t="s">
        <v>1048</v>
      </c>
      <c r="G184" s="415">
        <f>+G185</f>
        <v>0</v>
      </c>
      <c r="H184" s="415">
        <f t="shared" ref="H184:K184" si="77">+H185</f>
        <v>1400000</v>
      </c>
      <c r="I184" s="415">
        <f t="shared" si="77"/>
        <v>0</v>
      </c>
      <c r="J184" s="415">
        <f t="shared" si="77"/>
        <v>1400000</v>
      </c>
      <c r="K184" s="415">
        <f t="shared" si="77"/>
        <v>0.55374529558104735</v>
      </c>
    </row>
    <row r="185" spans="1:11" x14ac:dyDescent="0.3">
      <c r="A185" s="764">
        <v>2</v>
      </c>
      <c r="B185" s="763">
        <v>3</v>
      </c>
      <c r="C185" s="763">
        <v>2</v>
      </c>
      <c r="D185" s="763">
        <v>3</v>
      </c>
      <c r="E185" s="763" t="s">
        <v>912</v>
      </c>
      <c r="F185" s="762" t="s">
        <v>1048</v>
      </c>
      <c r="G185" s="760"/>
      <c r="H185" s="760">
        <v>1400000</v>
      </c>
      <c r="I185" s="760"/>
      <c r="J185" s="761">
        <f>SUBTOTAL(9,G185:I185)</f>
        <v>1400000</v>
      </c>
      <c r="K185" s="405">
        <f>IFERROR(J185/$J$18*100,"0.00")</f>
        <v>0.55374529558104735</v>
      </c>
    </row>
    <row r="186" spans="1:11" x14ac:dyDescent="0.3">
      <c r="A186" s="396">
        <v>2</v>
      </c>
      <c r="B186" s="397">
        <v>3</v>
      </c>
      <c r="C186" s="397">
        <v>2</v>
      </c>
      <c r="D186" s="397">
        <v>4</v>
      </c>
      <c r="E186" s="397"/>
      <c r="F186" s="411" t="s">
        <v>1049</v>
      </c>
      <c r="G186" s="415">
        <f>+G187</f>
        <v>0</v>
      </c>
      <c r="H186" s="415">
        <f t="shared" ref="H186:K186" si="78">+H187</f>
        <v>0</v>
      </c>
      <c r="I186" s="415">
        <f t="shared" si="78"/>
        <v>0</v>
      </c>
      <c r="J186" s="415">
        <f t="shared" si="78"/>
        <v>0</v>
      </c>
      <c r="K186" s="415">
        <f t="shared" si="78"/>
        <v>0</v>
      </c>
    </row>
    <row r="187" spans="1:11" x14ac:dyDescent="0.3">
      <c r="A187" s="400">
        <v>2</v>
      </c>
      <c r="B187" s="401">
        <v>3</v>
      </c>
      <c r="C187" s="401">
        <v>2</v>
      </c>
      <c r="D187" s="401">
        <v>4</v>
      </c>
      <c r="E187" s="401" t="s">
        <v>912</v>
      </c>
      <c r="F187" s="402" t="s">
        <v>1049</v>
      </c>
      <c r="G187" s="403"/>
      <c r="H187" s="403"/>
      <c r="I187" s="403"/>
      <c r="J187" s="404">
        <f>SUBTOTAL(9,G187:I187)</f>
        <v>0</v>
      </c>
      <c r="K187" s="405">
        <f>IFERROR(J187/$J$18*100,"0.00")</f>
        <v>0</v>
      </c>
    </row>
    <row r="188" spans="1:11" x14ac:dyDescent="0.3">
      <c r="A188" s="392">
        <v>2</v>
      </c>
      <c r="B188" s="393">
        <v>3</v>
      </c>
      <c r="C188" s="393">
        <v>3</v>
      </c>
      <c r="D188" s="393"/>
      <c r="E188" s="393"/>
      <c r="F188" s="394" t="s">
        <v>1050</v>
      </c>
      <c r="G188" s="395">
        <f>+G189+G191+G193+G195</f>
        <v>0</v>
      </c>
      <c r="H188" s="395">
        <f t="shared" ref="H188:K188" si="79">+H189+H191+H193+H195</f>
        <v>7726619</v>
      </c>
      <c r="I188" s="395">
        <f t="shared" si="79"/>
        <v>0</v>
      </c>
      <c r="J188" s="395">
        <f t="shared" si="79"/>
        <v>7726619</v>
      </c>
      <c r="K188" s="395">
        <f t="shared" si="79"/>
        <v>3.0561278014265261</v>
      </c>
    </row>
    <row r="189" spans="1:11" x14ac:dyDescent="0.3">
      <c r="A189" s="396">
        <v>2</v>
      </c>
      <c r="B189" s="397">
        <v>3</v>
      </c>
      <c r="C189" s="397">
        <v>3</v>
      </c>
      <c r="D189" s="397">
        <v>1</v>
      </c>
      <c r="E189" s="397"/>
      <c r="F189" s="411" t="s">
        <v>1051</v>
      </c>
      <c r="G189" s="399">
        <f>G190</f>
        <v>0</v>
      </c>
      <c r="H189" s="399">
        <f t="shared" ref="H189:K189" si="80">H190</f>
        <v>1380000</v>
      </c>
      <c r="I189" s="399">
        <f t="shared" si="80"/>
        <v>0</v>
      </c>
      <c r="J189" s="399">
        <f t="shared" si="80"/>
        <v>1380000</v>
      </c>
      <c r="K189" s="399">
        <f t="shared" si="80"/>
        <v>0.54583464850131813</v>
      </c>
    </row>
    <row r="190" spans="1:11" x14ac:dyDescent="0.3">
      <c r="A190" s="400">
        <v>2</v>
      </c>
      <c r="B190" s="401">
        <v>3</v>
      </c>
      <c r="C190" s="401">
        <v>3</v>
      </c>
      <c r="D190" s="401">
        <v>1</v>
      </c>
      <c r="E190" s="401" t="s">
        <v>912</v>
      </c>
      <c r="F190" s="402" t="s">
        <v>1051</v>
      </c>
      <c r="G190" s="403"/>
      <c r="H190" s="403">
        <v>1380000</v>
      </c>
      <c r="I190" s="403"/>
      <c r="J190" s="404">
        <f>SUBTOTAL(9,G190:I190)</f>
        <v>1380000</v>
      </c>
      <c r="K190" s="405">
        <f>IFERROR(J190/$J$18*100,"0.00")</f>
        <v>0.54583464850131813</v>
      </c>
    </row>
    <row r="191" spans="1:11" x14ac:dyDescent="0.3">
      <c r="A191" s="396">
        <v>2</v>
      </c>
      <c r="B191" s="397">
        <v>3</v>
      </c>
      <c r="C191" s="397">
        <v>3</v>
      </c>
      <c r="D191" s="397">
        <v>2</v>
      </c>
      <c r="E191" s="397"/>
      <c r="F191" s="411" t="s">
        <v>1052</v>
      </c>
      <c r="G191" s="415">
        <f>+G192</f>
        <v>0</v>
      </c>
      <c r="H191" s="415">
        <f t="shared" ref="H191:K191" si="81">+H192</f>
        <v>1365000</v>
      </c>
      <c r="I191" s="415">
        <f t="shared" si="81"/>
        <v>0</v>
      </c>
      <c r="J191" s="415">
        <f t="shared" si="81"/>
        <v>1365000</v>
      </c>
      <c r="K191" s="415">
        <f t="shared" si="81"/>
        <v>0.53990166319152111</v>
      </c>
    </row>
    <row r="192" spans="1:11" x14ac:dyDescent="0.3">
      <c r="A192" s="400">
        <v>2</v>
      </c>
      <c r="B192" s="401">
        <v>3</v>
      </c>
      <c r="C192" s="401">
        <v>3</v>
      </c>
      <c r="D192" s="401">
        <v>2</v>
      </c>
      <c r="E192" s="401" t="s">
        <v>912</v>
      </c>
      <c r="F192" s="402" t="s">
        <v>1052</v>
      </c>
      <c r="G192" s="403"/>
      <c r="H192" s="403">
        <v>1365000</v>
      </c>
      <c r="I192" s="403"/>
      <c r="J192" s="404">
        <f>SUBTOTAL(9,G192:I192)</f>
        <v>1365000</v>
      </c>
      <c r="K192" s="405">
        <f>IFERROR(J192/$J$18*100,"0.00")</f>
        <v>0.53990166319152111</v>
      </c>
    </row>
    <row r="193" spans="1:11" x14ac:dyDescent="0.3">
      <c r="A193" s="396">
        <v>2</v>
      </c>
      <c r="B193" s="397">
        <v>3</v>
      </c>
      <c r="C193" s="397">
        <v>3</v>
      </c>
      <c r="D193" s="397">
        <v>3</v>
      </c>
      <c r="E193" s="397"/>
      <c r="F193" s="411" t="s">
        <v>1053</v>
      </c>
      <c r="G193" s="415">
        <f>+G194</f>
        <v>0</v>
      </c>
      <c r="H193" s="415">
        <f t="shared" ref="H193:K193" si="82">+H194</f>
        <v>4981619</v>
      </c>
      <c r="I193" s="415">
        <f t="shared" si="82"/>
        <v>0</v>
      </c>
      <c r="J193" s="415">
        <f t="shared" si="82"/>
        <v>4981619</v>
      </c>
      <c r="K193" s="415">
        <f t="shared" si="82"/>
        <v>1.9703914897336867</v>
      </c>
    </row>
    <row r="194" spans="1:11" x14ac:dyDescent="0.3">
      <c r="A194" s="400">
        <v>2</v>
      </c>
      <c r="B194" s="401">
        <v>3</v>
      </c>
      <c r="C194" s="401">
        <v>3</v>
      </c>
      <c r="D194" s="401">
        <v>3</v>
      </c>
      <c r="E194" s="401" t="s">
        <v>912</v>
      </c>
      <c r="F194" s="402" t="s">
        <v>1053</v>
      </c>
      <c r="G194" s="403"/>
      <c r="H194" s="403">
        <v>4981619</v>
      </c>
      <c r="I194" s="403"/>
      <c r="J194" s="404">
        <f>SUBTOTAL(9,G194:I194)</f>
        <v>4981619</v>
      </c>
      <c r="K194" s="405">
        <f>IFERROR(J194/$J$18*100,"0.00")</f>
        <v>1.9703914897336867</v>
      </c>
    </row>
    <row r="195" spans="1:11" x14ac:dyDescent="0.3">
      <c r="A195" s="396">
        <v>2</v>
      </c>
      <c r="B195" s="397">
        <v>3</v>
      </c>
      <c r="C195" s="397">
        <v>3</v>
      </c>
      <c r="D195" s="397">
        <v>4</v>
      </c>
      <c r="E195" s="397"/>
      <c r="F195" s="411" t="s">
        <v>1054</v>
      </c>
      <c r="G195" s="415">
        <f>+G196</f>
        <v>0</v>
      </c>
      <c r="H195" s="415">
        <f t="shared" ref="H195:K195" si="83">+H196</f>
        <v>0</v>
      </c>
      <c r="I195" s="415">
        <f t="shared" si="83"/>
        <v>0</v>
      </c>
      <c r="J195" s="415">
        <f t="shared" si="83"/>
        <v>0</v>
      </c>
      <c r="K195" s="415">
        <f t="shared" si="83"/>
        <v>0</v>
      </c>
    </row>
    <row r="196" spans="1:11" x14ac:dyDescent="0.3">
      <c r="A196" s="400">
        <v>2</v>
      </c>
      <c r="B196" s="401">
        <v>3</v>
      </c>
      <c r="C196" s="401">
        <v>3</v>
      </c>
      <c r="D196" s="401">
        <v>4</v>
      </c>
      <c r="E196" s="401" t="s">
        <v>912</v>
      </c>
      <c r="F196" s="402" t="s">
        <v>1054</v>
      </c>
      <c r="G196" s="403"/>
      <c r="H196" s="403"/>
      <c r="I196" s="403"/>
      <c r="J196" s="404">
        <f>SUBTOTAL(9,G196:I196)</f>
        <v>0</v>
      </c>
      <c r="K196" s="405">
        <f>IFERROR(J196/$J$18*100,"0.00")</f>
        <v>0</v>
      </c>
    </row>
    <row r="197" spans="1:11" x14ac:dyDescent="0.3">
      <c r="A197" s="392">
        <v>2</v>
      </c>
      <c r="B197" s="393">
        <v>3</v>
      </c>
      <c r="C197" s="393">
        <v>4</v>
      </c>
      <c r="D197" s="393"/>
      <c r="E197" s="393"/>
      <c r="F197" s="394" t="s">
        <v>1055</v>
      </c>
      <c r="G197" s="395">
        <f>+G198</f>
        <v>1593000</v>
      </c>
      <c r="H197" s="395">
        <f t="shared" ref="H197:K198" si="84">+H198</f>
        <v>2000000</v>
      </c>
      <c r="I197" s="395">
        <f t="shared" si="84"/>
        <v>0</v>
      </c>
      <c r="J197" s="395">
        <f t="shared" si="84"/>
        <v>3593000</v>
      </c>
      <c r="K197" s="395">
        <f t="shared" si="84"/>
        <v>1.4211477478733594</v>
      </c>
    </row>
    <row r="198" spans="1:11" x14ac:dyDescent="0.3">
      <c r="A198" s="396">
        <v>2</v>
      </c>
      <c r="B198" s="397">
        <v>3</v>
      </c>
      <c r="C198" s="397">
        <v>4</v>
      </c>
      <c r="D198" s="397">
        <v>1</v>
      </c>
      <c r="E198" s="397"/>
      <c r="F198" s="411" t="s">
        <v>1056</v>
      </c>
      <c r="G198" s="415">
        <f>+G199</f>
        <v>1593000</v>
      </c>
      <c r="H198" s="415">
        <f t="shared" si="84"/>
        <v>2000000</v>
      </c>
      <c r="I198" s="415">
        <f t="shared" si="84"/>
        <v>0</v>
      </c>
      <c r="J198" s="415">
        <f t="shared" si="84"/>
        <v>3593000</v>
      </c>
      <c r="K198" s="415">
        <f t="shared" si="84"/>
        <v>1.4211477478733594</v>
      </c>
    </row>
    <row r="199" spans="1:11" x14ac:dyDescent="0.3">
      <c r="A199" s="400">
        <v>2</v>
      </c>
      <c r="B199" s="401">
        <v>3</v>
      </c>
      <c r="C199" s="401">
        <v>4</v>
      </c>
      <c r="D199" s="401">
        <v>1</v>
      </c>
      <c r="E199" s="401" t="s">
        <v>912</v>
      </c>
      <c r="F199" s="402" t="s">
        <v>1056</v>
      </c>
      <c r="G199" s="403">
        <v>1593000</v>
      </c>
      <c r="H199" s="403">
        <v>2000000</v>
      </c>
      <c r="I199" s="403"/>
      <c r="J199" s="404">
        <f>+G199+H199</f>
        <v>3593000</v>
      </c>
      <c r="K199" s="405">
        <f>IFERROR(J199/$J$18*100,"0.00")</f>
        <v>1.4211477478733594</v>
      </c>
    </row>
    <row r="200" spans="1:11" x14ac:dyDescent="0.3">
      <c r="A200" s="392">
        <v>2</v>
      </c>
      <c r="B200" s="393">
        <v>3</v>
      </c>
      <c r="C200" s="393">
        <v>5</v>
      </c>
      <c r="D200" s="393"/>
      <c r="E200" s="393"/>
      <c r="F200" s="394" t="s">
        <v>1057</v>
      </c>
      <c r="G200" s="395">
        <f>+G201+G203+G205+G207</f>
        <v>250000</v>
      </c>
      <c r="H200" s="395">
        <f t="shared" ref="H200:K200" si="85">+H201+H203+H205+H207</f>
        <v>1588692.02</v>
      </c>
      <c r="I200" s="395">
        <f t="shared" si="85"/>
        <v>0</v>
      </c>
      <c r="J200" s="395">
        <f t="shared" si="85"/>
        <v>1838692.02</v>
      </c>
      <c r="K200" s="395">
        <f t="shared" si="85"/>
        <v>0.72726218292672362</v>
      </c>
    </row>
    <row r="201" spans="1:11" x14ac:dyDescent="0.3">
      <c r="A201" s="396">
        <v>2</v>
      </c>
      <c r="B201" s="397">
        <v>3</v>
      </c>
      <c r="C201" s="397">
        <v>5</v>
      </c>
      <c r="D201" s="397">
        <v>2</v>
      </c>
      <c r="E201" s="397"/>
      <c r="F201" s="411" t="s">
        <v>1058</v>
      </c>
      <c r="G201" s="415">
        <f>+G202</f>
        <v>0</v>
      </c>
      <c r="H201" s="415">
        <f t="shared" ref="H201:K201" si="86">+H202</f>
        <v>0</v>
      </c>
      <c r="I201" s="415">
        <f t="shared" si="86"/>
        <v>0</v>
      </c>
      <c r="J201" s="415">
        <f t="shared" si="86"/>
        <v>0</v>
      </c>
      <c r="K201" s="415">
        <f t="shared" si="86"/>
        <v>0</v>
      </c>
    </row>
    <row r="202" spans="1:11" x14ac:dyDescent="0.3">
      <c r="A202" s="400">
        <v>2</v>
      </c>
      <c r="B202" s="401">
        <v>3</v>
      </c>
      <c r="C202" s="401">
        <v>5</v>
      </c>
      <c r="D202" s="401">
        <v>2</v>
      </c>
      <c r="E202" s="401" t="s">
        <v>912</v>
      </c>
      <c r="F202" s="402" t="s">
        <v>1058</v>
      </c>
      <c r="G202" s="403"/>
      <c r="H202" s="403"/>
      <c r="I202" s="403"/>
      <c r="J202" s="404">
        <f>SUBTOTAL(9,G202:I202)</f>
        <v>0</v>
      </c>
      <c r="K202" s="405">
        <f>IFERROR(J202/$J$18*100,"0.00")</f>
        <v>0</v>
      </c>
    </row>
    <row r="203" spans="1:11" x14ac:dyDescent="0.3">
      <c r="A203" s="396">
        <v>2</v>
      </c>
      <c r="B203" s="397">
        <v>3</v>
      </c>
      <c r="C203" s="397">
        <v>5</v>
      </c>
      <c r="D203" s="397">
        <v>3</v>
      </c>
      <c r="E203" s="397"/>
      <c r="F203" s="411" t="s">
        <v>1059</v>
      </c>
      <c r="G203" s="415">
        <f>+G204</f>
        <v>0</v>
      </c>
      <c r="H203" s="415">
        <f t="shared" ref="H203:K203" si="87">+H204</f>
        <v>738750</v>
      </c>
      <c r="I203" s="415">
        <f t="shared" si="87"/>
        <v>0</v>
      </c>
      <c r="J203" s="415">
        <f t="shared" si="87"/>
        <v>738750</v>
      </c>
      <c r="K203" s="415">
        <f t="shared" si="87"/>
        <v>0.29219952650749914</v>
      </c>
    </row>
    <row r="204" spans="1:11" x14ac:dyDescent="0.3">
      <c r="A204" s="400">
        <v>2</v>
      </c>
      <c r="B204" s="401">
        <v>3</v>
      </c>
      <c r="C204" s="401">
        <v>5</v>
      </c>
      <c r="D204" s="401">
        <v>3</v>
      </c>
      <c r="E204" s="401" t="s">
        <v>912</v>
      </c>
      <c r="F204" s="402" t="s">
        <v>1059</v>
      </c>
      <c r="G204" s="403"/>
      <c r="H204" s="403">
        <v>738750</v>
      </c>
      <c r="I204" s="403"/>
      <c r="J204" s="404">
        <f>SUBTOTAL(9,G204:I204)</f>
        <v>738750</v>
      </c>
      <c r="K204" s="405">
        <f>IFERROR(J204/$J$18*100,"0.00")</f>
        <v>0.29219952650749914</v>
      </c>
    </row>
    <row r="205" spans="1:11" x14ac:dyDescent="0.3">
      <c r="A205" s="396">
        <v>2</v>
      </c>
      <c r="B205" s="397">
        <v>3</v>
      </c>
      <c r="C205" s="397">
        <v>5</v>
      </c>
      <c r="D205" s="397">
        <v>4</v>
      </c>
      <c r="E205" s="397"/>
      <c r="F205" s="411" t="s">
        <v>1060</v>
      </c>
      <c r="G205" s="415">
        <f>+G206</f>
        <v>0</v>
      </c>
      <c r="H205" s="415">
        <f t="shared" ref="H205:K205" si="88">+H206</f>
        <v>98000</v>
      </c>
      <c r="I205" s="415">
        <f t="shared" si="88"/>
        <v>0</v>
      </c>
      <c r="J205" s="415">
        <f t="shared" si="88"/>
        <v>98000</v>
      </c>
      <c r="K205" s="415">
        <f t="shared" si="88"/>
        <v>3.8762170690673316E-2</v>
      </c>
    </row>
    <row r="206" spans="1:11" x14ac:dyDescent="0.3">
      <c r="A206" s="400">
        <v>2</v>
      </c>
      <c r="B206" s="401">
        <v>3</v>
      </c>
      <c r="C206" s="401">
        <v>5</v>
      </c>
      <c r="D206" s="401">
        <v>4</v>
      </c>
      <c r="E206" s="401" t="s">
        <v>912</v>
      </c>
      <c r="F206" s="402" t="s">
        <v>1060</v>
      </c>
      <c r="G206" s="403"/>
      <c r="H206" s="403">
        <v>98000</v>
      </c>
      <c r="I206" s="403"/>
      <c r="J206" s="404">
        <f>SUBTOTAL(9,G206:I206)</f>
        <v>98000</v>
      </c>
      <c r="K206" s="405">
        <f>IFERROR(J206/$J$18*100,"0.00")</f>
        <v>3.8762170690673316E-2</v>
      </c>
    </row>
    <row r="207" spans="1:11" x14ac:dyDescent="0.3">
      <c r="A207" s="396">
        <v>2</v>
      </c>
      <c r="B207" s="397">
        <v>3</v>
      </c>
      <c r="C207" s="397">
        <v>5</v>
      </c>
      <c r="D207" s="397">
        <v>5</v>
      </c>
      <c r="E207" s="397"/>
      <c r="F207" s="411" t="s">
        <v>1061</v>
      </c>
      <c r="G207" s="415">
        <f>+G208</f>
        <v>250000</v>
      </c>
      <c r="H207" s="415">
        <f t="shared" ref="H207:K207" si="89">+H208</f>
        <v>751942.02</v>
      </c>
      <c r="I207" s="415">
        <f t="shared" si="89"/>
        <v>0</v>
      </c>
      <c r="J207" s="415">
        <f t="shared" si="89"/>
        <v>1001942.02</v>
      </c>
      <c r="K207" s="415">
        <f t="shared" si="89"/>
        <v>0.39630048572855114</v>
      </c>
    </row>
    <row r="208" spans="1:11" x14ac:dyDescent="0.3">
      <c r="A208" s="400">
        <v>2</v>
      </c>
      <c r="B208" s="401">
        <v>3</v>
      </c>
      <c r="C208" s="401">
        <v>5</v>
      </c>
      <c r="D208" s="401">
        <v>5</v>
      </c>
      <c r="E208" s="401" t="s">
        <v>912</v>
      </c>
      <c r="F208" s="402" t="s">
        <v>1062</v>
      </c>
      <c r="G208" s="403">
        <v>250000</v>
      </c>
      <c r="H208" s="403">
        <v>751942.02</v>
      </c>
      <c r="I208" s="403"/>
      <c r="J208" s="404">
        <f>SUBTOTAL(9,G208:I208)</f>
        <v>1001942.02</v>
      </c>
      <c r="K208" s="405">
        <f>IFERROR(J208/$J$18*100,"0.00")</f>
        <v>0.39630048572855114</v>
      </c>
    </row>
    <row r="209" spans="1:11" x14ac:dyDescent="0.3">
      <c r="A209" s="392">
        <v>2</v>
      </c>
      <c r="B209" s="393">
        <v>3</v>
      </c>
      <c r="C209" s="393">
        <v>6</v>
      </c>
      <c r="D209" s="393"/>
      <c r="E209" s="393"/>
      <c r="F209" s="394" t="s">
        <v>1063</v>
      </c>
      <c r="G209" s="395">
        <f>+G210+G214+G218+G222</f>
        <v>0</v>
      </c>
      <c r="H209" s="395">
        <f t="shared" ref="H209:K209" si="90">+H210+H214+H218+H222</f>
        <v>1522000</v>
      </c>
      <c r="I209" s="395">
        <f t="shared" si="90"/>
        <v>0</v>
      </c>
      <c r="J209" s="395">
        <f t="shared" si="90"/>
        <v>1522000</v>
      </c>
      <c r="K209" s="395">
        <f t="shared" si="90"/>
        <v>0.60200024276739583</v>
      </c>
    </row>
    <row r="210" spans="1:11" x14ac:dyDescent="0.3">
      <c r="A210" s="396">
        <v>2</v>
      </c>
      <c r="B210" s="397">
        <v>3</v>
      </c>
      <c r="C210" s="397">
        <v>6</v>
      </c>
      <c r="D210" s="397">
        <v>1</v>
      </c>
      <c r="E210" s="397"/>
      <c r="F210" s="411" t="s">
        <v>1064</v>
      </c>
      <c r="G210" s="415">
        <f>+G211+G212+G213</f>
        <v>0</v>
      </c>
      <c r="H210" s="415">
        <f t="shared" ref="H210:K210" si="91">+H211+H212+H213</f>
        <v>213000</v>
      </c>
      <c r="I210" s="415">
        <f t="shared" si="91"/>
        <v>0</v>
      </c>
      <c r="J210" s="415">
        <f t="shared" si="91"/>
        <v>213000</v>
      </c>
      <c r="K210" s="415">
        <f t="shared" si="91"/>
        <v>8.4248391399116482E-2</v>
      </c>
    </row>
    <row r="211" spans="1:11" x14ac:dyDescent="0.3">
      <c r="A211" s="400">
        <v>2</v>
      </c>
      <c r="B211" s="401">
        <v>3</v>
      </c>
      <c r="C211" s="401">
        <v>6</v>
      </c>
      <c r="D211" s="401">
        <v>1</v>
      </c>
      <c r="E211" s="401" t="s">
        <v>912</v>
      </c>
      <c r="F211" s="402" t="s">
        <v>1065</v>
      </c>
      <c r="G211" s="403"/>
      <c r="H211" s="403">
        <v>203000</v>
      </c>
      <c r="I211" s="403"/>
      <c r="J211" s="404">
        <f>SUBTOTAL(9,G211:I211)</f>
        <v>203000</v>
      </c>
      <c r="K211" s="405">
        <f>IFERROR(J211/$J$18*100,"0.00")</f>
        <v>8.029306785925186E-2</v>
      </c>
    </row>
    <row r="212" spans="1:11" x14ac:dyDescent="0.3">
      <c r="A212" s="400">
        <v>2</v>
      </c>
      <c r="B212" s="401">
        <v>3</v>
      </c>
      <c r="C212" s="401">
        <v>6</v>
      </c>
      <c r="D212" s="401">
        <v>1</v>
      </c>
      <c r="E212" s="401" t="s">
        <v>914</v>
      </c>
      <c r="F212" s="402" t="s">
        <v>1066</v>
      </c>
      <c r="G212" s="403"/>
      <c r="H212" s="403">
        <v>10000</v>
      </c>
      <c r="I212" s="403"/>
      <c r="J212" s="404">
        <f>SUBTOTAL(9,G212:I212)</f>
        <v>10000</v>
      </c>
      <c r="K212" s="405">
        <f>IFERROR(J212/$J$18*100,"0.00")</f>
        <v>3.9553235398646237E-3</v>
      </c>
    </row>
    <row r="213" spans="1:11" x14ac:dyDescent="0.3">
      <c r="A213" s="400">
        <v>2</v>
      </c>
      <c r="B213" s="401">
        <v>3</v>
      </c>
      <c r="C213" s="401">
        <v>6</v>
      </c>
      <c r="D213" s="401">
        <v>1</v>
      </c>
      <c r="E213" s="401" t="s">
        <v>936</v>
      </c>
      <c r="F213" s="402" t="s">
        <v>1067</v>
      </c>
      <c r="G213" s="403"/>
      <c r="H213" s="403"/>
      <c r="I213" s="403"/>
      <c r="J213" s="404">
        <f>SUBTOTAL(9,G213:I213)</f>
        <v>0</v>
      </c>
      <c r="K213" s="405">
        <f>IFERROR(J213/$J$18*100,"0.00")</f>
        <v>0</v>
      </c>
    </row>
    <row r="214" spans="1:11" x14ac:dyDescent="0.3">
      <c r="A214" s="396">
        <v>2</v>
      </c>
      <c r="B214" s="397">
        <v>3</v>
      </c>
      <c r="C214" s="397">
        <v>6</v>
      </c>
      <c r="D214" s="397">
        <v>2</v>
      </c>
      <c r="E214" s="397"/>
      <c r="F214" s="411" t="s">
        <v>1068</v>
      </c>
      <c r="G214" s="415">
        <f>+G215+G216+G217</f>
        <v>0</v>
      </c>
      <c r="H214" s="415">
        <f t="shared" ref="H214:K214" si="92">+H215+H216+H217</f>
        <v>459000</v>
      </c>
      <c r="I214" s="415">
        <f t="shared" si="92"/>
        <v>0</v>
      </c>
      <c r="J214" s="415">
        <f t="shared" si="92"/>
        <v>459000</v>
      </c>
      <c r="K214" s="415">
        <f t="shared" si="92"/>
        <v>0.18154935047978621</v>
      </c>
    </row>
    <row r="215" spans="1:11" x14ac:dyDescent="0.3">
      <c r="A215" s="400">
        <v>2</v>
      </c>
      <c r="B215" s="401">
        <v>3</v>
      </c>
      <c r="C215" s="401">
        <v>6</v>
      </c>
      <c r="D215" s="401">
        <v>2</v>
      </c>
      <c r="E215" s="401" t="s">
        <v>912</v>
      </c>
      <c r="F215" s="402" t="s">
        <v>1069</v>
      </c>
      <c r="G215" s="403"/>
      <c r="H215" s="403">
        <v>215000</v>
      </c>
      <c r="I215" s="403"/>
      <c r="J215" s="404">
        <f>SUBTOTAL(9,G215:I215)</f>
        <v>215000</v>
      </c>
      <c r="K215" s="405">
        <f>IFERROR(J215/$J$18*100,"0.00")</f>
        <v>8.503945610708942E-2</v>
      </c>
    </row>
    <row r="216" spans="1:11" x14ac:dyDescent="0.3">
      <c r="A216" s="400">
        <v>2</v>
      </c>
      <c r="B216" s="401">
        <v>3</v>
      </c>
      <c r="C216" s="401">
        <v>6</v>
      </c>
      <c r="D216" s="401">
        <v>2</v>
      </c>
      <c r="E216" s="401" t="s">
        <v>914</v>
      </c>
      <c r="F216" s="402" t="s">
        <v>1070</v>
      </c>
      <c r="G216" s="403"/>
      <c r="H216" s="403">
        <v>113000</v>
      </c>
      <c r="I216" s="403"/>
      <c r="J216" s="404">
        <f>SUBTOTAL(9,G216:I216)</f>
        <v>113000</v>
      </c>
      <c r="K216" s="405">
        <f>IFERROR(J216/$J$18*100,"0.00")</f>
        <v>4.4695156000470249E-2</v>
      </c>
    </row>
    <row r="217" spans="1:11" x14ac:dyDescent="0.3">
      <c r="A217" s="400">
        <v>2</v>
      </c>
      <c r="B217" s="401">
        <v>3</v>
      </c>
      <c r="C217" s="401">
        <v>6</v>
      </c>
      <c r="D217" s="401">
        <v>2</v>
      </c>
      <c r="E217" s="401" t="s">
        <v>921</v>
      </c>
      <c r="F217" s="402" t="s">
        <v>1071</v>
      </c>
      <c r="G217" s="403"/>
      <c r="H217" s="403">
        <v>131000</v>
      </c>
      <c r="I217" s="403"/>
      <c r="J217" s="404">
        <f>SUBTOTAL(9,G217:I217)</f>
        <v>131000</v>
      </c>
      <c r="K217" s="405">
        <f>IFERROR(J217/$J$18*100,"0.00")</f>
        <v>5.1814738372226568E-2</v>
      </c>
    </row>
    <row r="218" spans="1:11" x14ac:dyDescent="0.3">
      <c r="A218" s="396">
        <v>2</v>
      </c>
      <c r="B218" s="397">
        <v>3</v>
      </c>
      <c r="C218" s="397">
        <v>6</v>
      </c>
      <c r="D218" s="397">
        <v>3</v>
      </c>
      <c r="E218" s="397"/>
      <c r="F218" s="411" t="s">
        <v>1072</v>
      </c>
      <c r="G218" s="415">
        <f>+G219+G220+G221</f>
        <v>0</v>
      </c>
      <c r="H218" s="415">
        <f t="shared" ref="H218:K218" si="93">+H219+H220+H221</f>
        <v>535000</v>
      </c>
      <c r="I218" s="415">
        <f t="shared" si="93"/>
        <v>0</v>
      </c>
      <c r="J218" s="415">
        <f t="shared" si="93"/>
        <v>535000</v>
      </c>
      <c r="K218" s="415">
        <f t="shared" si="93"/>
        <v>0.21160980938275739</v>
      </c>
    </row>
    <row r="219" spans="1:11" x14ac:dyDescent="0.3">
      <c r="A219" s="400">
        <v>2</v>
      </c>
      <c r="B219" s="401">
        <v>3</v>
      </c>
      <c r="C219" s="401">
        <v>6</v>
      </c>
      <c r="D219" s="401">
        <v>3</v>
      </c>
      <c r="E219" s="401" t="s">
        <v>936</v>
      </c>
      <c r="F219" s="402" t="s">
        <v>1073</v>
      </c>
      <c r="G219" s="403"/>
      <c r="H219" s="403">
        <v>235000</v>
      </c>
      <c r="I219" s="403"/>
      <c r="J219" s="404">
        <f>SUBTOTAL(9,G219:I219)</f>
        <v>235000</v>
      </c>
      <c r="K219" s="405">
        <f>IFERROR(J219/$J$18*100,"0.00")</f>
        <v>9.2950103186818664E-2</v>
      </c>
    </row>
    <row r="220" spans="1:11" x14ac:dyDescent="0.3">
      <c r="A220" s="400">
        <v>2</v>
      </c>
      <c r="B220" s="401">
        <v>3</v>
      </c>
      <c r="C220" s="401">
        <v>6</v>
      </c>
      <c r="D220" s="401">
        <v>3</v>
      </c>
      <c r="E220" s="401" t="s">
        <v>916</v>
      </c>
      <c r="F220" s="402" t="s">
        <v>1074</v>
      </c>
      <c r="G220" s="403"/>
      <c r="H220" s="403">
        <v>115000</v>
      </c>
      <c r="I220" s="403"/>
      <c r="J220" s="404">
        <f>SUBTOTAL(9,G220:I220)</f>
        <v>115000</v>
      </c>
      <c r="K220" s="405">
        <f>IFERROR(J220/$J$18*100,"0.00")</f>
        <v>4.548622070844318E-2</v>
      </c>
    </row>
    <row r="221" spans="1:11" x14ac:dyDescent="0.3">
      <c r="A221" s="400">
        <v>2</v>
      </c>
      <c r="B221" s="401">
        <v>3</v>
      </c>
      <c r="C221" s="401">
        <v>6</v>
      </c>
      <c r="D221" s="401">
        <v>3</v>
      </c>
      <c r="E221" s="401" t="s">
        <v>918</v>
      </c>
      <c r="F221" s="402" t="s">
        <v>1075</v>
      </c>
      <c r="G221" s="403"/>
      <c r="H221" s="403">
        <v>185000</v>
      </c>
      <c r="I221" s="403"/>
      <c r="J221" s="404">
        <f>SUBTOTAL(9,G221:I221)</f>
        <v>185000</v>
      </c>
      <c r="K221" s="405">
        <f>IFERROR(J221/$J$18*100,"0.00")</f>
        <v>7.3173485487495554E-2</v>
      </c>
    </row>
    <row r="222" spans="1:11" x14ac:dyDescent="0.3">
      <c r="A222" s="396">
        <v>2</v>
      </c>
      <c r="B222" s="397">
        <v>3</v>
      </c>
      <c r="C222" s="397">
        <v>6</v>
      </c>
      <c r="D222" s="397">
        <v>4</v>
      </c>
      <c r="E222" s="397"/>
      <c r="F222" s="411" t="s">
        <v>1076</v>
      </c>
      <c r="G222" s="415">
        <f>+G223</f>
        <v>0</v>
      </c>
      <c r="H222" s="415">
        <f t="shared" ref="H222:K222" si="94">+H223</f>
        <v>315000</v>
      </c>
      <c r="I222" s="415">
        <f t="shared" si="94"/>
        <v>0</v>
      </c>
      <c r="J222" s="415">
        <f t="shared" si="94"/>
        <v>315000</v>
      </c>
      <c r="K222" s="415">
        <f t="shared" si="94"/>
        <v>0.12459269150573565</v>
      </c>
    </row>
    <row r="223" spans="1:11" x14ac:dyDescent="0.3">
      <c r="A223" s="400">
        <v>2</v>
      </c>
      <c r="B223" s="401">
        <v>3</v>
      </c>
      <c r="C223" s="401">
        <v>6</v>
      </c>
      <c r="D223" s="401">
        <v>4</v>
      </c>
      <c r="E223" s="401" t="s">
        <v>936</v>
      </c>
      <c r="F223" s="402" t="s">
        <v>1077</v>
      </c>
      <c r="G223" s="403"/>
      <c r="H223" s="403">
        <v>315000</v>
      </c>
      <c r="I223" s="403"/>
      <c r="J223" s="404">
        <f>SUBTOTAL(9,G223:I223)</f>
        <v>315000</v>
      </c>
      <c r="K223" s="405">
        <f>IFERROR(J223/$J$18*100,"0.00")</f>
        <v>0.12459269150573565</v>
      </c>
    </row>
    <row r="224" spans="1:11" x14ac:dyDescent="0.3">
      <c r="A224" s="392">
        <v>2</v>
      </c>
      <c r="B224" s="393">
        <v>3</v>
      </c>
      <c r="C224" s="393">
        <v>7</v>
      </c>
      <c r="D224" s="393"/>
      <c r="E224" s="393"/>
      <c r="F224" s="394" t="s">
        <v>1078</v>
      </c>
      <c r="G224" s="395">
        <f>+G225+G232</f>
        <v>9224276.370000001</v>
      </c>
      <c r="H224" s="395">
        <f t="shared" ref="H224:K224" si="95">+H225+H232</f>
        <v>9026150</v>
      </c>
      <c r="I224" s="395">
        <f t="shared" si="95"/>
        <v>0</v>
      </c>
      <c r="J224" s="395">
        <f t="shared" si="95"/>
        <v>18250426.370000001</v>
      </c>
      <c r="K224" s="395">
        <f t="shared" si="95"/>
        <v>7.2186341033827075</v>
      </c>
    </row>
    <row r="225" spans="1:11" x14ac:dyDescent="0.3">
      <c r="A225" s="396">
        <v>2</v>
      </c>
      <c r="B225" s="397">
        <v>3</v>
      </c>
      <c r="C225" s="397">
        <v>7</v>
      </c>
      <c r="D225" s="397">
        <v>1</v>
      </c>
      <c r="E225" s="397"/>
      <c r="F225" s="411" t="s">
        <v>1079</v>
      </c>
      <c r="G225" s="415">
        <f>+G226+G227+G228+G229+G230+G231</f>
        <v>4538336.37</v>
      </c>
      <c r="H225" s="415">
        <f t="shared" ref="H225:K225" si="96">+H226+H227+H228+H229+H230+H231</f>
        <v>3791150</v>
      </c>
      <c r="I225" s="415">
        <f t="shared" si="96"/>
        <v>0</v>
      </c>
      <c r="J225" s="415">
        <f t="shared" si="96"/>
        <v>8329486.3700000001</v>
      </c>
      <c r="K225" s="415">
        <f t="shared" si="96"/>
        <v>3.2945813514242537</v>
      </c>
    </row>
    <row r="226" spans="1:11" x14ac:dyDescent="0.3">
      <c r="A226" s="400">
        <v>2</v>
      </c>
      <c r="B226" s="401">
        <v>3</v>
      </c>
      <c r="C226" s="401">
        <v>7</v>
      </c>
      <c r="D226" s="401">
        <v>1</v>
      </c>
      <c r="E226" s="401" t="s">
        <v>912</v>
      </c>
      <c r="F226" s="402" t="s">
        <v>1080</v>
      </c>
      <c r="G226" s="403">
        <v>1000000</v>
      </c>
      <c r="H226" s="403">
        <v>526000</v>
      </c>
      <c r="I226" s="403"/>
      <c r="J226" s="404">
        <f>SUBTOTAL(9,G226:I226)</f>
        <v>1526000</v>
      </c>
      <c r="K226" s="405">
        <f t="shared" ref="K226:K231" si="97">IFERROR(J226/$J$18*100,"0.00")</f>
        <v>0.60358237218334165</v>
      </c>
    </row>
    <row r="227" spans="1:11" x14ac:dyDescent="0.3">
      <c r="A227" s="400">
        <v>2</v>
      </c>
      <c r="B227" s="401">
        <v>3</v>
      </c>
      <c r="C227" s="401">
        <v>7</v>
      </c>
      <c r="D227" s="401">
        <v>1</v>
      </c>
      <c r="E227" s="401" t="s">
        <v>914</v>
      </c>
      <c r="F227" s="402" t="s">
        <v>1081</v>
      </c>
      <c r="G227" s="403">
        <v>1602320</v>
      </c>
      <c r="H227" s="403">
        <v>3000000</v>
      </c>
      <c r="I227" s="403"/>
      <c r="J227" s="404">
        <f t="shared" ref="J227:J235" si="98">SUBTOTAL(9,G227:I227)</f>
        <v>4602320</v>
      </c>
      <c r="K227" s="405">
        <f t="shared" si="97"/>
        <v>1.8203664633989758</v>
      </c>
    </row>
    <row r="228" spans="1:11" x14ac:dyDescent="0.3">
      <c r="A228" s="400">
        <v>2</v>
      </c>
      <c r="B228" s="401">
        <v>3</v>
      </c>
      <c r="C228" s="401">
        <v>7</v>
      </c>
      <c r="D228" s="401">
        <v>1</v>
      </c>
      <c r="E228" s="401" t="s">
        <v>921</v>
      </c>
      <c r="F228" s="402" t="s">
        <v>1082</v>
      </c>
      <c r="G228" s="403"/>
      <c r="H228" s="403"/>
      <c r="I228" s="403"/>
      <c r="J228" s="404">
        <f t="shared" si="98"/>
        <v>0</v>
      </c>
      <c r="K228" s="405">
        <f t="shared" si="97"/>
        <v>0</v>
      </c>
    </row>
    <row r="229" spans="1:11" x14ac:dyDescent="0.3">
      <c r="A229" s="400">
        <v>2</v>
      </c>
      <c r="B229" s="401">
        <v>3</v>
      </c>
      <c r="C229" s="401">
        <v>7</v>
      </c>
      <c r="D229" s="401">
        <v>1</v>
      </c>
      <c r="E229" s="401" t="s">
        <v>936</v>
      </c>
      <c r="F229" s="660" t="s">
        <v>1083</v>
      </c>
      <c r="G229" s="661">
        <v>1936016.37</v>
      </c>
      <c r="H229" s="403"/>
      <c r="I229" s="403"/>
      <c r="J229" s="404">
        <f t="shared" si="98"/>
        <v>1936016.37</v>
      </c>
      <c r="K229" s="405">
        <f t="shared" si="97"/>
        <v>0.76575711218242604</v>
      </c>
    </row>
    <row r="230" spans="1:11" x14ac:dyDescent="0.3">
      <c r="A230" s="400">
        <v>2</v>
      </c>
      <c r="B230" s="401">
        <v>3</v>
      </c>
      <c r="C230" s="401">
        <v>7</v>
      </c>
      <c r="D230" s="401">
        <v>1</v>
      </c>
      <c r="E230" s="401" t="s">
        <v>916</v>
      </c>
      <c r="F230" s="402" t="s">
        <v>1084</v>
      </c>
      <c r="G230" s="403"/>
      <c r="H230" s="403">
        <v>112150</v>
      </c>
      <c r="I230" s="403"/>
      <c r="J230" s="404">
        <f t="shared" si="98"/>
        <v>112150</v>
      </c>
      <c r="K230" s="405">
        <f t="shared" si="97"/>
        <v>4.4358953499581757E-2</v>
      </c>
    </row>
    <row r="231" spans="1:11" x14ac:dyDescent="0.3">
      <c r="A231" s="400">
        <v>2</v>
      </c>
      <c r="B231" s="401">
        <v>3</v>
      </c>
      <c r="C231" s="401">
        <v>7</v>
      </c>
      <c r="D231" s="401">
        <v>1</v>
      </c>
      <c r="E231" s="401" t="s">
        <v>918</v>
      </c>
      <c r="F231" s="402" t="s">
        <v>1085</v>
      </c>
      <c r="G231" s="403"/>
      <c r="H231" s="403">
        <v>153000</v>
      </c>
      <c r="I231" s="403"/>
      <c r="J231" s="404">
        <f t="shared" si="98"/>
        <v>153000</v>
      </c>
      <c r="K231" s="405">
        <f t="shared" si="97"/>
        <v>6.0516450159928743E-2</v>
      </c>
    </row>
    <row r="232" spans="1:11" x14ac:dyDescent="0.3">
      <c r="A232" s="396">
        <v>2</v>
      </c>
      <c r="B232" s="397">
        <v>3</v>
      </c>
      <c r="C232" s="397">
        <v>7</v>
      </c>
      <c r="D232" s="397">
        <v>2</v>
      </c>
      <c r="E232" s="397"/>
      <c r="F232" s="411" t="s">
        <v>1086</v>
      </c>
      <c r="G232" s="415">
        <f>+G233+G234+G235+G236</f>
        <v>4685940</v>
      </c>
      <c r="H232" s="415">
        <f t="shared" ref="H232:K232" si="99">+H233+H234+H235+H236</f>
        <v>5235000</v>
      </c>
      <c r="I232" s="415">
        <f t="shared" si="99"/>
        <v>0</v>
      </c>
      <c r="J232" s="415">
        <f t="shared" si="99"/>
        <v>9920940</v>
      </c>
      <c r="K232" s="415">
        <f t="shared" si="99"/>
        <v>3.9240527519584538</v>
      </c>
    </row>
    <row r="233" spans="1:11" x14ac:dyDescent="0.3">
      <c r="A233" s="400">
        <v>2</v>
      </c>
      <c r="B233" s="401">
        <v>3</v>
      </c>
      <c r="C233" s="401">
        <v>7</v>
      </c>
      <c r="D233" s="401">
        <v>2</v>
      </c>
      <c r="E233" s="401" t="s">
        <v>914</v>
      </c>
      <c r="F233" s="402" t="s">
        <v>1087</v>
      </c>
      <c r="G233" s="403"/>
      <c r="H233" s="403"/>
      <c r="I233" s="403"/>
      <c r="J233" s="404">
        <f t="shared" si="98"/>
        <v>0</v>
      </c>
      <c r="K233" s="405">
        <f>IFERROR(J233/$J$18*100,"0.00")</f>
        <v>0</v>
      </c>
    </row>
    <row r="234" spans="1:11" x14ac:dyDescent="0.3">
      <c r="A234" s="400">
        <v>2</v>
      </c>
      <c r="B234" s="401">
        <v>3</v>
      </c>
      <c r="C234" s="401">
        <v>7</v>
      </c>
      <c r="D234" s="401">
        <v>2</v>
      </c>
      <c r="E234" s="401" t="s">
        <v>921</v>
      </c>
      <c r="F234" s="402" t="s">
        <v>1088</v>
      </c>
      <c r="G234" s="403">
        <v>4685940</v>
      </c>
      <c r="H234" s="403">
        <v>4000000</v>
      </c>
      <c r="I234" s="403"/>
      <c r="J234" s="404">
        <f t="shared" si="98"/>
        <v>8685940</v>
      </c>
      <c r="K234" s="405">
        <f>IFERROR(J234/$J$18*100,"0.00")</f>
        <v>3.435570294785173</v>
      </c>
    </row>
    <row r="235" spans="1:11" x14ac:dyDescent="0.3">
      <c r="A235" s="400">
        <v>2</v>
      </c>
      <c r="B235" s="401">
        <v>3</v>
      </c>
      <c r="C235" s="401">
        <v>7</v>
      </c>
      <c r="D235" s="401">
        <v>2</v>
      </c>
      <c r="E235" s="401" t="s">
        <v>916</v>
      </c>
      <c r="F235" s="402" t="s">
        <v>1089</v>
      </c>
      <c r="G235" s="403"/>
      <c r="H235" s="403">
        <v>35000</v>
      </c>
      <c r="I235" s="403"/>
      <c r="J235" s="404">
        <f t="shared" si="98"/>
        <v>35000</v>
      </c>
      <c r="K235" s="405">
        <f>IFERROR(J235/$J$18*100,"0.00")</f>
        <v>1.3843632389526185E-2</v>
      </c>
    </row>
    <row r="236" spans="1:11" x14ac:dyDescent="0.3">
      <c r="A236" s="402">
        <v>2</v>
      </c>
      <c r="B236" s="417">
        <v>3</v>
      </c>
      <c r="C236" s="417">
        <v>7</v>
      </c>
      <c r="D236" s="417">
        <v>2</v>
      </c>
      <c r="E236" s="417" t="s">
        <v>918</v>
      </c>
      <c r="F236" s="406" t="s">
        <v>1090</v>
      </c>
      <c r="G236" s="403"/>
      <c r="H236" s="403">
        <v>1200000</v>
      </c>
      <c r="I236" s="403"/>
      <c r="J236" s="404">
        <f>SUBTOTAL(9,G236:I236)</f>
        <v>1200000</v>
      </c>
      <c r="K236" s="405">
        <f>IFERROR(J236/$J$18*100,"0.00")</f>
        <v>0.47463882478375491</v>
      </c>
    </row>
    <row r="237" spans="1:11" x14ac:dyDescent="0.3">
      <c r="A237" s="402">
        <v>2</v>
      </c>
      <c r="B237" s="417">
        <v>3</v>
      </c>
      <c r="C237" s="417">
        <v>7</v>
      </c>
      <c r="D237" s="417">
        <v>2</v>
      </c>
      <c r="E237" s="417">
        <v>99</v>
      </c>
      <c r="F237" s="406" t="s">
        <v>2560</v>
      </c>
      <c r="G237" s="403"/>
      <c r="H237" s="403">
        <v>40000</v>
      </c>
      <c r="I237" s="403"/>
      <c r="J237" s="404">
        <f>SUBTOTAL(9,G237:I237)</f>
        <v>40000</v>
      </c>
      <c r="K237" s="405">
        <f>IFERROR(J237/$J$18*100,"0.00")</f>
        <v>1.5821294159458495E-2</v>
      </c>
    </row>
    <row r="238" spans="1:11" x14ac:dyDescent="0.3">
      <c r="A238" s="392">
        <v>2</v>
      </c>
      <c r="B238" s="393">
        <v>3</v>
      </c>
      <c r="C238" s="393">
        <v>9</v>
      </c>
      <c r="D238" s="393"/>
      <c r="E238" s="393"/>
      <c r="F238" s="394" t="s">
        <v>1091</v>
      </c>
      <c r="G238" s="395">
        <f>+G239+G242+G245+G247+G249+G251+G253</f>
        <v>1871473</v>
      </c>
      <c r="H238" s="395">
        <f t="shared" ref="H238:K238" si="100">+H239+H242+H245+H247+H249+H251+H253</f>
        <v>11126240.25</v>
      </c>
      <c r="I238" s="395">
        <f t="shared" si="100"/>
        <v>0</v>
      </c>
      <c r="J238" s="395">
        <f t="shared" si="100"/>
        <v>12997713.25</v>
      </c>
      <c r="K238" s="395">
        <f t="shared" si="100"/>
        <v>5.1410161182135328</v>
      </c>
    </row>
    <row r="239" spans="1:11" x14ac:dyDescent="0.3">
      <c r="A239" s="396">
        <v>2</v>
      </c>
      <c r="B239" s="397">
        <v>3</v>
      </c>
      <c r="C239" s="397">
        <v>9</v>
      </c>
      <c r="D239" s="397">
        <v>1</v>
      </c>
      <c r="E239" s="397"/>
      <c r="F239" s="411" t="s">
        <v>1092</v>
      </c>
      <c r="G239" s="415">
        <f>+G240+G241</f>
        <v>460000</v>
      </c>
      <c r="H239" s="415">
        <f t="shared" ref="H239:K239" si="101">+H240+H241</f>
        <v>1063028.8</v>
      </c>
      <c r="I239" s="415">
        <f t="shared" si="101"/>
        <v>0</v>
      </c>
      <c r="J239" s="415">
        <f t="shared" si="101"/>
        <v>1523028.8</v>
      </c>
      <c r="K239" s="415">
        <f t="shared" si="101"/>
        <v>0.60240716645317705</v>
      </c>
    </row>
    <row r="240" spans="1:11" x14ac:dyDescent="0.3">
      <c r="A240" s="400">
        <v>2</v>
      </c>
      <c r="B240" s="401">
        <v>3</v>
      </c>
      <c r="C240" s="401">
        <v>9</v>
      </c>
      <c r="D240" s="401">
        <v>1</v>
      </c>
      <c r="E240" s="401" t="s">
        <v>912</v>
      </c>
      <c r="F240" s="402" t="s">
        <v>1093</v>
      </c>
      <c r="G240" s="403">
        <v>460000</v>
      </c>
      <c r="H240" s="403">
        <v>1063028.8</v>
      </c>
      <c r="I240" s="403"/>
      <c r="J240" s="404">
        <f>G240+H240</f>
        <v>1523028.8</v>
      </c>
      <c r="K240" s="405">
        <f>IFERROR(J240/$J$18*100,"0.00")</f>
        <v>0.60240716645317705</v>
      </c>
    </row>
    <row r="241" spans="1:11" x14ac:dyDescent="0.3">
      <c r="A241" s="400">
        <v>2</v>
      </c>
      <c r="B241" s="401">
        <v>3</v>
      </c>
      <c r="C241" s="401">
        <v>9</v>
      </c>
      <c r="D241" s="401">
        <v>1</v>
      </c>
      <c r="E241" s="401" t="s">
        <v>914</v>
      </c>
      <c r="F241" s="402" t="s">
        <v>1094</v>
      </c>
      <c r="G241" s="403"/>
      <c r="H241" s="403"/>
      <c r="I241" s="403"/>
      <c r="J241" s="404">
        <v>0</v>
      </c>
      <c r="K241" s="405">
        <f>IFERROR(J241/$J$18*100,"0.00")</f>
        <v>0</v>
      </c>
    </row>
    <row r="242" spans="1:11" x14ac:dyDescent="0.3">
      <c r="A242" s="396">
        <v>2</v>
      </c>
      <c r="B242" s="397">
        <v>3</v>
      </c>
      <c r="C242" s="397">
        <v>9</v>
      </c>
      <c r="D242" s="397">
        <v>2</v>
      </c>
      <c r="E242" s="397"/>
      <c r="F242" s="411" t="s">
        <v>1095</v>
      </c>
      <c r="G242" s="415">
        <f>+G243+G244</f>
        <v>322528</v>
      </c>
      <c r="H242" s="415">
        <f t="shared" ref="H242:K242" si="102">+H243+H244</f>
        <v>4062846.95</v>
      </c>
      <c r="I242" s="415">
        <f t="shared" si="102"/>
        <v>0</v>
      </c>
      <c r="J242" s="415">
        <f t="shared" si="102"/>
        <v>4385374.95</v>
      </c>
      <c r="K242" s="415">
        <f t="shared" si="102"/>
        <v>1.734557677086765</v>
      </c>
    </row>
    <row r="243" spans="1:11" x14ac:dyDescent="0.3">
      <c r="A243" s="400">
        <v>2</v>
      </c>
      <c r="B243" s="401">
        <v>3</v>
      </c>
      <c r="C243" s="401">
        <v>9</v>
      </c>
      <c r="D243" s="401">
        <v>2</v>
      </c>
      <c r="E243" s="401" t="s">
        <v>912</v>
      </c>
      <c r="F243" s="402" t="s">
        <v>1096</v>
      </c>
      <c r="G243" s="403">
        <v>322528</v>
      </c>
      <c r="H243" s="403">
        <v>4062846.95</v>
      </c>
      <c r="I243" s="403"/>
      <c r="J243" s="404">
        <f>SUBTOTAL(9,G243:I243)</f>
        <v>4385374.95</v>
      </c>
      <c r="K243" s="405">
        <f>IFERROR(J243/$J$18*100,"0.00")</f>
        <v>1.734557677086765</v>
      </c>
    </row>
    <row r="244" spans="1:11" x14ac:dyDescent="0.3">
      <c r="A244" s="400">
        <v>2</v>
      </c>
      <c r="B244" s="401">
        <v>3</v>
      </c>
      <c r="C244" s="401">
        <v>9</v>
      </c>
      <c r="D244" s="401">
        <v>2</v>
      </c>
      <c r="E244" s="401" t="s">
        <v>914</v>
      </c>
      <c r="F244" s="402" t="s">
        <v>1097</v>
      </c>
      <c r="G244" s="403"/>
      <c r="H244" s="403"/>
      <c r="I244" s="403"/>
      <c r="J244" s="404">
        <f>SUBTOTAL(9,G244:I244)</f>
        <v>0</v>
      </c>
      <c r="K244" s="405">
        <f>IFERROR(J244/$J$18*100,"0.00")</f>
        <v>0</v>
      </c>
    </row>
    <row r="245" spans="1:11" x14ac:dyDescent="0.3">
      <c r="A245" s="396">
        <v>2</v>
      </c>
      <c r="B245" s="397">
        <v>3</v>
      </c>
      <c r="C245" s="397">
        <v>9</v>
      </c>
      <c r="D245" s="397">
        <v>3</v>
      </c>
      <c r="E245" s="397"/>
      <c r="F245" s="411" t="s">
        <v>1098</v>
      </c>
      <c r="G245" s="415">
        <f>+G246</f>
        <v>1088945</v>
      </c>
      <c r="H245" s="415">
        <f t="shared" ref="H245:K245" si="103">+H246</f>
        <v>2894000</v>
      </c>
      <c r="I245" s="415">
        <f t="shared" si="103"/>
        <v>0</v>
      </c>
      <c r="J245" s="415">
        <f t="shared" si="103"/>
        <v>3982945</v>
      </c>
      <c r="K245" s="415">
        <f t="shared" si="103"/>
        <v>1.5753836116486106</v>
      </c>
    </row>
    <row r="246" spans="1:11" x14ac:dyDescent="0.3">
      <c r="A246" s="400">
        <v>2</v>
      </c>
      <c r="B246" s="401">
        <v>3</v>
      </c>
      <c r="C246" s="401">
        <v>9</v>
      </c>
      <c r="D246" s="401">
        <v>3</v>
      </c>
      <c r="E246" s="401" t="s">
        <v>912</v>
      </c>
      <c r="F246" s="402" t="s">
        <v>1098</v>
      </c>
      <c r="G246" s="403">
        <v>1088945</v>
      </c>
      <c r="H246" s="403">
        <v>2894000</v>
      </c>
      <c r="I246" s="403"/>
      <c r="J246" s="404">
        <f>SUBTOTAL(9,G246:I246)</f>
        <v>3982945</v>
      </c>
      <c r="K246" s="405">
        <f>IFERROR(J246/$J$18*100,"0.00")</f>
        <v>1.5753836116486106</v>
      </c>
    </row>
    <row r="247" spans="1:11" x14ac:dyDescent="0.3">
      <c r="A247" s="396">
        <v>2</v>
      </c>
      <c r="B247" s="397">
        <v>3</v>
      </c>
      <c r="C247" s="397">
        <v>9</v>
      </c>
      <c r="D247" s="397">
        <v>5</v>
      </c>
      <c r="E247" s="397"/>
      <c r="F247" s="411" t="s">
        <v>1099</v>
      </c>
      <c r="G247" s="415">
        <f>+G248</f>
        <v>0</v>
      </c>
      <c r="H247" s="415">
        <f t="shared" ref="H247:K247" si="104">+H248</f>
        <v>300000</v>
      </c>
      <c r="I247" s="415">
        <f t="shared" si="104"/>
        <v>0</v>
      </c>
      <c r="J247" s="415">
        <f t="shared" si="104"/>
        <v>300000</v>
      </c>
      <c r="K247" s="415">
        <f t="shared" si="104"/>
        <v>0.11865970619593873</v>
      </c>
    </row>
    <row r="248" spans="1:11" x14ac:dyDescent="0.3">
      <c r="A248" s="400">
        <v>2</v>
      </c>
      <c r="B248" s="401">
        <v>3</v>
      </c>
      <c r="C248" s="401">
        <v>9</v>
      </c>
      <c r="D248" s="401">
        <v>5</v>
      </c>
      <c r="E248" s="401" t="s">
        <v>912</v>
      </c>
      <c r="F248" s="402" t="s">
        <v>1099</v>
      </c>
      <c r="G248" s="403"/>
      <c r="H248" s="403">
        <v>300000</v>
      </c>
      <c r="I248" s="403"/>
      <c r="J248" s="404">
        <f>SUBTOTAL(9,G248:I248)</f>
        <v>300000</v>
      </c>
      <c r="K248" s="405">
        <f>IFERROR(J248/$J$18*100,"0.00")</f>
        <v>0.11865970619593873</v>
      </c>
    </row>
    <row r="249" spans="1:11" x14ac:dyDescent="0.3">
      <c r="A249" s="396">
        <v>2</v>
      </c>
      <c r="B249" s="397">
        <v>3</v>
      </c>
      <c r="C249" s="397">
        <v>9</v>
      </c>
      <c r="D249" s="397">
        <v>6</v>
      </c>
      <c r="E249" s="397"/>
      <c r="F249" s="411" t="s">
        <v>1100</v>
      </c>
      <c r="G249" s="415">
        <f>+G250</f>
        <v>0</v>
      </c>
      <c r="H249" s="415">
        <f t="shared" ref="H249:K249" si="105">+H250</f>
        <v>177200</v>
      </c>
      <c r="I249" s="415">
        <f t="shared" si="105"/>
        <v>0</v>
      </c>
      <c r="J249" s="415">
        <f t="shared" si="105"/>
        <v>177200</v>
      </c>
      <c r="K249" s="415">
        <f t="shared" si="105"/>
        <v>7.0088333126401142E-2</v>
      </c>
    </row>
    <row r="250" spans="1:11" x14ac:dyDescent="0.3">
      <c r="A250" s="400">
        <v>2</v>
      </c>
      <c r="B250" s="401">
        <v>3</v>
      </c>
      <c r="C250" s="401">
        <v>9</v>
      </c>
      <c r="D250" s="401">
        <v>6</v>
      </c>
      <c r="E250" s="401" t="s">
        <v>912</v>
      </c>
      <c r="F250" s="402" t="s">
        <v>1100</v>
      </c>
      <c r="G250" s="403"/>
      <c r="H250" s="403">
        <v>177200</v>
      </c>
      <c r="I250" s="403"/>
      <c r="J250" s="404">
        <f>SUBTOTAL(9,G250:I250)</f>
        <v>177200</v>
      </c>
      <c r="K250" s="405">
        <f>IFERROR(J250/$J$18*100,"0.00")</f>
        <v>7.0088333126401142E-2</v>
      </c>
    </row>
    <row r="251" spans="1:11" x14ac:dyDescent="0.3">
      <c r="A251" s="396">
        <v>2</v>
      </c>
      <c r="B251" s="397">
        <v>3</v>
      </c>
      <c r="C251" s="397">
        <v>9</v>
      </c>
      <c r="D251" s="397">
        <v>8</v>
      </c>
      <c r="E251" s="397"/>
      <c r="F251" s="411" t="s">
        <v>1101</v>
      </c>
      <c r="G251" s="415">
        <f>+G252</f>
        <v>0</v>
      </c>
      <c r="H251" s="415">
        <f t="shared" ref="H251:K251" si="106">+H252</f>
        <v>2379164.5</v>
      </c>
      <c r="I251" s="415">
        <f t="shared" si="106"/>
        <v>0</v>
      </c>
      <c r="J251" s="415">
        <f t="shared" si="106"/>
        <v>2379164.5</v>
      </c>
      <c r="K251" s="415">
        <f t="shared" si="106"/>
        <v>0.94103653520602482</v>
      </c>
    </row>
    <row r="252" spans="1:11" x14ac:dyDescent="0.3">
      <c r="A252" s="400">
        <v>2</v>
      </c>
      <c r="B252" s="401">
        <v>3</v>
      </c>
      <c r="C252" s="401">
        <v>9</v>
      </c>
      <c r="D252" s="401">
        <v>8</v>
      </c>
      <c r="E252" s="401" t="s">
        <v>912</v>
      </c>
      <c r="F252" s="402" t="s">
        <v>1101</v>
      </c>
      <c r="G252" s="403"/>
      <c r="H252" s="403">
        <v>2379164.5</v>
      </c>
      <c r="I252" s="403"/>
      <c r="J252" s="404">
        <f>SUBTOTAL(9,G252:I252)</f>
        <v>2379164.5</v>
      </c>
      <c r="K252" s="405">
        <f>IFERROR(J252/$J$18*100,"0.00")</f>
        <v>0.94103653520602482</v>
      </c>
    </row>
    <row r="253" spans="1:11" x14ac:dyDescent="0.3">
      <c r="A253" s="396">
        <v>2</v>
      </c>
      <c r="B253" s="397">
        <v>3</v>
      </c>
      <c r="C253" s="397">
        <v>9</v>
      </c>
      <c r="D253" s="397">
        <v>9</v>
      </c>
      <c r="E253" s="397"/>
      <c r="F253" s="411" t="s">
        <v>1102</v>
      </c>
      <c r="G253" s="415">
        <f>+G254</f>
        <v>0</v>
      </c>
      <c r="H253" s="415">
        <f t="shared" ref="H253:K253" si="107">+H254</f>
        <v>250000</v>
      </c>
      <c r="I253" s="415">
        <f t="shared" si="107"/>
        <v>0</v>
      </c>
      <c r="J253" s="415">
        <f t="shared" si="107"/>
        <v>250000</v>
      </c>
      <c r="K253" s="415">
        <f t="shared" si="107"/>
        <v>9.888308849661559E-2</v>
      </c>
    </row>
    <row r="254" spans="1:11" x14ac:dyDescent="0.3">
      <c r="A254" s="400">
        <v>2</v>
      </c>
      <c r="B254" s="401">
        <v>3</v>
      </c>
      <c r="C254" s="401">
        <v>9</v>
      </c>
      <c r="D254" s="401">
        <v>9</v>
      </c>
      <c r="E254" s="401" t="s">
        <v>912</v>
      </c>
      <c r="F254" s="402" t="s">
        <v>1102</v>
      </c>
      <c r="G254" s="403"/>
      <c r="H254" s="403">
        <v>250000</v>
      </c>
      <c r="I254" s="403"/>
      <c r="J254" s="404">
        <f>SUBTOTAL(9,G254:I254)</f>
        <v>250000</v>
      </c>
      <c r="K254" s="405">
        <f>IFERROR(J254/$J$18*100,"0.00")</f>
        <v>9.888308849661559E-2</v>
      </c>
    </row>
    <row r="255" spans="1:11" x14ac:dyDescent="0.3">
      <c r="A255" s="388">
        <v>2</v>
      </c>
      <c r="B255" s="389">
        <v>4</v>
      </c>
      <c r="C255" s="389"/>
      <c r="D255" s="389"/>
      <c r="E255" s="389"/>
      <c r="F255" s="390" t="s">
        <v>870</v>
      </c>
      <c r="G255" s="391">
        <f>+G263+G266</f>
        <v>0</v>
      </c>
      <c r="H255" s="391">
        <f t="shared" ref="H255:K255" si="108">+H263+H266</f>
        <v>0</v>
      </c>
      <c r="I255" s="391">
        <f t="shared" si="108"/>
        <v>0</v>
      </c>
      <c r="J255" s="391">
        <f t="shared" si="108"/>
        <v>0</v>
      </c>
      <c r="K255" s="391">
        <f t="shared" si="108"/>
        <v>0</v>
      </c>
    </row>
    <row r="256" spans="1:11" x14ac:dyDescent="0.3">
      <c r="A256" s="396">
        <v>2</v>
      </c>
      <c r="B256" s="397">
        <v>4</v>
      </c>
      <c r="C256" s="397">
        <v>1</v>
      </c>
      <c r="D256" s="397">
        <v>2</v>
      </c>
      <c r="E256" s="397"/>
      <c r="F256" s="411" t="s">
        <v>1103</v>
      </c>
      <c r="G256" s="415">
        <f>+G257+G258</f>
        <v>0</v>
      </c>
      <c r="H256" s="415">
        <f t="shared" ref="H256:K256" si="109">+H257+H258</f>
        <v>0</v>
      </c>
      <c r="I256" s="415">
        <f t="shared" si="109"/>
        <v>0</v>
      </c>
      <c r="J256" s="415">
        <f t="shared" si="109"/>
        <v>0</v>
      </c>
      <c r="K256" s="415">
        <f t="shared" si="109"/>
        <v>0</v>
      </c>
    </row>
    <row r="257" spans="1:11" x14ac:dyDescent="0.3">
      <c r="A257" s="400">
        <v>2</v>
      </c>
      <c r="B257" s="401">
        <v>4</v>
      </c>
      <c r="C257" s="401">
        <v>1</v>
      </c>
      <c r="D257" s="401">
        <v>2</v>
      </c>
      <c r="E257" s="401" t="s">
        <v>912</v>
      </c>
      <c r="F257" s="406" t="s">
        <v>1104</v>
      </c>
      <c r="G257" s="403"/>
      <c r="H257" s="403"/>
      <c r="I257" s="403"/>
      <c r="J257" s="404">
        <f>SUBTOTAL(9,G257:I257)</f>
        <v>0</v>
      </c>
      <c r="K257" s="405">
        <f>IFERROR(J257/$J$18*100,"0.00")</f>
        <v>0</v>
      </c>
    </row>
    <row r="258" spans="1:11" x14ac:dyDescent="0.3">
      <c r="A258" s="400">
        <v>2</v>
      </c>
      <c r="B258" s="401">
        <v>4</v>
      </c>
      <c r="C258" s="401">
        <v>1</v>
      </c>
      <c r="D258" s="401">
        <v>2</v>
      </c>
      <c r="E258" s="401" t="s">
        <v>914</v>
      </c>
      <c r="F258" s="406" t="s">
        <v>1105</v>
      </c>
      <c r="G258" s="403"/>
      <c r="H258" s="403"/>
      <c r="I258" s="403"/>
      <c r="J258" s="404">
        <f>SUBTOTAL(9,G258:I258)</f>
        <v>0</v>
      </c>
      <c r="K258" s="405">
        <f>IFERROR(J258/$J$18*100,"0.00")</f>
        <v>0</v>
      </c>
    </row>
    <row r="259" spans="1:11" x14ac:dyDescent="0.3">
      <c r="A259" s="396">
        <v>2</v>
      </c>
      <c r="B259" s="397">
        <v>4</v>
      </c>
      <c r="C259" s="397">
        <v>1</v>
      </c>
      <c r="D259" s="397">
        <v>5</v>
      </c>
      <c r="E259" s="397"/>
      <c r="F259" s="398" t="s">
        <v>1106</v>
      </c>
      <c r="G259" s="399">
        <f>+G260</f>
        <v>0</v>
      </c>
      <c r="H259" s="399">
        <f t="shared" ref="H259:K259" si="110">+H260</f>
        <v>0</v>
      </c>
      <c r="I259" s="399">
        <f t="shared" si="110"/>
        <v>0</v>
      </c>
      <c r="J259" s="399">
        <f t="shared" si="110"/>
        <v>0</v>
      </c>
      <c r="K259" s="399">
        <f t="shared" si="110"/>
        <v>0</v>
      </c>
    </row>
    <row r="260" spans="1:11" x14ac:dyDescent="0.3">
      <c r="A260" s="400">
        <v>2</v>
      </c>
      <c r="B260" s="401">
        <v>4</v>
      </c>
      <c r="C260" s="401">
        <v>1</v>
      </c>
      <c r="D260" s="401">
        <v>5</v>
      </c>
      <c r="E260" s="401" t="s">
        <v>912</v>
      </c>
      <c r="F260" s="406" t="s">
        <v>1106</v>
      </c>
      <c r="G260" s="403"/>
      <c r="H260" s="403"/>
      <c r="I260" s="403"/>
      <c r="J260" s="404">
        <f>SUBTOTAL(9,G260:I260)</f>
        <v>0</v>
      </c>
      <c r="K260" s="405">
        <f>IFERROR(J260/$J$18*100,"0.00")</f>
        <v>0</v>
      </c>
    </row>
    <row r="261" spans="1:11" x14ac:dyDescent="0.3">
      <c r="A261" s="396">
        <v>2</v>
      </c>
      <c r="B261" s="397">
        <v>4</v>
      </c>
      <c r="C261" s="397">
        <v>1</v>
      </c>
      <c r="D261" s="397">
        <v>6</v>
      </c>
      <c r="E261" s="401"/>
      <c r="F261" s="398" t="s">
        <v>1107</v>
      </c>
      <c r="G261" s="415">
        <f>+G262</f>
        <v>0</v>
      </c>
      <c r="H261" s="415">
        <f t="shared" ref="H261:K261" si="111">+H262</f>
        <v>0</v>
      </c>
      <c r="I261" s="415">
        <f t="shared" si="111"/>
        <v>0</v>
      </c>
      <c r="J261" s="415">
        <f t="shared" si="111"/>
        <v>0</v>
      </c>
      <c r="K261" s="415">
        <f t="shared" si="111"/>
        <v>0</v>
      </c>
    </row>
    <row r="262" spans="1:11" x14ac:dyDescent="0.3">
      <c r="A262" s="400">
        <v>2</v>
      </c>
      <c r="B262" s="401">
        <v>4</v>
      </c>
      <c r="C262" s="401">
        <v>1</v>
      </c>
      <c r="D262" s="401">
        <v>6</v>
      </c>
      <c r="E262" s="401" t="s">
        <v>912</v>
      </c>
      <c r="F262" s="406" t="s">
        <v>1108</v>
      </c>
      <c r="G262" s="403"/>
      <c r="H262" s="403"/>
      <c r="I262" s="403"/>
      <c r="J262" s="404">
        <f>SUBTOTAL(9,G262:I262)</f>
        <v>0</v>
      </c>
      <c r="K262" s="405">
        <f>IFERROR(J262/$J$18*100,"0.00")</f>
        <v>0</v>
      </c>
    </row>
    <row r="263" spans="1:11" x14ac:dyDescent="0.3">
      <c r="A263" s="392">
        <v>2</v>
      </c>
      <c r="B263" s="393">
        <v>4</v>
      </c>
      <c r="C263" s="393">
        <v>4</v>
      </c>
      <c r="D263" s="393"/>
      <c r="E263" s="393"/>
      <c r="F263" s="394" t="s">
        <v>1109</v>
      </c>
      <c r="G263" s="395">
        <f>+G264</f>
        <v>0</v>
      </c>
      <c r="H263" s="395">
        <f t="shared" ref="H263:K264" si="112">+H264</f>
        <v>0</v>
      </c>
      <c r="I263" s="395">
        <f t="shared" si="112"/>
        <v>0</v>
      </c>
      <c r="J263" s="395">
        <f t="shared" si="112"/>
        <v>0</v>
      </c>
      <c r="K263" s="395">
        <f t="shared" si="112"/>
        <v>0</v>
      </c>
    </row>
    <row r="264" spans="1:11" x14ac:dyDescent="0.3">
      <c r="A264" s="418">
        <v>2</v>
      </c>
      <c r="B264" s="397">
        <v>4</v>
      </c>
      <c r="C264" s="397">
        <v>4</v>
      </c>
      <c r="D264" s="397">
        <v>1</v>
      </c>
      <c r="E264" s="397"/>
      <c r="F264" s="398" t="s">
        <v>1110</v>
      </c>
      <c r="G264" s="415">
        <f>+G265</f>
        <v>0</v>
      </c>
      <c r="H264" s="415">
        <f t="shared" si="112"/>
        <v>0</v>
      </c>
      <c r="I264" s="415">
        <f t="shared" si="112"/>
        <v>0</v>
      </c>
      <c r="J264" s="415">
        <f t="shared" si="112"/>
        <v>0</v>
      </c>
      <c r="K264" s="415">
        <f t="shared" si="112"/>
        <v>0</v>
      </c>
    </row>
    <row r="265" spans="1:11" ht="27.6" x14ac:dyDescent="0.3">
      <c r="A265" s="419">
        <v>2</v>
      </c>
      <c r="B265" s="401">
        <v>4</v>
      </c>
      <c r="C265" s="401">
        <v>4</v>
      </c>
      <c r="D265" s="401">
        <v>1</v>
      </c>
      <c r="E265" s="401" t="s">
        <v>921</v>
      </c>
      <c r="F265" s="406" t="s">
        <v>1111</v>
      </c>
      <c r="G265" s="403"/>
      <c r="H265" s="403"/>
      <c r="I265" s="403"/>
      <c r="J265" s="404">
        <f>SUBTOTAL(9,G265:I265)</f>
        <v>0</v>
      </c>
      <c r="K265" s="405">
        <f>IFERROR(J265/$J$18*100,"0.00")</f>
        <v>0</v>
      </c>
    </row>
    <row r="266" spans="1:11" x14ac:dyDescent="0.3">
      <c r="A266" s="392">
        <v>2</v>
      </c>
      <c r="B266" s="393">
        <v>4</v>
      </c>
      <c r="C266" s="393">
        <v>9</v>
      </c>
      <c r="D266" s="393"/>
      <c r="E266" s="393"/>
      <c r="F266" s="394" t="s">
        <v>1112</v>
      </c>
      <c r="G266" s="395">
        <f>+G267+G269</f>
        <v>0</v>
      </c>
      <c r="H266" s="395">
        <f t="shared" ref="H266:K266" si="113">+H267+H269</f>
        <v>0</v>
      </c>
      <c r="I266" s="395">
        <f t="shared" si="113"/>
        <v>0</v>
      </c>
      <c r="J266" s="395">
        <f t="shared" si="113"/>
        <v>0</v>
      </c>
      <c r="K266" s="395">
        <f t="shared" si="113"/>
        <v>0</v>
      </c>
    </row>
    <row r="267" spans="1:11" x14ac:dyDescent="0.3">
      <c r="A267" s="396">
        <v>2</v>
      </c>
      <c r="B267" s="397">
        <v>4</v>
      </c>
      <c r="C267" s="397">
        <v>9</v>
      </c>
      <c r="D267" s="397">
        <v>1</v>
      </c>
      <c r="E267" s="397"/>
      <c r="F267" s="398" t="s">
        <v>1112</v>
      </c>
      <c r="G267" s="415">
        <f>+G268</f>
        <v>0</v>
      </c>
      <c r="H267" s="415">
        <f t="shared" ref="H267:K267" si="114">+H268</f>
        <v>0</v>
      </c>
      <c r="I267" s="415">
        <f t="shared" si="114"/>
        <v>0</v>
      </c>
      <c r="J267" s="415">
        <f t="shared" si="114"/>
        <v>0</v>
      </c>
      <c r="K267" s="415">
        <f t="shared" si="114"/>
        <v>0</v>
      </c>
    </row>
    <row r="268" spans="1:11" x14ac:dyDescent="0.3">
      <c r="A268" s="400">
        <v>2</v>
      </c>
      <c r="B268" s="401">
        <v>4</v>
      </c>
      <c r="C268" s="401">
        <v>9</v>
      </c>
      <c r="D268" s="401">
        <v>1</v>
      </c>
      <c r="E268" s="401" t="s">
        <v>912</v>
      </c>
      <c r="F268" s="406" t="s">
        <v>1112</v>
      </c>
      <c r="G268" s="403"/>
      <c r="H268" s="403"/>
      <c r="I268" s="403"/>
      <c r="J268" s="404">
        <f>SUBTOTAL(9,G268:I268)</f>
        <v>0</v>
      </c>
      <c r="K268" s="405">
        <f>IFERROR(J268/$J$18*100,"0.00")</f>
        <v>0</v>
      </c>
    </row>
    <row r="269" spans="1:11" x14ac:dyDescent="0.3">
      <c r="A269" s="396">
        <v>2</v>
      </c>
      <c r="B269" s="397">
        <v>4</v>
      </c>
      <c r="C269" s="397">
        <v>9</v>
      </c>
      <c r="D269" s="397">
        <v>4</v>
      </c>
      <c r="E269" s="397"/>
      <c r="F269" s="398" t="s">
        <v>1113</v>
      </c>
      <c r="G269" s="415">
        <f>+G270</f>
        <v>0</v>
      </c>
      <c r="H269" s="415">
        <f t="shared" ref="H269:K269" si="115">+H270</f>
        <v>0</v>
      </c>
      <c r="I269" s="415">
        <f t="shared" si="115"/>
        <v>0</v>
      </c>
      <c r="J269" s="415">
        <f t="shared" si="115"/>
        <v>0</v>
      </c>
      <c r="K269" s="415">
        <f t="shared" si="115"/>
        <v>0</v>
      </c>
    </row>
    <row r="270" spans="1:11" x14ac:dyDescent="0.3">
      <c r="A270" s="400">
        <v>2</v>
      </c>
      <c r="B270" s="401">
        <v>4</v>
      </c>
      <c r="C270" s="401">
        <v>9</v>
      </c>
      <c r="D270" s="401">
        <v>4</v>
      </c>
      <c r="E270" s="401" t="s">
        <v>912</v>
      </c>
      <c r="F270" s="406" t="s">
        <v>1113</v>
      </c>
      <c r="G270" s="403"/>
      <c r="H270" s="403"/>
      <c r="I270" s="403"/>
      <c r="J270" s="404">
        <f>SUBTOTAL(9,G270:I270)</f>
        <v>0</v>
      </c>
      <c r="K270" s="405">
        <f>IFERROR(J270/$J$18*100,"0.00")</f>
        <v>0</v>
      </c>
    </row>
    <row r="271" spans="1:11" x14ac:dyDescent="0.3">
      <c r="A271" s="388">
        <v>2</v>
      </c>
      <c r="B271" s="389">
        <v>6</v>
      </c>
      <c r="C271" s="389"/>
      <c r="D271" s="389"/>
      <c r="E271" s="389"/>
      <c r="F271" s="390" t="s">
        <v>1114</v>
      </c>
      <c r="G271" s="391">
        <f>+G272+G283+G290+G295+G302+G311+G314</f>
        <v>0</v>
      </c>
      <c r="H271" s="391">
        <f t="shared" ref="H271:K271" si="116">+H272+H283+H290+H295+H302+H311+H314</f>
        <v>29153038.800000001</v>
      </c>
      <c r="I271" s="391">
        <f t="shared" si="116"/>
        <v>0</v>
      </c>
      <c r="J271" s="391">
        <f t="shared" si="116"/>
        <v>29153038.800000001</v>
      </c>
      <c r="K271" s="391">
        <f t="shared" si="116"/>
        <v>11.530970062422673</v>
      </c>
    </row>
    <row r="272" spans="1:11" x14ac:dyDescent="0.3">
      <c r="A272" s="392">
        <v>2</v>
      </c>
      <c r="B272" s="393">
        <v>6</v>
      </c>
      <c r="C272" s="393">
        <v>1</v>
      </c>
      <c r="D272" s="393"/>
      <c r="E272" s="393"/>
      <c r="F272" s="394" t="s">
        <v>1115</v>
      </c>
      <c r="G272" s="395">
        <f>+G273+G275+G277+G279+G281</f>
        <v>0</v>
      </c>
      <c r="H272" s="395">
        <f t="shared" ref="H272:K272" si="117">+H273+H275+H277+H279+H281</f>
        <v>8755700</v>
      </c>
      <c r="I272" s="395">
        <f t="shared" si="117"/>
        <v>0</v>
      </c>
      <c r="J272" s="395">
        <f t="shared" si="117"/>
        <v>8755700</v>
      </c>
      <c r="K272" s="395">
        <f t="shared" si="117"/>
        <v>3.463162631799269</v>
      </c>
    </row>
    <row r="273" spans="1:11" x14ac:dyDescent="0.3">
      <c r="A273" s="396">
        <v>2</v>
      </c>
      <c r="B273" s="397">
        <v>6</v>
      </c>
      <c r="C273" s="397">
        <v>1</v>
      </c>
      <c r="D273" s="397">
        <v>1</v>
      </c>
      <c r="E273" s="397"/>
      <c r="F273" s="411" t="s">
        <v>1116</v>
      </c>
      <c r="G273" s="415">
        <f>+G274</f>
        <v>0</v>
      </c>
      <c r="H273" s="415">
        <f t="shared" ref="H273:K273" si="118">+H274</f>
        <v>532500</v>
      </c>
      <c r="I273" s="415">
        <f t="shared" si="118"/>
        <v>0</v>
      </c>
      <c r="J273" s="415">
        <f t="shared" si="118"/>
        <v>532500</v>
      </c>
      <c r="K273" s="415">
        <f t="shared" si="118"/>
        <v>0.21062097849779124</v>
      </c>
    </row>
    <row r="274" spans="1:11" x14ac:dyDescent="0.3">
      <c r="A274" s="400">
        <v>2</v>
      </c>
      <c r="B274" s="401">
        <v>6</v>
      </c>
      <c r="C274" s="401">
        <v>1</v>
      </c>
      <c r="D274" s="401">
        <v>1</v>
      </c>
      <c r="E274" s="401" t="s">
        <v>912</v>
      </c>
      <c r="F274" s="402" t="s">
        <v>1116</v>
      </c>
      <c r="G274" s="403"/>
      <c r="H274" s="403">
        <v>532500</v>
      </c>
      <c r="I274" s="403"/>
      <c r="J274" s="404">
        <f>SUBTOTAL(9,G274:I274)</f>
        <v>532500</v>
      </c>
      <c r="K274" s="405">
        <f>IFERROR(J274/$J$18*100,"0.00")</f>
        <v>0.21062097849779124</v>
      </c>
    </row>
    <row r="275" spans="1:11" x14ac:dyDescent="0.3">
      <c r="A275" s="396">
        <v>2</v>
      </c>
      <c r="B275" s="397">
        <v>6</v>
      </c>
      <c r="C275" s="397">
        <v>1</v>
      </c>
      <c r="D275" s="397">
        <v>2</v>
      </c>
      <c r="E275" s="397"/>
      <c r="F275" s="411" t="s">
        <v>1117</v>
      </c>
      <c r="G275" s="415">
        <f>+G276</f>
        <v>0</v>
      </c>
      <c r="H275" s="415">
        <f t="shared" ref="H275:K275" si="119">+H276</f>
        <v>0</v>
      </c>
      <c r="I275" s="415">
        <f t="shared" si="119"/>
        <v>0</v>
      </c>
      <c r="J275" s="415">
        <f t="shared" si="119"/>
        <v>0</v>
      </c>
      <c r="K275" s="415">
        <f t="shared" si="119"/>
        <v>0</v>
      </c>
    </row>
    <row r="276" spans="1:11" x14ac:dyDescent="0.3">
      <c r="A276" s="400">
        <v>2</v>
      </c>
      <c r="B276" s="401">
        <v>6</v>
      </c>
      <c r="C276" s="401">
        <v>1</v>
      </c>
      <c r="D276" s="401">
        <v>2</v>
      </c>
      <c r="E276" s="401" t="s">
        <v>912</v>
      </c>
      <c r="F276" s="406" t="s">
        <v>1117</v>
      </c>
      <c r="G276" s="403"/>
      <c r="H276" s="403"/>
      <c r="I276" s="403"/>
      <c r="J276" s="404">
        <f>SUBTOTAL(9,G276:I276)</f>
        <v>0</v>
      </c>
      <c r="K276" s="405">
        <f>IFERROR(J276/$J$18*100,"0.00")</f>
        <v>0</v>
      </c>
    </row>
    <row r="277" spans="1:11" x14ac:dyDescent="0.3">
      <c r="A277" s="396">
        <v>2</v>
      </c>
      <c r="B277" s="397">
        <v>6</v>
      </c>
      <c r="C277" s="397">
        <v>1</v>
      </c>
      <c r="D277" s="397">
        <v>3</v>
      </c>
      <c r="E277" s="397"/>
      <c r="F277" s="398" t="s">
        <v>1118</v>
      </c>
      <c r="G277" s="415">
        <f>+G278</f>
        <v>0</v>
      </c>
      <c r="H277" s="415">
        <f t="shared" ref="H277:K277" si="120">+H278</f>
        <v>6000000</v>
      </c>
      <c r="I277" s="415">
        <f t="shared" si="120"/>
        <v>0</v>
      </c>
      <c r="J277" s="415">
        <f t="shared" si="120"/>
        <v>6000000</v>
      </c>
      <c r="K277" s="415">
        <f t="shared" si="120"/>
        <v>2.3731941239187746</v>
      </c>
    </row>
    <row r="278" spans="1:11" x14ac:dyDescent="0.3">
      <c r="A278" s="764">
        <v>2</v>
      </c>
      <c r="B278" s="763">
        <v>6</v>
      </c>
      <c r="C278" s="763">
        <v>1</v>
      </c>
      <c r="D278" s="763">
        <v>3</v>
      </c>
      <c r="E278" s="763" t="s">
        <v>912</v>
      </c>
      <c r="F278" s="759" t="s">
        <v>1118</v>
      </c>
      <c r="G278" s="760"/>
      <c r="H278" s="760">
        <v>6000000</v>
      </c>
      <c r="I278" s="760"/>
      <c r="J278" s="761">
        <f>SUBTOTAL(9,G278:I278)</f>
        <v>6000000</v>
      </c>
      <c r="K278" s="405">
        <f>IFERROR(J278/$J$18*100,"0.00")</f>
        <v>2.3731941239187746</v>
      </c>
    </row>
    <row r="279" spans="1:11" x14ac:dyDescent="0.3">
      <c r="A279" s="396">
        <v>2</v>
      </c>
      <c r="B279" s="397">
        <v>6</v>
      </c>
      <c r="C279" s="397">
        <v>1</v>
      </c>
      <c r="D279" s="397">
        <v>4</v>
      </c>
      <c r="E279" s="397"/>
      <c r="F279" s="411" t="s">
        <v>1119</v>
      </c>
      <c r="G279" s="415">
        <f>+G280</f>
        <v>0</v>
      </c>
      <c r="H279" s="415">
        <f t="shared" ref="H279:K279" si="121">+H280</f>
        <v>1823200</v>
      </c>
      <c r="I279" s="415">
        <f t="shared" si="121"/>
        <v>0</v>
      </c>
      <c r="J279" s="415">
        <f t="shared" si="121"/>
        <v>1823200</v>
      </c>
      <c r="K279" s="415">
        <f t="shared" si="121"/>
        <v>0.72113458778811823</v>
      </c>
    </row>
    <row r="280" spans="1:11" x14ac:dyDescent="0.3">
      <c r="A280" s="400">
        <v>2</v>
      </c>
      <c r="B280" s="401">
        <v>6</v>
      </c>
      <c r="C280" s="401">
        <v>1</v>
      </c>
      <c r="D280" s="401">
        <v>4</v>
      </c>
      <c r="E280" s="401" t="s">
        <v>912</v>
      </c>
      <c r="F280" s="406" t="s">
        <v>1119</v>
      </c>
      <c r="G280" s="403"/>
      <c r="H280" s="403">
        <v>1823200</v>
      </c>
      <c r="I280" s="403"/>
      <c r="J280" s="404">
        <f>SUBTOTAL(9,G280:I280)</f>
        <v>1823200</v>
      </c>
      <c r="K280" s="405">
        <f>IFERROR(J280/$J$18*100,"0.00")</f>
        <v>0.72113458778811823</v>
      </c>
    </row>
    <row r="281" spans="1:11" x14ac:dyDescent="0.3">
      <c r="A281" s="396">
        <v>2</v>
      </c>
      <c r="B281" s="397">
        <v>6</v>
      </c>
      <c r="C281" s="397">
        <v>1</v>
      </c>
      <c r="D281" s="397">
        <v>9</v>
      </c>
      <c r="E281" s="397"/>
      <c r="F281" s="411" t="s">
        <v>1120</v>
      </c>
      <c r="G281" s="415">
        <f>+G282</f>
        <v>0</v>
      </c>
      <c r="H281" s="415">
        <f t="shared" ref="H281:K281" si="122">+H282</f>
        <v>400000</v>
      </c>
      <c r="I281" s="415">
        <f t="shared" si="122"/>
        <v>0</v>
      </c>
      <c r="J281" s="415">
        <f t="shared" si="122"/>
        <v>400000</v>
      </c>
      <c r="K281" s="415">
        <f t="shared" si="122"/>
        <v>0.15821294159458496</v>
      </c>
    </row>
    <row r="282" spans="1:11" x14ac:dyDescent="0.3">
      <c r="A282" s="784">
        <v>2</v>
      </c>
      <c r="B282" s="779">
        <v>6</v>
      </c>
      <c r="C282" s="779">
        <v>1</v>
      </c>
      <c r="D282" s="779">
        <v>9</v>
      </c>
      <c r="E282" s="779" t="s">
        <v>912</v>
      </c>
      <c r="F282" s="782" t="s">
        <v>1120</v>
      </c>
      <c r="G282" s="781"/>
      <c r="H282" s="781">
        <v>400000</v>
      </c>
      <c r="I282" s="781"/>
      <c r="J282" s="783">
        <f>SUBTOTAL(9,G282:I282)</f>
        <v>400000</v>
      </c>
      <c r="K282" s="405">
        <f>IFERROR(J282/$J$18*100,"0.00")</f>
        <v>0.15821294159458496</v>
      </c>
    </row>
    <row r="283" spans="1:11" x14ac:dyDescent="0.3">
      <c r="A283" s="392">
        <v>2</v>
      </c>
      <c r="B283" s="393">
        <v>6</v>
      </c>
      <c r="C283" s="393">
        <v>2</v>
      </c>
      <c r="D283" s="393"/>
      <c r="E283" s="393"/>
      <c r="F283" s="394" t="s">
        <v>1121</v>
      </c>
      <c r="G283" s="395">
        <f>+G284+G286+G288</f>
        <v>0</v>
      </c>
      <c r="H283" s="395">
        <f t="shared" ref="H283:K283" si="123">+H284+H286+H288</f>
        <v>1800000</v>
      </c>
      <c r="I283" s="395">
        <f t="shared" si="123"/>
        <v>0</v>
      </c>
      <c r="J283" s="395">
        <f t="shared" si="123"/>
        <v>1800000</v>
      </c>
      <c r="K283" s="395">
        <f t="shared" si="123"/>
        <v>0.71195823717563234</v>
      </c>
    </row>
    <row r="284" spans="1:11" x14ac:dyDescent="0.3">
      <c r="A284" s="396">
        <v>2</v>
      </c>
      <c r="B284" s="397">
        <v>6</v>
      </c>
      <c r="C284" s="397">
        <v>2</v>
      </c>
      <c r="D284" s="397">
        <v>1</v>
      </c>
      <c r="E284" s="397"/>
      <c r="F284" s="411" t="s">
        <v>1122</v>
      </c>
      <c r="G284" s="415">
        <f>+G285</f>
        <v>0</v>
      </c>
      <c r="H284" s="415">
        <f t="shared" ref="H284:K284" si="124">+H285</f>
        <v>1675000</v>
      </c>
      <c r="I284" s="415">
        <f t="shared" si="124"/>
        <v>0</v>
      </c>
      <c r="J284" s="415">
        <f t="shared" si="124"/>
        <v>1675000</v>
      </c>
      <c r="K284" s="415">
        <f t="shared" si="124"/>
        <v>0.66251669292732451</v>
      </c>
    </row>
    <row r="285" spans="1:11" x14ac:dyDescent="0.3">
      <c r="A285" s="764">
        <v>2</v>
      </c>
      <c r="B285" s="763">
        <v>6</v>
      </c>
      <c r="C285" s="763">
        <v>2</v>
      </c>
      <c r="D285" s="763">
        <v>1</v>
      </c>
      <c r="E285" s="763" t="s">
        <v>912</v>
      </c>
      <c r="F285" s="759" t="s">
        <v>1122</v>
      </c>
      <c r="G285" s="760"/>
      <c r="H285" s="760">
        <v>1675000</v>
      </c>
      <c r="I285" s="760"/>
      <c r="J285" s="761">
        <f>SUBTOTAL(9,G285:I285)</f>
        <v>1675000</v>
      </c>
      <c r="K285" s="405">
        <f>IFERROR(J285/$J$18*100,"0.00")</f>
        <v>0.66251669292732451</v>
      </c>
    </row>
    <row r="286" spans="1:11" x14ac:dyDescent="0.3">
      <c r="A286" s="396">
        <v>2</v>
      </c>
      <c r="B286" s="397">
        <v>6</v>
      </c>
      <c r="C286" s="397">
        <v>2</v>
      </c>
      <c r="D286" s="397">
        <v>3</v>
      </c>
      <c r="E286" s="397"/>
      <c r="F286" s="411" t="s">
        <v>1123</v>
      </c>
      <c r="G286" s="415">
        <f>+G287</f>
        <v>0</v>
      </c>
      <c r="H286" s="415">
        <f t="shared" ref="H286:K286" si="125">+H287</f>
        <v>125000</v>
      </c>
      <c r="I286" s="415">
        <f t="shared" si="125"/>
        <v>0</v>
      </c>
      <c r="J286" s="415">
        <f t="shared" si="125"/>
        <v>125000</v>
      </c>
      <c r="K286" s="415">
        <f t="shared" si="125"/>
        <v>4.9441544248307795E-2</v>
      </c>
    </row>
    <row r="287" spans="1:11" x14ac:dyDescent="0.3">
      <c r="A287" s="400">
        <v>2</v>
      </c>
      <c r="B287" s="401">
        <v>6</v>
      </c>
      <c r="C287" s="401">
        <v>2</v>
      </c>
      <c r="D287" s="401">
        <v>3</v>
      </c>
      <c r="E287" s="401" t="s">
        <v>912</v>
      </c>
      <c r="F287" s="406" t="s">
        <v>1123</v>
      </c>
      <c r="G287" s="403"/>
      <c r="H287" s="403">
        <v>125000</v>
      </c>
      <c r="I287" s="403"/>
      <c r="J287" s="404">
        <f>SUBTOTAL(9,G287:I287)</f>
        <v>125000</v>
      </c>
      <c r="K287" s="405">
        <f>IFERROR(J287/$J$18*100,"0.00")</f>
        <v>4.9441544248307795E-2</v>
      </c>
    </row>
    <row r="288" spans="1:11" x14ac:dyDescent="0.3">
      <c r="A288" s="396">
        <v>2</v>
      </c>
      <c r="B288" s="397">
        <v>6</v>
      </c>
      <c r="C288" s="397">
        <v>2</v>
      </c>
      <c r="D288" s="397">
        <v>4</v>
      </c>
      <c r="E288" s="397"/>
      <c r="F288" s="411" t="s">
        <v>1124</v>
      </c>
      <c r="G288" s="415">
        <f>+G289</f>
        <v>0</v>
      </c>
      <c r="H288" s="415">
        <f t="shared" ref="H288:K288" si="126">+H289</f>
        <v>0</v>
      </c>
      <c r="I288" s="415">
        <f t="shared" si="126"/>
        <v>0</v>
      </c>
      <c r="J288" s="415">
        <f t="shared" si="126"/>
        <v>0</v>
      </c>
      <c r="K288" s="415">
        <f t="shared" si="126"/>
        <v>0</v>
      </c>
    </row>
    <row r="289" spans="1:11" x14ac:dyDescent="0.3">
      <c r="A289" s="400">
        <v>2</v>
      </c>
      <c r="B289" s="401">
        <v>6</v>
      </c>
      <c r="C289" s="401">
        <v>2</v>
      </c>
      <c r="D289" s="401">
        <v>4</v>
      </c>
      <c r="E289" s="401" t="s">
        <v>912</v>
      </c>
      <c r="F289" s="402" t="s">
        <v>1124</v>
      </c>
      <c r="G289" s="403"/>
      <c r="H289" s="403"/>
      <c r="I289" s="403"/>
      <c r="J289" s="404">
        <f>SUBTOTAL(9,G289:I289)</f>
        <v>0</v>
      </c>
      <c r="K289" s="405">
        <f>IFERROR(J289/$J$18*100,"0.00")</f>
        <v>0</v>
      </c>
    </row>
    <row r="290" spans="1:11" x14ac:dyDescent="0.3">
      <c r="A290" s="392">
        <v>2</v>
      </c>
      <c r="B290" s="393">
        <v>6</v>
      </c>
      <c r="C290" s="393">
        <v>3</v>
      </c>
      <c r="D290" s="393"/>
      <c r="E290" s="393"/>
      <c r="F290" s="394" t="s">
        <v>1125</v>
      </c>
      <c r="G290" s="395">
        <f>+G291+G293</f>
        <v>0</v>
      </c>
      <c r="H290" s="395">
        <f t="shared" ref="H290:K290" si="127">+H291+H293</f>
        <v>7222338.8000000007</v>
      </c>
      <c r="I290" s="395">
        <f t="shared" si="127"/>
        <v>0</v>
      </c>
      <c r="J290" s="395">
        <f t="shared" si="127"/>
        <v>7222338.8000000007</v>
      </c>
      <c r="K290" s="395">
        <f t="shared" si="127"/>
        <v>2.8566686668517622</v>
      </c>
    </row>
    <row r="291" spans="1:11" x14ac:dyDescent="0.3">
      <c r="A291" s="396">
        <v>2</v>
      </c>
      <c r="B291" s="397">
        <v>6</v>
      </c>
      <c r="C291" s="397">
        <v>3</v>
      </c>
      <c r="D291" s="397">
        <v>1</v>
      </c>
      <c r="E291" s="397"/>
      <c r="F291" s="398" t="s">
        <v>1126</v>
      </c>
      <c r="G291" s="415">
        <f>+G292</f>
        <v>0</v>
      </c>
      <c r="H291" s="415">
        <f t="shared" ref="H291:K291" si="128">+H292</f>
        <v>4987149.9400000004</v>
      </c>
      <c r="I291" s="415">
        <f t="shared" si="128"/>
        <v>0</v>
      </c>
      <c r="J291" s="415">
        <f t="shared" si="128"/>
        <v>4987149.9400000004</v>
      </c>
      <c r="K291" s="415">
        <f t="shared" si="128"/>
        <v>1.972579155451645</v>
      </c>
    </row>
    <row r="292" spans="1:11" x14ac:dyDescent="0.3">
      <c r="A292" s="400">
        <v>2</v>
      </c>
      <c r="B292" s="401">
        <v>6</v>
      </c>
      <c r="C292" s="401">
        <v>3</v>
      </c>
      <c r="D292" s="401">
        <v>1</v>
      </c>
      <c r="E292" s="401" t="s">
        <v>912</v>
      </c>
      <c r="F292" s="402" t="s">
        <v>1126</v>
      </c>
      <c r="G292" s="403"/>
      <c r="H292" s="403">
        <v>4987149.9400000004</v>
      </c>
      <c r="I292" s="403"/>
      <c r="J292" s="404">
        <f>SUBTOTAL(9,G292:I292)</f>
        <v>4987149.9400000004</v>
      </c>
      <c r="K292" s="405">
        <f>IFERROR(J292/$J$18*100,"0.00")</f>
        <v>1.972579155451645</v>
      </c>
    </row>
    <row r="293" spans="1:11" x14ac:dyDescent="0.3">
      <c r="A293" s="396">
        <v>2</v>
      </c>
      <c r="B293" s="397">
        <v>6</v>
      </c>
      <c r="C293" s="397">
        <v>3</v>
      </c>
      <c r="D293" s="397">
        <v>2</v>
      </c>
      <c r="E293" s="397"/>
      <c r="F293" s="411" t="s">
        <v>1127</v>
      </c>
      <c r="G293" s="415">
        <f>+G294</f>
        <v>0</v>
      </c>
      <c r="H293" s="415">
        <f t="shared" ref="H293:K293" si="129">+H294</f>
        <v>2235188.86</v>
      </c>
      <c r="I293" s="415">
        <f t="shared" si="129"/>
        <v>0</v>
      </c>
      <c r="J293" s="415">
        <f t="shared" si="129"/>
        <v>2235188.86</v>
      </c>
      <c r="K293" s="415">
        <f t="shared" si="129"/>
        <v>0.88408951140011727</v>
      </c>
    </row>
    <row r="294" spans="1:11" x14ac:dyDescent="0.3">
      <c r="A294" s="400">
        <v>2</v>
      </c>
      <c r="B294" s="401">
        <v>6</v>
      </c>
      <c r="C294" s="401">
        <v>3</v>
      </c>
      <c r="D294" s="401">
        <v>2</v>
      </c>
      <c r="E294" s="401" t="s">
        <v>912</v>
      </c>
      <c r="F294" s="406" t="s">
        <v>1127</v>
      </c>
      <c r="G294" s="403"/>
      <c r="H294" s="403">
        <v>2235188.86</v>
      </c>
      <c r="I294" s="403"/>
      <c r="J294" s="404">
        <f>SUBTOTAL(9,G294:I294)</f>
        <v>2235188.86</v>
      </c>
      <c r="K294" s="405">
        <f>IFERROR(J294/$J$18*100,"0.00")</f>
        <v>0.88408951140011727</v>
      </c>
    </row>
    <row r="295" spans="1:11" x14ac:dyDescent="0.3">
      <c r="A295" s="392">
        <v>2</v>
      </c>
      <c r="B295" s="393">
        <v>6</v>
      </c>
      <c r="C295" s="393">
        <v>4</v>
      </c>
      <c r="D295" s="393"/>
      <c r="E295" s="393"/>
      <c r="F295" s="394" t="s">
        <v>1128</v>
      </c>
      <c r="G295" s="395">
        <f>+G296+G298+G300</f>
        <v>0</v>
      </c>
      <c r="H295" s="395">
        <f t="shared" ref="H295:K295" si="130">+H296+H298+H300</f>
        <v>3450000</v>
      </c>
      <c r="I295" s="395">
        <f t="shared" si="130"/>
        <v>0</v>
      </c>
      <c r="J295" s="395">
        <f t="shared" si="130"/>
        <v>3450000</v>
      </c>
      <c r="K295" s="395">
        <f t="shared" si="130"/>
        <v>1.3645866212532951</v>
      </c>
    </row>
    <row r="296" spans="1:11" x14ac:dyDescent="0.3">
      <c r="A296" s="396">
        <v>2</v>
      </c>
      <c r="B296" s="397">
        <v>6</v>
      </c>
      <c r="C296" s="397">
        <v>4</v>
      </c>
      <c r="D296" s="397">
        <v>1</v>
      </c>
      <c r="E296" s="397"/>
      <c r="F296" s="411" t="s">
        <v>1129</v>
      </c>
      <c r="G296" s="415">
        <f>+G297</f>
        <v>0</v>
      </c>
      <c r="H296" s="415">
        <f t="shared" ref="H296:K296" si="131">+H297</f>
        <v>2850000</v>
      </c>
      <c r="I296" s="415">
        <f t="shared" si="131"/>
        <v>0</v>
      </c>
      <c r="J296" s="415">
        <f t="shared" si="131"/>
        <v>2850000</v>
      </c>
      <c r="K296" s="415">
        <f t="shared" si="131"/>
        <v>1.1272672088614177</v>
      </c>
    </row>
    <row r="297" spans="1:11" x14ac:dyDescent="0.3">
      <c r="A297" s="400">
        <v>2</v>
      </c>
      <c r="B297" s="401">
        <v>6</v>
      </c>
      <c r="C297" s="401">
        <v>4</v>
      </c>
      <c r="D297" s="401">
        <v>1</v>
      </c>
      <c r="E297" s="401" t="s">
        <v>912</v>
      </c>
      <c r="F297" s="406" t="s">
        <v>1129</v>
      </c>
      <c r="G297" s="403"/>
      <c r="H297" s="403">
        <v>2850000</v>
      </c>
      <c r="I297" s="403"/>
      <c r="J297" s="404">
        <f>SUBTOTAL(9,G297:I297)</f>
        <v>2850000</v>
      </c>
      <c r="K297" s="405">
        <f>IFERROR(J297/$J$18*100,"0.00")</f>
        <v>1.1272672088614177</v>
      </c>
    </row>
    <row r="298" spans="1:11" x14ac:dyDescent="0.3">
      <c r="A298" s="396">
        <v>2</v>
      </c>
      <c r="B298" s="397">
        <v>6</v>
      </c>
      <c r="C298" s="397">
        <v>4</v>
      </c>
      <c r="D298" s="397">
        <v>2</v>
      </c>
      <c r="E298" s="397"/>
      <c r="F298" s="411" t="s">
        <v>1130</v>
      </c>
      <c r="G298" s="415">
        <f>+G299</f>
        <v>0</v>
      </c>
      <c r="H298" s="415">
        <f t="shared" ref="H298:K298" si="132">+H299</f>
        <v>600000</v>
      </c>
      <c r="I298" s="415">
        <f t="shared" si="132"/>
        <v>0</v>
      </c>
      <c r="J298" s="415">
        <f t="shared" si="132"/>
        <v>600000</v>
      </c>
      <c r="K298" s="415">
        <f t="shared" si="132"/>
        <v>0.23731941239187745</v>
      </c>
    </row>
    <row r="299" spans="1:11" x14ac:dyDescent="0.3">
      <c r="A299" s="400">
        <v>2</v>
      </c>
      <c r="B299" s="401">
        <v>6</v>
      </c>
      <c r="C299" s="401">
        <v>4</v>
      </c>
      <c r="D299" s="401">
        <v>2</v>
      </c>
      <c r="E299" s="401" t="s">
        <v>912</v>
      </c>
      <c r="F299" s="659" t="s">
        <v>1130</v>
      </c>
      <c r="G299" s="403"/>
      <c r="H299" s="661">
        <v>600000</v>
      </c>
      <c r="I299" s="403"/>
      <c r="J299" s="404">
        <f>SUBTOTAL(9,G299:I299)</f>
        <v>600000</v>
      </c>
      <c r="K299" s="405">
        <f>IFERROR(J299/$J$18*100,"0.00")</f>
        <v>0.23731941239187745</v>
      </c>
    </row>
    <row r="300" spans="1:11" x14ac:dyDescent="0.3">
      <c r="A300" s="396">
        <v>2</v>
      </c>
      <c r="B300" s="397">
        <v>6</v>
      </c>
      <c r="C300" s="397">
        <v>4</v>
      </c>
      <c r="D300" s="397">
        <v>8</v>
      </c>
      <c r="E300" s="397"/>
      <c r="F300" s="411" t="s">
        <v>1131</v>
      </c>
      <c r="G300" s="415">
        <f>+G301</f>
        <v>0</v>
      </c>
      <c r="H300" s="415">
        <f t="shared" ref="H300:K300" si="133">+H301</f>
        <v>0</v>
      </c>
      <c r="I300" s="415">
        <f t="shared" si="133"/>
        <v>0</v>
      </c>
      <c r="J300" s="415">
        <f t="shared" si="133"/>
        <v>0</v>
      </c>
      <c r="K300" s="415">
        <f t="shared" si="133"/>
        <v>0</v>
      </c>
    </row>
    <row r="301" spans="1:11" x14ac:dyDescent="0.3">
      <c r="A301" s="400">
        <v>2</v>
      </c>
      <c r="B301" s="401">
        <v>6</v>
      </c>
      <c r="C301" s="401">
        <v>4</v>
      </c>
      <c r="D301" s="401">
        <v>8</v>
      </c>
      <c r="E301" s="401" t="s">
        <v>912</v>
      </c>
      <c r="F301" s="406" t="s">
        <v>1131</v>
      </c>
      <c r="G301" s="403"/>
      <c r="H301" s="403"/>
      <c r="I301" s="403"/>
      <c r="J301" s="404">
        <f>SUBTOTAL(9,G301:I301)</f>
        <v>0</v>
      </c>
      <c r="K301" s="405">
        <f>IFERROR(J301/$J$18*100,"0.00")</f>
        <v>0</v>
      </c>
    </row>
    <row r="302" spans="1:11" x14ac:dyDescent="0.3">
      <c r="A302" s="392">
        <v>2</v>
      </c>
      <c r="B302" s="393">
        <v>6</v>
      </c>
      <c r="C302" s="393">
        <v>5</v>
      </c>
      <c r="D302" s="393"/>
      <c r="E302" s="393"/>
      <c r="F302" s="394" t="s">
        <v>1132</v>
      </c>
      <c r="G302" s="395">
        <f>+G303+G305+G307+G309</f>
        <v>0</v>
      </c>
      <c r="H302" s="395">
        <f t="shared" ref="H302:K302" si="134">+H303+H305+H307+H309</f>
        <v>7775000</v>
      </c>
      <c r="I302" s="395">
        <f t="shared" si="134"/>
        <v>0</v>
      </c>
      <c r="J302" s="395">
        <f t="shared" si="134"/>
        <v>7775000</v>
      </c>
      <c r="K302" s="395">
        <f t="shared" si="134"/>
        <v>3.0752640522447452</v>
      </c>
    </row>
    <row r="303" spans="1:11" x14ac:dyDescent="0.3">
      <c r="A303" s="396">
        <v>2</v>
      </c>
      <c r="B303" s="397">
        <v>6</v>
      </c>
      <c r="C303" s="397">
        <v>5</v>
      </c>
      <c r="D303" s="397">
        <v>2</v>
      </c>
      <c r="E303" s="397"/>
      <c r="F303" s="411" t="s">
        <v>1133</v>
      </c>
      <c r="G303" s="415">
        <f>+G304</f>
        <v>0</v>
      </c>
      <c r="H303" s="415">
        <f t="shared" ref="H303:K303" si="135">+H304</f>
        <v>0</v>
      </c>
      <c r="I303" s="415">
        <f t="shared" si="135"/>
        <v>0</v>
      </c>
      <c r="J303" s="415">
        <f t="shared" si="135"/>
        <v>0</v>
      </c>
      <c r="K303" s="415">
        <f t="shared" si="135"/>
        <v>0</v>
      </c>
    </row>
    <row r="304" spans="1:11" x14ac:dyDescent="0.3">
      <c r="A304" s="400">
        <v>2</v>
      </c>
      <c r="B304" s="401">
        <v>6</v>
      </c>
      <c r="C304" s="401">
        <v>5</v>
      </c>
      <c r="D304" s="401">
        <v>2</v>
      </c>
      <c r="E304" s="401" t="s">
        <v>912</v>
      </c>
      <c r="F304" s="406" t="s">
        <v>1133</v>
      </c>
      <c r="G304" s="403"/>
      <c r="H304" s="403"/>
      <c r="I304" s="403"/>
      <c r="J304" s="404">
        <f>SUBTOTAL(9,G304:I304)</f>
        <v>0</v>
      </c>
      <c r="K304" s="405">
        <f>IFERROR(J304/$J$18*100,"0.00")</f>
        <v>0</v>
      </c>
    </row>
    <row r="305" spans="1:11" x14ac:dyDescent="0.3">
      <c r="A305" s="396">
        <v>2</v>
      </c>
      <c r="B305" s="397">
        <v>6</v>
      </c>
      <c r="C305" s="397">
        <v>5</v>
      </c>
      <c r="D305" s="397">
        <v>4</v>
      </c>
      <c r="E305" s="397"/>
      <c r="F305" s="411" t="s">
        <v>1134</v>
      </c>
      <c r="G305" s="415">
        <f>+G306</f>
        <v>0</v>
      </c>
      <c r="H305" s="415">
        <f t="shared" ref="H305:K305" si="136">+H306</f>
        <v>2025000</v>
      </c>
      <c r="I305" s="415">
        <f t="shared" si="136"/>
        <v>0</v>
      </c>
      <c r="J305" s="415">
        <f t="shared" si="136"/>
        <v>2025000</v>
      </c>
      <c r="K305" s="415">
        <f t="shared" si="136"/>
        <v>0.80095301682258624</v>
      </c>
    </row>
    <row r="306" spans="1:11" x14ac:dyDescent="0.3">
      <c r="A306" s="400">
        <v>2</v>
      </c>
      <c r="B306" s="401">
        <v>6</v>
      </c>
      <c r="C306" s="401">
        <v>5</v>
      </c>
      <c r="D306" s="401">
        <v>4</v>
      </c>
      <c r="E306" s="401" t="s">
        <v>912</v>
      </c>
      <c r="F306" s="659" t="s">
        <v>1134</v>
      </c>
      <c r="G306" s="403"/>
      <c r="H306" s="661">
        <v>2025000</v>
      </c>
      <c r="I306" s="403"/>
      <c r="J306" s="404">
        <f>SUBTOTAL(9,G306:I306)</f>
        <v>2025000</v>
      </c>
      <c r="K306" s="405">
        <f>IFERROR(J306/$J$18*100,"0.00")</f>
        <v>0.80095301682258624</v>
      </c>
    </row>
    <row r="307" spans="1:11" x14ac:dyDescent="0.3">
      <c r="A307" s="396">
        <v>2</v>
      </c>
      <c r="B307" s="397">
        <v>6</v>
      </c>
      <c r="C307" s="397">
        <v>5</v>
      </c>
      <c r="D307" s="397">
        <v>5</v>
      </c>
      <c r="E307" s="397"/>
      <c r="F307" s="411" t="s">
        <v>1135</v>
      </c>
      <c r="G307" s="415">
        <f>+G308</f>
        <v>0</v>
      </c>
      <c r="H307" s="415">
        <f t="shared" ref="H307:K307" si="137">+H308</f>
        <v>2500000</v>
      </c>
      <c r="I307" s="415">
        <f t="shared" si="137"/>
        <v>0</v>
      </c>
      <c r="J307" s="415">
        <f t="shared" si="137"/>
        <v>2500000</v>
      </c>
      <c r="K307" s="415">
        <f t="shared" si="137"/>
        <v>0.98883088496615601</v>
      </c>
    </row>
    <row r="308" spans="1:11" x14ac:dyDescent="0.3">
      <c r="A308" s="400">
        <v>2</v>
      </c>
      <c r="B308" s="779">
        <v>6</v>
      </c>
      <c r="C308" s="779">
        <v>5</v>
      </c>
      <c r="D308" s="779">
        <v>5</v>
      </c>
      <c r="E308" s="779" t="s">
        <v>912</v>
      </c>
      <c r="F308" s="782" t="s">
        <v>1135</v>
      </c>
      <c r="G308" s="781"/>
      <c r="H308" s="781">
        <v>2500000</v>
      </c>
      <c r="I308" s="781"/>
      <c r="J308" s="783">
        <f>SUBTOTAL(9,G308:I308)</f>
        <v>2500000</v>
      </c>
      <c r="K308" s="405">
        <f>IFERROR(J308/$J$18*100,"0.00")</f>
        <v>0.98883088496615601</v>
      </c>
    </row>
    <row r="309" spans="1:11" x14ac:dyDescent="0.3">
      <c r="A309" s="396">
        <v>2</v>
      </c>
      <c r="B309" s="397">
        <v>6</v>
      </c>
      <c r="C309" s="397">
        <v>5</v>
      </c>
      <c r="D309" s="397">
        <v>6</v>
      </c>
      <c r="E309" s="397"/>
      <c r="F309" s="411" t="s">
        <v>1136</v>
      </c>
      <c r="G309" s="415">
        <f>+G310</f>
        <v>0</v>
      </c>
      <c r="H309" s="415">
        <f t="shared" ref="H309:K309" si="138">+H310</f>
        <v>3250000</v>
      </c>
      <c r="I309" s="415">
        <f t="shared" si="138"/>
        <v>0</v>
      </c>
      <c r="J309" s="415">
        <f t="shared" si="138"/>
        <v>3250000</v>
      </c>
      <c r="K309" s="415">
        <f t="shared" si="138"/>
        <v>1.2854801504560027</v>
      </c>
    </row>
    <row r="310" spans="1:11" x14ac:dyDescent="0.3">
      <c r="A310" s="400">
        <v>2</v>
      </c>
      <c r="B310" s="401">
        <v>6</v>
      </c>
      <c r="C310" s="401">
        <v>5</v>
      </c>
      <c r="D310" s="401">
        <v>6</v>
      </c>
      <c r="E310" s="401" t="s">
        <v>912</v>
      </c>
      <c r="F310" s="659" t="s">
        <v>1136</v>
      </c>
      <c r="G310" s="403"/>
      <c r="H310" s="661">
        <v>3250000</v>
      </c>
      <c r="I310" s="403"/>
      <c r="J310" s="404">
        <f>SUBTOTAL(9,G310:I310)</f>
        <v>3250000</v>
      </c>
      <c r="K310" s="405">
        <f>IFERROR(J310/$J$18*100,"0.00")</f>
        <v>1.2854801504560027</v>
      </c>
    </row>
    <row r="311" spans="1:11" x14ac:dyDescent="0.3">
      <c r="A311" s="392">
        <v>2</v>
      </c>
      <c r="B311" s="393">
        <v>6</v>
      </c>
      <c r="C311" s="393">
        <v>6</v>
      </c>
      <c r="D311" s="393"/>
      <c r="E311" s="393"/>
      <c r="F311" s="394" t="s">
        <v>1137</v>
      </c>
      <c r="G311" s="395">
        <f t="shared" ref="G311:K312" si="139">+G312</f>
        <v>0</v>
      </c>
      <c r="H311" s="395">
        <f t="shared" si="139"/>
        <v>150000</v>
      </c>
      <c r="I311" s="395">
        <f t="shared" si="139"/>
        <v>0</v>
      </c>
      <c r="J311" s="395">
        <f t="shared" si="139"/>
        <v>150000</v>
      </c>
      <c r="K311" s="395">
        <f t="shared" si="139"/>
        <v>5.9329853097969364E-2</v>
      </c>
    </row>
    <row r="312" spans="1:11" x14ac:dyDescent="0.3">
      <c r="A312" s="396">
        <v>2</v>
      </c>
      <c r="B312" s="397">
        <v>6</v>
      </c>
      <c r="C312" s="397">
        <v>6</v>
      </c>
      <c r="D312" s="397">
        <v>2</v>
      </c>
      <c r="E312" s="397"/>
      <c r="F312" s="398" t="s">
        <v>1138</v>
      </c>
      <c r="G312" s="415">
        <f t="shared" si="139"/>
        <v>0</v>
      </c>
      <c r="H312" s="415">
        <f t="shared" si="139"/>
        <v>150000</v>
      </c>
      <c r="I312" s="415">
        <f t="shared" si="139"/>
        <v>0</v>
      </c>
      <c r="J312" s="415">
        <f t="shared" si="139"/>
        <v>150000</v>
      </c>
      <c r="K312" s="415">
        <f t="shared" si="139"/>
        <v>5.9329853097969364E-2</v>
      </c>
    </row>
    <row r="313" spans="1:11" x14ac:dyDescent="0.3">
      <c r="A313" s="764">
        <v>2</v>
      </c>
      <c r="B313" s="763">
        <v>6</v>
      </c>
      <c r="C313" s="763">
        <v>6</v>
      </c>
      <c r="D313" s="763">
        <v>2</v>
      </c>
      <c r="E313" s="763" t="s">
        <v>912</v>
      </c>
      <c r="F313" s="759" t="s">
        <v>1138</v>
      </c>
      <c r="G313" s="760"/>
      <c r="H313" s="760">
        <v>150000</v>
      </c>
      <c r="I313" s="760"/>
      <c r="J313" s="761">
        <f>SUBTOTAL(9,G313:I313)</f>
        <v>150000</v>
      </c>
      <c r="K313" s="405">
        <f>IFERROR(J313/$J$18*100,"0.00")</f>
        <v>5.9329853097969364E-2</v>
      </c>
    </row>
    <row r="314" spans="1:11" x14ac:dyDescent="0.3">
      <c r="A314" s="392">
        <v>2</v>
      </c>
      <c r="B314" s="393">
        <v>6</v>
      </c>
      <c r="C314" s="393">
        <v>8</v>
      </c>
      <c r="D314" s="393"/>
      <c r="E314" s="393"/>
      <c r="F314" s="394" t="s">
        <v>1139</v>
      </c>
      <c r="G314" s="395">
        <f>+G315+G318+G320+G322</f>
        <v>0</v>
      </c>
      <c r="H314" s="395">
        <f t="shared" ref="H314:K314" si="140">+H315+H318+H320+H322</f>
        <v>0</v>
      </c>
      <c r="I314" s="395">
        <f t="shared" si="140"/>
        <v>0</v>
      </c>
      <c r="J314" s="395">
        <f t="shared" si="140"/>
        <v>0</v>
      </c>
      <c r="K314" s="395">
        <f t="shared" si="140"/>
        <v>0</v>
      </c>
    </row>
    <row r="315" spans="1:11" x14ac:dyDescent="0.3">
      <c r="A315" s="396">
        <v>2</v>
      </c>
      <c r="B315" s="397">
        <v>6</v>
      </c>
      <c r="C315" s="397">
        <v>8</v>
      </c>
      <c r="D315" s="397">
        <v>3</v>
      </c>
      <c r="E315" s="397"/>
      <c r="F315" s="411" t="s">
        <v>1140</v>
      </c>
      <c r="G315" s="415">
        <f>+G316+G317</f>
        <v>0</v>
      </c>
      <c r="H315" s="415">
        <f t="shared" ref="H315:K315" si="141">+H316+H317</f>
        <v>0</v>
      </c>
      <c r="I315" s="415">
        <f t="shared" si="141"/>
        <v>0</v>
      </c>
      <c r="J315" s="415">
        <f t="shared" si="141"/>
        <v>0</v>
      </c>
      <c r="K315" s="415">
        <f t="shared" si="141"/>
        <v>0</v>
      </c>
    </row>
    <row r="316" spans="1:11" x14ac:dyDescent="0.3">
      <c r="A316" s="400">
        <v>2</v>
      </c>
      <c r="B316" s="401">
        <v>6</v>
      </c>
      <c r="C316" s="401">
        <v>8</v>
      </c>
      <c r="D316" s="401">
        <v>3</v>
      </c>
      <c r="E316" s="401" t="s">
        <v>912</v>
      </c>
      <c r="F316" s="406">
        <v>0</v>
      </c>
      <c r="G316" s="403"/>
      <c r="H316" s="403"/>
      <c r="I316" s="403"/>
      <c r="J316" s="404">
        <f>SUBTOTAL(9,G316:I316)</f>
        <v>0</v>
      </c>
      <c r="K316" s="405">
        <f>IFERROR(J316/$J$18*100,"0.00")</f>
        <v>0</v>
      </c>
    </row>
    <row r="317" spans="1:11" x14ac:dyDescent="0.3">
      <c r="A317" s="400">
        <v>2</v>
      </c>
      <c r="B317" s="401">
        <v>6</v>
      </c>
      <c r="C317" s="401">
        <v>8</v>
      </c>
      <c r="D317" s="401">
        <v>3</v>
      </c>
      <c r="E317" s="401" t="s">
        <v>914</v>
      </c>
      <c r="F317" s="406" t="s">
        <v>1142</v>
      </c>
      <c r="G317" s="403"/>
      <c r="H317" s="403"/>
      <c r="I317" s="403"/>
      <c r="J317" s="404">
        <f>SUBTOTAL(9,G317:I317)</f>
        <v>0</v>
      </c>
      <c r="K317" s="405">
        <f>IFERROR(J317/$J$18*100,"0.00")</f>
        <v>0</v>
      </c>
    </row>
    <row r="318" spans="1:11" x14ac:dyDescent="0.3">
      <c r="A318" s="396">
        <v>2</v>
      </c>
      <c r="B318" s="397">
        <v>6</v>
      </c>
      <c r="C318" s="397">
        <v>8</v>
      </c>
      <c r="D318" s="397">
        <v>5</v>
      </c>
      <c r="E318" s="397"/>
      <c r="F318" s="411" t="s">
        <v>1143</v>
      </c>
      <c r="G318" s="415">
        <f>+G319</f>
        <v>0</v>
      </c>
      <c r="H318" s="415">
        <f t="shared" ref="H318:K318" si="142">+H319</f>
        <v>0</v>
      </c>
      <c r="I318" s="415">
        <f t="shared" si="142"/>
        <v>0</v>
      </c>
      <c r="J318" s="415">
        <f t="shared" si="142"/>
        <v>0</v>
      </c>
      <c r="K318" s="415">
        <f t="shared" si="142"/>
        <v>0</v>
      </c>
    </row>
    <row r="319" spans="1:11" x14ac:dyDescent="0.3">
      <c r="A319" s="400">
        <v>2</v>
      </c>
      <c r="B319" s="401">
        <v>6</v>
      </c>
      <c r="C319" s="401">
        <v>8</v>
      </c>
      <c r="D319" s="401">
        <v>5</v>
      </c>
      <c r="E319" s="401" t="s">
        <v>912</v>
      </c>
      <c r="F319" s="406" t="s">
        <v>1143</v>
      </c>
      <c r="G319" s="403"/>
      <c r="H319" s="403"/>
      <c r="I319" s="403"/>
      <c r="J319" s="404">
        <f>SUBTOTAL(9,G319:I319)</f>
        <v>0</v>
      </c>
      <c r="K319" s="405">
        <f>IFERROR(J319/$J$18*100,"0.00")</f>
        <v>0</v>
      </c>
    </row>
    <row r="320" spans="1:11" x14ac:dyDescent="0.3">
      <c r="A320" s="396">
        <v>2</v>
      </c>
      <c r="B320" s="397">
        <v>6</v>
      </c>
      <c r="C320" s="397">
        <v>8</v>
      </c>
      <c r="D320" s="397">
        <v>8</v>
      </c>
      <c r="E320" s="397"/>
      <c r="F320" s="398" t="s">
        <v>1144</v>
      </c>
      <c r="G320" s="415">
        <f>+G321</f>
        <v>0</v>
      </c>
      <c r="H320" s="415">
        <f t="shared" ref="H320:K320" si="143">+H321</f>
        <v>0</v>
      </c>
      <c r="I320" s="415">
        <f t="shared" si="143"/>
        <v>0</v>
      </c>
      <c r="J320" s="415">
        <f t="shared" si="143"/>
        <v>0</v>
      </c>
      <c r="K320" s="415">
        <f t="shared" si="143"/>
        <v>0</v>
      </c>
    </row>
    <row r="321" spans="1:11" x14ac:dyDescent="0.3">
      <c r="A321" s="400">
        <v>2</v>
      </c>
      <c r="B321" s="401">
        <v>6</v>
      </c>
      <c r="C321" s="401">
        <v>8</v>
      </c>
      <c r="D321" s="401">
        <v>8</v>
      </c>
      <c r="E321" s="401" t="s">
        <v>912</v>
      </c>
      <c r="F321" s="406" t="s">
        <v>1145</v>
      </c>
      <c r="G321" s="403"/>
      <c r="H321" s="403"/>
      <c r="I321" s="403"/>
      <c r="J321" s="404">
        <f>SUBTOTAL(9,G321:I321)</f>
        <v>0</v>
      </c>
      <c r="K321" s="405">
        <f>IFERROR(J321/$J$18*100,"0.00")</f>
        <v>0</v>
      </c>
    </row>
    <row r="322" spans="1:11" x14ac:dyDescent="0.3">
      <c r="A322" s="396">
        <v>2</v>
      </c>
      <c r="B322" s="397">
        <v>6</v>
      </c>
      <c r="C322" s="397">
        <v>8</v>
      </c>
      <c r="D322" s="397">
        <v>9</v>
      </c>
      <c r="E322" s="397"/>
      <c r="F322" s="398" t="s">
        <v>1146</v>
      </c>
      <c r="G322" s="415">
        <f>+G323</f>
        <v>0</v>
      </c>
      <c r="H322" s="415">
        <f t="shared" ref="H322:K322" si="144">+H323</f>
        <v>0</v>
      </c>
      <c r="I322" s="415">
        <f t="shared" si="144"/>
        <v>0</v>
      </c>
      <c r="J322" s="415">
        <f t="shared" si="144"/>
        <v>0</v>
      </c>
      <c r="K322" s="415">
        <f t="shared" si="144"/>
        <v>0</v>
      </c>
    </row>
    <row r="323" spans="1:11" x14ac:dyDescent="0.3">
      <c r="A323" s="400">
        <v>2</v>
      </c>
      <c r="B323" s="401">
        <v>6</v>
      </c>
      <c r="C323" s="401">
        <v>8</v>
      </c>
      <c r="D323" s="401">
        <v>9</v>
      </c>
      <c r="E323" s="401" t="s">
        <v>912</v>
      </c>
      <c r="F323" s="406" t="s">
        <v>1146</v>
      </c>
      <c r="G323" s="403"/>
      <c r="H323" s="403"/>
      <c r="I323" s="403"/>
      <c r="J323" s="404">
        <f>SUBTOTAL(9,G323:I323)</f>
        <v>0</v>
      </c>
      <c r="K323" s="405">
        <f>IFERROR(J323/$J$18*100,"0.00")</f>
        <v>0</v>
      </c>
    </row>
    <row r="324" spans="1:11" x14ac:dyDescent="0.3">
      <c r="A324" s="388">
        <v>2</v>
      </c>
      <c r="B324" s="389">
        <v>7</v>
      </c>
      <c r="C324" s="389"/>
      <c r="D324" s="389"/>
      <c r="E324" s="389"/>
      <c r="F324" s="390" t="s">
        <v>1147</v>
      </c>
      <c r="G324" s="391">
        <f>+G325</f>
        <v>0</v>
      </c>
      <c r="H324" s="391">
        <f t="shared" ref="H324:K326" si="145">+H325</f>
        <v>28798406.609999999</v>
      </c>
      <c r="I324" s="391">
        <f t="shared" si="145"/>
        <v>0</v>
      </c>
      <c r="J324" s="391">
        <f t="shared" si="145"/>
        <v>28798406.609999999</v>
      </c>
      <c r="K324" s="391">
        <f t="shared" si="145"/>
        <v>11.3907015575126</v>
      </c>
    </row>
    <row r="325" spans="1:11" x14ac:dyDescent="0.3">
      <c r="A325" s="392">
        <v>2</v>
      </c>
      <c r="B325" s="393">
        <v>7</v>
      </c>
      <c r="C325" s="393">
        <v>1</v>
      </c>
      <c r="D325" s="393"/>
      <c r="E325" s="393"/>
      <c r="F325" s="394" t="s">
        <v>1148</v>
      </c>
      <c r="G325" s="395">
        <f>+G326</f>
        <v>0</v>
      </c>
      <c r="H325" s="395">
        <f t="shared" si="145"/>
        <v>28798406.609999999</v>
      </c>
      <c r="I325" s="395">
        <f t="shared" si="145"/>
        <v>0</v>
      </c>
      <c r="J325" s="395">
        <f t="shared" si="145"/>
        <v>28798406.609999999</v>
      </c>
      <c r="K325" s="395">
        <f t="shared" si="145"/>
        <v>11.3907015575126</v>
      </c>
    </row>
    <row r="326" spans="1:11" x14ac:dyDescent="0.3">
      <c r="A326" s="396">
        <v>2</v>
      </c>
      <c r="B326" s="397">
        <v>7</v>
      </c>
      <c r="C326" s="397">
        <v>1</v>
      </c>
      <c r="D326" s="397">
        <v>2</v>
      </c>
      <c r="E326" s="397"/>
      <c r="F326" s="411" t="s">
        <v>1149</v>
      </c>
      <c r="G326" s="415">
        <f>+G327</f>
        <v>0</v>
      </c>
      <c r="H326" s="415">
        <f t="shared" si="145"/>
        <v>28798406.609999999</v>
      </c>
      <c r="I326" s="415">
        <f t="shared" si="145"/>
        <v>0</v>
      </c>
      <c r="J326" s="415">
        <f t="shared" si="145"/>
        <v>28798406.609999999</v>
      </c>
      <c r="K326" s="415">
        <f t="shared" si="145"/>
        <v>11.3907015575126</v>
      </c>
    </row>
    <row r="327" spans="1:11" x14ac:dyDescent="0.3">
      <c r="A327" s="420">
        <v>2</v>
      </c>
      <c r="B327" s="421">
        <v>7</v>
      </c>
      <c r="C327" s="421">
        <v>1</v>
      </c>
      <c r="D327" s="421">
        <v>2</v>
      </c>
      <c r="E327" s="421" t="s">
        <v>912</v>
      </c>
      <c r="F327" s="757" t="s">
        <v>1149</v>
      </c>
      <c r="G327" s="758"/>
      <c r="H327" s="758">
        <v>28798406.609999999</v>
      </c>
      <c r="I327" s="425"/>
      <c r="J327" s="422">
        <f>SUBTOTAL(9,G327:I327)</f>
        <v>28798406.609999999</v>
      </c>
      <c r="K327" s="423">
        <f>IFERROR(J327/$J$18*100,"0.00")</f>
        <v>11.3907015575126</v>
      </c>
    </row>
    <row r="328" spans="1:11" s="359" customFormat="1" x14ac:dyDescent="0.3">
      <c r="F328" s="360"/>
    </row>
    <row r="329" spans="1:11" s="359" customFormat="1" x14ac:dyDescent="0.3">
      <c r="F329" s="360"/>
    </row>
    <row r="330" spans="1:11" s="359" customFormat="1" x14ac:dyDescent="0.3">
      <c r="F330" s="360"/>
    </row>
    <row r="331" spans="1:11" s="359" customFormat="1" x14ac:dyDescent="0.3">
      <c r="F331" s="360"/>
      <c r="H331" s="359">
        <v>37</v>
      </c>
    </row>
    <row r="332" spans="1:11" s="359" customFormat="1" x14ac:dyDescent="0.3">
      <c r="F332" s="360"/>
    </row>
    <row r="333" spans="1:11" s="359" customFormat="1" x14ac:dyDescent="0.3">
      <c r="F333" s="360"/>
    </row>
    <row r="334" spans="1:11" s="359" customFormat="1" x14ac:dyDescent="0.3">
      <c r="F334" s="360"/>
    </row>
    <row r="335" spans="1:11" s="359" customFormat="1" x14ac:dyDescent="0.3">
      <c r="F335" s="360"/>
    </row>
    <row r="336" spans="1:11" s="359" customFormat="1" x14ac:dyDescent="0.3">
      <c r="F336" s="360"/>
    </row>
    <row r="337" spans="6:6" s="359" customFormat="1" x14ac:dyDescent="0.3">
      <c r="F337" s="360"/>
    </row>
    <row r="338" spans="6:6" s="359" customFormat="1" x14ac:dyDescent="0.3">
      <c r="F338" s="360"/>
    </row>
    <row r="339" spans="6:6" s="359" customFormat="1" x14ac:dyDescent="0.3">
      <c r="F339" s="360"/>
    </row>
    <row r="340" spans="6:6" s="359" customFormat="1" x14ac:dyDescent="0.3">
      <c r="F340" s="360"/>
    </row>
    <row r="341" spans="6:6" s="359" customFormat="1" x14ac:dyDescent="0.3">
      <c r="F341" s="360"/>
    </row>
    <row r="342" spans="6:6" s="359" customFormat="1" x14ac:dyDescent="0.3">
      <c r="F342" s="360"/>
    </row>
    <row r="343" spans="6:6" s="359" customFormat="1" x14ac:dyDescent="0.3">
      <c r="F343" s="360"/>
    </row>
    <row r="344" spans="6:6" s="359" customFormat="1" x14ac:dyDescent="0.3">
      <c r="F344" s="360"/>
    </row>
    <row r="345" spans="6:6" s="359" customFormat="1" x14ac:dyDescent="0.3">
      <c r="F345" s="360"/>
    </row>
    <row r="346" spans="6:6" s="359" customFormat="1" x14ac:dyDescent="0.3">
      <c r="F346" s="360"/>
    </row>
    <row r="347" spans="6:6" s="359" customFormat="1" x14ac:dyDescent="0.3">
      <c r="F347" s="360"/>
    </row>
    <row r="348" spans="6:6" s="359" customFormat="1" x14ac:dyDescent="0.3">
      <c r="F348" s="360"/>
    </row>
    <row r="349" spans="6:6" s="359" customFormat="1" x14ac:dyDescent="0.3">
      <c r="F349" s="360"/>
    </row>
    <row r="350" spans="6:6" s="359" customFormat="1" x14ac:dyDescent="0.3">
      <c r="F350" s="360"/>
    </row>
    <row r="351" spans="6:6" s="359" customFormat="1" x14ac:dyDescent="0.3">
      <c r="F351" s="360"/>
    </row>
    <row r="352" spans="6:6" s="359" customFormat="1" x14ac:dyDescent="0.3">
      <c r="F352" s="360"/>
    </row>
    <row r="353" spans="6:6" s="359" customFormat="1" x14ac:dyDescent="0.3">
      <c r="F353" s="360"/>
    </row>
    <row r="354" spans="6:6" s="359" customFormat="1" x14ac:dyDescent="0.3">
      <c r="F354" s="360"/>
    </row>
    <row r="355" spans="6:6" s="359" customFormat="1" x14ac:dyDescent="0.3">
      <c r="F355" s="360"/>
    </row>
    <row r="356" spans="6:6" s="359" customFormat="1" x14ac:dyDescent="0.3">
      <c r="F356" s="360"/>
    </row>
    <row r="357" spans="6:6" s="359" customFormat="1" x14ac:dyDescent="0.3">
      <c r="F357" s="360"/>
    </row>
    <row r="358" spans="6:6" s="359" customFormat="1" x14ac:dyDescent="0.3">
      <c r="F358" s="360"/>
    </row>
    <row r="359" spans="6:6" s="359" customFormat="1" x14ac:dyDescent="0.3">
      <c r="F359" s="360"/>
    </row>
    <row r="360" spans="6:6" s="359" customFormat="1" x14ac:dyDescent="0.3">
      <c r="F360" s="360"/>
    </row>
    <row r="361" spans="6:6" s="359" customFormat="1" x14ac:dyDescent="0.3">
      <c r="F361" s="360"/>
    </row>
    <row r="362" spans="6:6" s="359" customFormat="1" x14ac:dyDescent="0.3">
      <c r="F362" s="360"/>
    </row>
    <row r="363" spans="6:6" s="359" customFormat="1" x14ac:dyDescent="0.3">
      <c r="F363" s="360"/>
    </row>
    <row r="364" spans="6:6" s="359" customFormat="1" x14ac:dyDescent="0.3">
      <c r="F364" s="360"/>
    </row>
    <row r="365" spans="6:6" s="359" customFormat="1" x14ac:dyDescent="0.3">
      <c r="F365" s="360"/>
    </row>
    <row r="366" spans="6:6" s="359" customFormat="1" x14ac:dyDescent="0.3">
      <c r="F366" s="360"/>
    </row>
    <row r="367" spans="6:6" s="359" customFormat="1" x14ac:dyDescent="0.3">
      <c r="F367" s="360"/>
    </row>
    <row r="368" spans="6:6" s="359" customFormat="1" x14ac:dyDescent="0.3">
      <c r="F368" s="360"/>
    </row>
    <row r="369" spans="6:6" s="359" customFormat="1" x14ac:dyDescent="0.3">
      <c r="F369" s="360"/>
    </row>
    <row r="370" spans="6:6" s="359" customFormat="1" x14ac:dyDescent="0.3">
      <c r="F370" s="360"/>
    </row>
    <row r="371" spans="6:6" s="359" customFormat="1" x14ac:dyDescent="0.3">
      <c r="F371" s="360"/>
    </row>
    <row r="372" spans="6:6" s="359" customFormat="1" x14ac:dyDescent="0.3">
      <c r="F372" s="360"/>
    </row>
    <row r="373" spans="6:6" s="359" customFormat="1" x14ac:dyDescent="0.3">
      <c r="F373" s="360"/>
    </row>
    <row r="374" spans="6:6" s="359" customFormat="1" x14ac:dyDescent="0.3">
      <c r="F374" s="360"/>
    </row>
    <row r="375" spans="6:6" s="359" customFormat="1" x14ac:dyDescent="0.3">
      <c r="F375" s="360"/>
    </row>
    <row r="376" spans="6:6" s="359" customFormat="1" x14ac:dyDescent="0.3">
      <c r="F376" s="360"/>
    </row>
    <row r="377" spans="6:6" s="359" customFormat="1" x14ac:dyDescent="0.3">
      <c r="F377" s="360"/>
    </row>
    <row r="378" spans="6:6" s="359" customFormat="1" x14ac:dyDescent="0.3">
      <c r="F378" s="360"/>
    </row>
    <row r="379" spans="6:6" s="359" customFormat="1" x14ac:dyDescent="0.3">
      <c r="F379" s="360"/>
    </row>
    <row r="380" spans="6:6" s="359" customFormat="1" x14ac:dyDescent="0.3">
      <c r="F380" s="360"/>
    </row>
    <row r="381" spans="6:6" s="359" customFormat="1" x14ac:dyDescent="0.3">
      <c r="F381" s="360"/>
    </row>
    <row r="382" spans="6:6" s="359" customFormat="1" x14ac:dyDescent="0.3">
      <c r="F382" s="360"/>
    </row>
    <row r="383" spans="6:6" s="359" customFormat="1" x14ac:dyDescent="0.3">
      <c r="F383" s="360"/>
    </row>
    <row r="384" spans="6:6" s="359" customFormat="1" x14ac:dyDescent="0.3">
      <c r="F384" s="360"/>
    </row>
    <row r="385" spans="6:6" s="359" customFormat="1" x14ac:dyDescent="0.3">
      <c r="F385" s="360"/>
    </row>
    <row r="386" spans="6:6" s="359" customFormat="1" x14ac:dyDescent="0.3">
      <c r="F386" s="360"/>
    </row>
    <row r="387" spans="6:6" s="359" customFormat="1" x14ac:dyDescent="0.3">
      <c r="F387" s="360"/>
    </row>
    <row r="388" spans="6:6" s="359" customFormat="1" x14ac:dyDescent="0.3">
      <c r="F388" s="360"/>
    </row>
    <row r="389" spans="6:6" s="359" customFormat="1" x14ac:dyDescent="0.3">
      <c r="F389" s="360"/>
    </row>
    <row r="390" spans="6:6" s="359" customFormat="1" x14ac:dyDescent="0.3">
      <c r="F390" s="360"/>
    </row>
    <row r="391" spans="6:6" s="359" customFormat="1" x14ac:dyDescent="0.3">
      <c r="F391" s="360"/>
    </row>
    <row r="392" spans="6:6" s="359" customFormat="1" x14ac:dyDescent="0.3">
      <c r="F392" s="360"/>
    </row>
    <row r="393" spans="6:6" s="359" customFormat="1" x14ac:dyDescent="0.3">
      <c r="F393" s="360"/>
    </row>
    <row r="394" spans="6:6" s="359" customFormat="1" x14ac:dyDescent="0.3">
      <c r="F394" s="360"/>
    </row>
    <row r="395" spans="6:6" s="359" customFormat="1" x14ac:dyDescent="0.3">
      <c r="F395" s="360"/>
    </row>
    <row r="396" spans="6:6" s="359" customFormat="1" x14ac:dyDescent="0.3">
      <c r="F396" s="360"/>
    </row>
    <row r="397" spans="6:6" s="359" customFormat="1" x14ac:dyDescent="0.3">
      <c r="F397" s="360"/>
    </row>
    <row r="398" spans="6:6" s="359" customFormat="1" x14ac:dyDescent="0.3">
      <c r="F398" s="360"/>
    </row>
    <row r="399" spans="6:6" s="359" customFormat="1" x14ac:dyDescent="0.3">
      <c r="F399" s="360"/>
    </row>
    <row r="400" spans="6:6" s="359" customFormat="1" x14ac:dyDescent="0.3">
      <c r="F400" s="360"/>
    </row>
    <row r="401" spans="6:6" s="359" customFormat="1" x14ac:dyDescent="0.3">
      <c r="F401" s="360"/>
    </row>
    <row r="402" spans="6:6" s="359" customFormat="1" x14ac:dyDescent="0.3">
      <c r="F402" s="360"/>
    </row>
    <row r="403" spans="6:6" s="359" customFormat="1" x14ac:dyDescent="0.3">
      <c r="F403" s="360"/>
    </row>
    <row r="404" spans="6:6" s="359" customFormat="1" x14ac:dyDescent="0.3">
      <c r="F404" s="360"/>
    </row>
    <row r="405" spans="6:6" s="359" customFormat="1" x14ac:dyDescent="0.3">
      <c r="F405" s="360"/>
    </row>
    <row r="406" spans="6:6" s="359" customFormat="1" x14ac:dyDescent="0.3">
      <c r="F406" s="360"/>
    </row>
    <row r="407" spans="6:6" s="359" customFormat="1" x14ac:dyDescent="0.3">
      <c r="F407" s="360"/>
    </row>
    <row r="408" spans="6:6" s="359" customFormat="1" x14ac:dyDescent="0.3">
      <c r="F408" s="360"/>
    </row>
    <row r="409" spans="6:6" s="359" customFormat="1" x14ac:dyDescent="0.3">
      <c r="F409" s="360"/>
    </row>
    <row r="410" spans="6:6" s="359" customFormat="1" x14ac:dyDescent="0.3">
      <c r="F410" s="360"/>
    </row>
    <row r="411" spans="6:6" s="359" customFormat="1" x14ac:dyDescent="0.3">
      <c r="F411" s="360"/>
    </row>
    <row r="412" spans="6:6" s="359" customFormat="1" x14ac:dyDescent="0.3">
      <c r="F412" s="360"/>
    </row>
    <row r="413" spans="6:6" s="359" customFormat="1" x14ac:dyDescent="0.3">
      <c r="F413" s="360"/>
    </row>
    <row r="414" spans="6:6" s="359" customFormat="1" x14ac:dyDescent="0.3">
      <c r="F414" s="360"/>
    </row>
    <row r="415" spans="6:6" s="359" customFormat="1" x14ac:dyDescent="0.3">
      <c r="F415" s="360"/>
    </row>
    <row r="416" spans="6:6" s="359" customFormat="1" x14ac:dyDescent="0.3">
      <c r="F416" s="360"/>
    </row>
    <row r="417" spans="6:6" s="359" customFormat="1" x14ac:dyDescent="0.3">
      <c r="F417" s="360"/>
    </row>
    <row r="418" spans="6:6" s="359" customFormat="1" x14ac:dyDescent="0.3">
      <c r="F418" s="360"/>
    </row>
    <row r="419" spans="6:6" s="359" customFormat="1" x14ac:dyDescent="0.3">
      <c r="F419" s="360"/>
    </row>
    <row r="420" spans="6:6" s="359" customFormat="1" x14ac:dyDescent="0.3">
      <c r="F420" s="360"/>
    </row>
    <row r="421" spans="6:6" s="359" customFormat="1" x14ac:dyDescent="0.3">
      <c r="F421" s="360"/>
    </row>
    <row r="422" spans="6:6" s="359" customFormat="1" x14ac:dyDescent="0.3">
      <c r="F422" s="360"/>
    </row>
    <row r="423" spans="6:6" s="359" customFormat="1" x14ac:dyDescent="0.3">
      <c r="F423" s="360"/>
    </row>
    <row r="424" spans="6:6" s="359" customFormat="1" x14ac:dyDescent="0.3">
      <c r="F424" s="360"/>
    </row>
    <row r="425" spans="6:6" s="359" customFormat="1" x14ac:dyDescent="0.3">
      <c r="F425" s="360"/>
    </row>
    <row r="426" spans="6:6" s="359" customFormat="1" x14ac:dyDescent="0.3">
      <c r="F426" s="360"/>
    </row>
    <row r="427" spans="6:6" s="359" customFormat="1" x14ac:dyDescent="0.3">
      <c r="F427" s="360"/>
    </row>
    <row r="428" spans="6:6" s="359" customFormat="1" x14ac:dyDescent="0.3">
      <c r="F428" s="360"/>
    </row>
    <row r="429" spans="6:6" s="359" customFormat="1" x14ac:dyDescent="0.3">
      <c r="F429" s="360"/>
    </row>
    <row r="430" spans="6:6" s="359" customFormat="1" x14ac:dyDescent="0.3">
      <c r="F430" s="360"/>
    </row>
    <row r="431" spans="6:6" s="359" customFormat="1" x14ac:dyDescent="0.3">
      <c r="F431" s="360"/>
    </row>
    <row r="432" spans="6:6" s="359" customFormat="1" x14ac:dyDescent="0.3">
      <c r="F432" s="360"/>
    </row>
    <row r="433" spans="6:6" s="359" customFormat="1" x14ac:dyDescent="0.3">
      <c r="F433" s="360"/>
    </row>
    <row r="434" spans="6:6" s="359" customFormat="1" x14ac:dyDescent="0.3">
      <c r="F434" s="360"/>
    </row>
    <row r="435" spans="6:6" s="359" customFormat="1" x14ac:dyDescent="0.3">
      <c r="F435" s="360"/>
    </row>
    <row r="436" spans="6:6" s="359" customFormat="1" x14ac:dyDescent="0.3">
      <c r="F436" s="360"/>
    </row>
    <row r="437" spans="6:6" s="359" customFormat="1" x14ac:dyDescent="0.3">
      <c r="F437" s="360"/>
    </row>
    <row r="438" spans="6:6" s="359" customFormat="1" x14ac:dyDescent="0.3">
      <c r="F438" s="360"/>
    </row>
    <row r="439" spans="6:6" s="359" customFormat="1" x14ac:dyDescent="0.3">
      <c r="F439" s="360"/>
    </row>
    <row r="440" spans="6:6" s="359" customFormat="1" x14ac:dyDescent="0.3">
      <c r="F440" s="360"/>
    </row>
    <row r="441" spans="6:6" s="359" customFormat="1" x14ac:dyDescent="0.3">
      <c r="F441" s="360"/>
    </row>
    <row r="442" spans="6:6" s="359" customFormat="1" x14ac:dyDescent="0.3">
      <c r="F442" s="360"/>
    </row>
    <row r="443" spans="6:6" s="359" customFormat="1" x14ac:dyDescent="0.3">
      <c r="F443" s="360"/>
    </row>
    <row r="444" spans="6:6" s="359" customFormat="1" x14ac:dyDescent="0.3">
      <c r="F444" s="360"/>
    </row>
    <row r="445" spans="6:6" s="359" customFormat="1" x14ac:dyDescent="0.3">
      <c r="F445" s="360"/>
    </row>
    <row r="446" spans="6:6" s="359" customFormat="1" x14ac:dyDescent="0.3">
      <c r="F446" s="360"/>
    </row>
    <row r="447" spans="6:6" s="359" customFormat="1" x14ac:dyDescent="0.3">
      <c r="F447" s="360"/>
    </row>
    <row r="448" spans="6:6" s="359" customFormat="1" x14ac:dyDescent="0.3">
      <c r="F448" s="360"/>
    </row>
    <row r="449" spans="6:6" s="359" customFormat="1" x14ac:dyDescent="0.3">
      <c r="F449" s="360"/>
    </row>
    <row r="450" spans="6:6" s="359" customFormat="1" x14ac:dyDescent="0.3">
      <c r="F450" s="360"/>
    </row>
    <row r="451" spans="6:6" s="359" customFormat="1" x14ac:dyDescent="0.3">
      <c r="F451" s="360"/>
    </row>
    <row r="452" spans="6:6" s="359" customFormat="1" x14ac:dyDescent="0.3">
      <c r="F452" s="360"/>
    </row>
    <row r="453" spans="6:6" s="359" customFormat="1" x14ac:dyDescent="0.3">
      <c r="F453" s="360"/>
    </row>
    <row r="454" spans="6:6" s="359" customFormat="1" x14ac:dyDescent="0.3">
      <c r="F454" s="360"/>
    </row>
    <row r="455" spans="6:6" s="359" customFormat="1" x14ac:dyDescent="0.3">
      <c r="F455" s="360"/>
    </row>
    <row r="456" spans="6:6" s="359" customFormat="1" x14ac:dyDescent="0.3">
      <c r="F456" s="360"/>
    </row>
    <row r="457" spans="6:6" s="359" customFormat="1" x14ac:dyDescent="0.3">
      <c r="F457" s="360"/>
    </row>
    <row r="458" spans="6:6" s="359" customFormat="1" x14ac:dyDescent="0.3">
      <c r="F458" s="360"/>
    </row>
    <row r="459" spans="6:6" s="359" customFormat="1" x14ac:dyDescent="0.3">
      <c r="F459" s="360"/>
    </row>
    <row r="460" spans="6:6" s="359" customFormat="1" x14ac:dyDescent="0.3">
      <c r="F460" s="360"/>
    </row>
    <row r="461" spans="6:6" s="359" customFormat="1" x14ac:dyDescent="0.3">
      <c r="F461" s="360"/>
    </row>
    <row r="462" spans="6:6" s="359" customFormat="1" x14ac:dyDescent="0.3">
      <c r="F462" s="360"/>
    </row>
    <row r="463" spans="6:6" s="359" customFormat="1" x14ac:dyDescent="0.3">
      <c r="F463" s="360"/>
    </row>
    <row r="464" spans="6:6" s="359" customFormat="1" x14ac:dyDescent="0.3">
      <c r="F464" s="360"/>
    </row>
    <row r="465" spans="6:6" s="359" customFormat="1" x14ac:dyDescent="0.3">
      <c r="F465" s="360"/>
    </row>
    <row r="466" spans="6:6" s="359" customFormat="1" x14ac:dyDescent="0.3">
      <c r="F466" s="360"/>
    </row>
    <row r="467" spans="6:6" s="359" customFormat="1" x14ac:dyDescent="0.3">
      <c r="F467" s="360"/>
    </row>
    <row r="468" spans="6:6" s="359" customFormat="1" x14ac:dyDescent="0.3">
      <c r="F468" s="360"/>
    </row>
    <row r="469" spans="6:6" s="359" customFormat="1" x14ac:dyDescent="0.3">
      <c r="F469" s="360"/>
    </row>
    <row r="470" spans="6:6" s="359" customFormat="1" x14ac:dyDescent="0.3">
      <c r="F470" s="360"/>
    </row>
    <row r="471" spans="6:6" s="359" customFormat="1" x14ac:dyDescent="0.3">
      <c r="F471" s="360"/>
    </row>
    <row r="472" spans="6:6" s="359" customFormat="1" x14ac:dyDescent="0.3">
      <c r="F472" s="360"/>
    </row>
    <row r="473" spans="6:6" s="359" customFormat="1" x14ac:dyDescent="0.3">
      <c r="F473" s="360"/>
    </row>
    <row r="474" spans="6:6" s="359" customFormat="1" x14ac:dyDescent="0.3">
      <c r="F474" s="360"/>
    </row>
    <row r="475" spans="6:6" s="359" customFormat="1" x14ac:dyDescent="0.3">
      <c r="F475" s="360"/>
    </row>
    <row r="476" spans="6:6" s="359" customFormat="1" x14ac:dyDescent="0.3">
      <c r="F476" s="360"/>
    </row>
    <row r="477" spans="6:6" s="359" customFormat="1" x14ac:dyDescent="0.3">
      <c r="F477" s="360"/>
    </row>
    <row r="478" spans="6:6" s="359" customFormat="1" x14ac:dyDescent="0.3">
      <c r="F478" s="360"/>
    </row>
    <row r="479" spans="6:6" s="359" customFormat="1" x14ac:dyDescent="0.3">
      <c r="F479" s="360"/>
    </row>
    <row r="480" spans="6:6" s="359" customFormat="1" x14ac:dyDescent="0.3">
      <c r="F480" s="360"/>
    </row>
    <row r="481" spans="6:6" s="359" customFormat="1" x14ac:dyDescent="0.3">
      <c r="F481" s="360"/>
    </row>
    <row r="482" spans="6:6" s="359" customFormat="1" x14ac:dyDescent="0.3">
      <c r="F482" s="360"/>
    </row>
    <row r="483" spans="6:6" s="359" customFormat="1" x14ac:dyDescent="0.3">
      <c r="F483" s="360"/>
    </row>
    <row r="484" spans="6:6" s="359" customFormat="1" x14ac:dyDescent="0.3">
      <c r="F484" s="360"/>
    </row>
    <row r="485" spans="6:6" s="359" customFormat="1" x14ac:dyDescent="0.3">
      <c r="F485" s="360"/>
    </row>
    <row r="486" spans="6:6" s="359" customFormat="1" x14ac:dyDescent="0.3">
      <c r="F486" s="360"/>
    </row>
    <row r="487" spans="6:6" s="359" customFormat="1" x14ac:dyDescent="0.3">
      <c r="F487" s="360"/>
    </row>
    <row r="488" spans="6:6" s="359" customFormat="1" x14ac:dyDescent="0.3">
      <c r="F488" s="360"/>
    </row>
    <row r="489" spans="6:6" s="359" customFormat="1" x14ac:dyDescent="0.3">
      <c r="F489" s="360"/>
    </row>
    <row r="490" spans="6:6" s="359" customFormat="1" x14ac:dyDescent="0.3">
      <c r="F490" s="360"/>
    </row>
    <row r="491" spans="6:6" s="359" customFormat="1" x14ac:dyDescent="0.3">
      <c r="F491" s="360"/>
    </row>
    <row r="492" spans="6:6" s="359" customFormat="1" x14ac:dyDescent="0.3">
      <c r="F492" s="360"/>
    </row>
    <row r="493" spans="6:6" s="359" customFormat="1" x14ac:dyDescent="0.3">
      <c r="F493" s="360"/>
    </row>
    <row r="494" spans="6:6" s="359" customFormat="1" x14ac:dyDescent="0.3">
      <c r="F494" s="360"/>
    </row>
    <row r="495" spans="6:6" s="359" customFormat="1" x14ac:dyDescent="0.3">
      <c r="F495" s="360"/>
    </row>
    <row r="496" spans="6:6" s="359" customFormat="1" x14ac:dyDescent="0.3">
      <c r="F496" s="360"/>
    </row>
    <row r="497" spans="6:6" s="359" customFormat="1" x14ac:dyDescent="0.3">
      <c r="F497" s="360"/>
    </row>
    <row r="498" spans="6:6" s="359" customFormat="1" x14ac:dyDescent="0.3">
      <c r="F498" s="360"/>
    </row>
    <row r="499" spans="6:6" s="359" customFormat="1" x14ac:dyDescent="0.3">
      <c r="F499" s="360"/>
    </row>
    <row r="500" spans="6:6" s="359" customFormat="1" x14ac:dyDescent="0.3">
      <c r="F500" s="360"/>
    </row>
    <row r="501" spans="6:6" s="359" customFormat="1" x14ac:dyDescent="0.3">
      <c r="F501" s="360"/>
    </row>
    <row r="502" spans="6:6" s="359" customFormat="1" x14ac:dyDescent="0.3">
      <c r="F502" s="360"/>
    </row>
    <row r="503" spans="6:6" s="359" customFormat="1" x14ac:dyDescent="0.3">
      <c r="F503" s="360"/>
    </row>
    <row r="504" spans="6:6" s="359" customFormat="1" x14ac:dyDescent="0.3">
      <c r="F504" s="360"/>
    </row>
    <row r="505" spans="6:6" s="359" customFormat="1" x14ac:dyDescent="0.3">
      <c r="F505" s="360"/>
    </row>
    <row r="506" spans="6:6" s="359" customFormat="1" x14ac:dyDescent="0.3">
      <c r="F506" s="360"/>
    </row>
    <row r="507" spans="6:6" s="359" customFormat="1" x14ac:dyDescent="0.3">
      <c r="F507" s="360"/>
    </row>
    <row r="508" spans="6:6" s="359" customFormat="1" x14ac:dyDescent="0.3">
      <c r="F508" s="360"/>
    </row>
    <row r="509" spans="6:6" s="359" customFormat="1" x14ac:dyDescent="0.3">
      <c r="F509" s="360"/>
    </row>
    <row r="510" spans="6:6" s="359" customFormat="1" x14ac:dyDescent="0.3">
      <c r="F510" s="360"/>
    </row>
    <row r="511" spans="6:6" s="359" customFormat="1" x14ac:dyDescent="0.3">
      <c r="F511" s="360"/>
    </row>
    <row r="512" spans="6:6" s="359" customFormat="1" x14ac:dyDescent="0.3">
      <c r="F512" s="360"/>
    </row>
    <row r="513" spans="6:6" s="359" customFormat="1" x14ac:dyDescent="0.3">
      <c r="F513" s="360"/>
    </row>
    <row r="514" spans="6:6" s="359" customFormat="1" x14ac:dyDescent="0.3">
      <c r="F514" s="360"/>
    </row>
    <row r="515" spans="6:6" s="359" customFormat="1" x14ac:dyDescent="0.3">
      <c r="F515" s="360"/>
    </row>
    <row r="516" spans="6:6" s="359" customFormat="1" x14ac:dyDescent="0.3">
      <c r="F516" s="360"/>
    </row>
    <row r="517" spans="6:6" s="359" customFormat="1" x14ac:dyDescent="0.3">
      <c r="F517" s="360"/>
    </row>
    <row r="518" spans="6:6" s="359" customFormat="1" x14ac:dyDescent="0.3">
      <c r="F518" s="360"/>
    </row>
    <row r="519" spans="6:6" s="359" customFormat="1" x14ac:dyDescent="0.3">
      <c r="F519" s="360"/>
    </row>
    <row r="520" spans="6:6" s="359" customFormat="1" x14ac:dyDescent="0.3">
      <c r="F520" s="360"/>
    </row>
    <row r="521" spans="6:6" s="359" customFormat="1" x14ac:dyDescent="0.3">
      <c r="F521" s="360"/>
    </row>
    <row r="522" spans="6:6" s="359" customFormat="1" x14ac:dyDescent="0.3">
      <c r="F522" s="360"/>
    </row>
    <row r="523" spans="6:6" s="359" customFormat="1" x14ac:dyDescent="0.3">
      <c r="F523" s="360"/>
    </row>
    <row r="524" spans="6:6" s="359" customFormat="1" x14ac:dyDescent="0.3">
      <c r="F524" s="360"/>
    </row>
    <row r="525" spans="6:6" s="359" customFormat="1" x14ac:dyDescent="0.3">
      <c r="F525" s="360"/>
    </row>
    <row r="526" spans="6:6" s="359" customFormat="1" x14ac:dyDescent="0.3">
      <c r="F526" s="360"/>
    </row>
    <row r="527" spans="6:6" s="359" customFormat="1" x14ac:dyDescent="0.3">
      <c r="F527" s="360"/>
    </row>
    <row r="528" spans="6:6" s="359" customFormat="1" x14ac:dyDescent="0.3">
      <c r="F528" s="360"/>
    </row>
    <row r="529" spans="6:6" s="359" customFormat="1" x14ac:dyDescent="0.3">
      <c r="F529" s="360"/>
    </row>
    <row r="530" spans="6:6" s="359" customFormat="1" x14ac:dyDescent="0.3">
      <c r="F530" s="360"/>
    </row>
    <row r="531" spans="6:6" s="359" customFormat="1" x14ac:dyDescent="0.3">
      <c r="F531" s="360"/>
    </row>
    <row r="532" spans="6:6" s="359" customFormat="1" x14ac:dyDescent="0.3">
      <c r="F532" s="360"/>
    </row>
    <row r="533" spans="6:6" s="359" customFormat="1" x14ac:dyDescent="0.3">
      <c r="F533" s="360"/>
    </row>
    <row r="534" spans="6:6" s="359" customFormat="1" x14ac:dyDescent="0.3">
      <c r="F534" s="360"/>
    </row>
    <row r="535" spans="6:6" s="359" customFormat="1" x14ac:dyDescent="0.3">
      <c r="F535" s="360"/>
    </row>
    <row r="536" spans="6:6" s="359" customFormat="1" x14ac:dyDescent="0.3">
      <c r="F536" s="360"/>
    </row>
    <row r="537" spans="6:6" s="359" customFormat="1" x14ac:dyDescent="0.3">
      <c r="F537" s="360"/>
    </row>
    <row r="538" spans="6:6" s="359" customFormat="1" x14ac:dyDescent="0.3">
      <c r="F538" s="360"/>
    </row>
    <row r="539" spans="6:6" s="359" customFormat="1" x14ac:dyDescent="0.3">
      <c r="F539" s="360"/>
    </row>
    <row r="540" spans="6:6" s="359" customFormat="1" x14ac:dyDescent="0.3">
      <c r="F540" s="360"/>
    </row>
    <row r="541" spans="6:6" s="359" customFormat="1" x14ac:dyDescent="0.3">
      <c r="F541" s="360"/>
    </row>
    <row r="542" spans="6:6" s="359" customFormat="1" x14ac:dyDescent="0.3">
      <c r="F542" s="360"/>
    </row>
    <row r="543" spans="6:6" s="359" customFormat="1" x14ac:dyDescent="0.3">
      <c r="F543" s="360"/>
    </row>
    <row r="544" spans="6:6" s="359" customFormat="1" x14ac:dyDescent="0.3">
      <c r="F544" s="360"/>
    </row>
    <row r="545" spans="6:6" s="359" customFormat="1" x14ac:dyDescent="0.3">
      <c r="F545" s="360"/>
    </row>
    <row r="546" spans="6:6" s="359" customFormat="1" x14ac:dyDescent="0.3">
      <c r="F546" s="360"/>
    </row>
    <row r="547" spans="6:6" s="359" customFormat="1" x14ac:dyDescent="0.3">
      <c r="F547" s="360"/>
    </row>
    <row r="548" spans="6:6" s="359" customFormat="1" x14ac:dyDescent="0.3">
      <c r="F548" s="360"/>
    </row>
    <row r="549" spans="6:6" s="359" customFormat="1" x14ac:dyDescent="0.3">
      <c r="F549" s="360"/>
    </row>
    <row r="550" spans="6:6" s="359" customFormat="1" x14ac:dyDescent="0.3">
      <c r="F550" s="360"/>
    </row>
    <row r="551" spans="6:6" s="359" customFormat="1" x14ac:dyDescent="0.3">
      <c r="F551" s="360"/>
    </row>
    <row r="552" spans="6:6" s="359" customFormat="1" x14ac:dyDescent="0.3">
      <c r="F552" s="360"/>
    </row>
    <row r="553" spans="6:6" s="359" customFormat="1" x14ac:dyDescent="0.3">
      <c r="F553" s="360"/>
    </row>
    <row r="554" spans="6:6" s="359" customFormat="1" x14ac:dyDescent="0.3">
      <c r="F554" s="360"/>
    </row>
    <row r="555" spans="6:6" s="359" customFormat="1" x14ac:dyDescent="0.3">
      <c r="F555" s="360"/>
    </row>
    <row r="556" spans="6:6" s="359" customFormat="1" x14ac:dyDescent="0.3">
      <c r="F556" s="360"/>
    </row>
    <row r="557" spans="6:6" s="359" customFormat="1" x14ac:dyDescent="0.3">
      <c r="F557" s="360"/>
    </row>
    <row r="558" spans="6:6" s="359" customFormat="1" x14ac:dyDescent="0.3">
      <c r="F558" s="360"/>
    </row>
    <row r="559" spans="6:6" s="359" customFormat="1" x14ac:dyDescent="0.3">
      <c r="F559" s="360"/>
    </row>
    <row r="560" spans="6:6" s="359" customFormat="1" x14ac:dyDescent="0.3">
      <c r="F560" s="360"/>
    </row>
    <row r="561" spans="6:6" s="359" customFormat="1" x14ac:dyDescent="0.3">
      <c r="F561" s="360"/>
    </row>
    <row r="562" spans="6:6" s="359" customFormat="1" x14ac:dyDescent="0.3">
      <c r="F562" s="360"/>
    </row>
    <row r="563" spans="6:6" s="359" customFormat="1" x14ac:dyDescent="0.3">
      <c r="F563" s="360"/>
    </row>
    <row r="564" spans="6:6" s="359" customFormat="1" x14ac:dyDescent="0.3">
      <c r="F564" s="360"/>
    </row>
    <row r="565" spans="6:6" s="359" customFormat="1" x14ac:dyDescent="0.3">
      <c r="F565" s="360"/>
    </row>
    <row r="566" spans="6:6" s="359" customFormat="1" x14ac:dyDescent="0.3">
      <c r="F566" s="360"/>
    </row>
    <row r="567" spans="6:6" s="359" customFormat="1" x14ac:dyDescent="0.3">
      <c r="F567" s="360"/>
    </row>
    <row r="568" spans="6:6" s="359" customFormat="1" x14ac:dyDescent="0.3">
      <c r="F568" s="360"/>
    </row>
    <row r="569" spans="6:6" s="359" customFormat="1" x14ac:dyDescent="0.3">
      <c r="F569" s="360"/>
    </row>
    <row r="570" spans="6:6" s="359" customFormat="1" x14ac:dyDescent="0.3">
      <c r="F570" s="360"/>
    </row>
    <row r="571" spans="6:6" s="359" customFormat="1" x14ac:dyDescent="0.3">
      <c r="F571" s="360"/>
    </row>
    <row r="572" spans="6:6" s="359" customFormat="1" x14ac:dyDescent="0.3">
      <c r="F572" s="360"/>
    </row>
    <row r="573" spans="6:6" s="359" customFormat="1" x14ac:dyDescent="0.3">
      <c r="F573" s="360"/>
    </row>
    <row r="574" spans="6:6" s="359" customFormat="1" x14ac:dyDescent="0.3">
      <c r="F574" s="360"/>
    </row>
    <row r="575" spans="6:6" s="359" customFormat="1" x14ac:dyDescent="0.3">
      <c r="F575" s="360"/>
    </row>
    <row r="576" spans="6:6" s="359" customFormat="1" x14ac:dyDescent="0.3">
      <c r="F576" s="360"/>
    </row>
    <row r="577" spans="6:6" s="359" customFormat="1" x14ac:dyDescent="0.3">
      <c r="F577" s="360"/>
    </row>
    <row r="578" spans="6:6" s="359" customFormat="1" x14ac:dyDescent="0.3">
      <c r="F578" s="360"/>
    </row>
    <row r="579" spans="6:6" s="359" customFormat="1" x14ac:dyDescent="0.3">
      <c r="F579" s="360"/>
    </row>
    <row r="580" spans="6:6" s="359" customFormat="1" x14ac:dyDescent="0.3">
      <c r="F580" s="360"/>
    </row>
    <row r="581" spans="6:6" s="359" customFormat="1" x14ac:dyDescent="0.3">
      <c r="F581" s="360"/>
    </row>
    <row r="582" spans="6:6" s="359" customFormat="1" x14ac:dyDescent="0.3">
      <c r="F582" s="360"/>
    </row>
    <row r="583" spans="6:6" s="359" customFormat="1" x14ac:dyDescent="0.3">
      <c r="F583" s="360"/>
    </row>
    <row r="584" spans="6:6" s="359" customFormat="1" x14ac:dyDescent="0.3">
      <c r="F584" s="360"/>
    </row>
    <row r="585" spans="6:6" s="359" customFormat="1" x14ac:dyDescent="0.3">
      <c r="F585" s="360"/>
    </row>
    <row r="586" spans="6:6" s="359" customFormat="1" x14ac:dyDescent="0.3">
      <c r="F586" s="360"/>
    </row>
    <row r="587" spans="6:6" s="359" customFormat="1" x14ac:dyDescent="0.3">
      <c r="F587" s="360"/>
    </row>
    <row r="588" spans="6:6" s="359" customFormat="1" x14ac:dyDescent="0.3">
      <c r="F588" s="360"/>
    </row>
    <row r="589" spans="6:6" s="359" customFormat="1" x14ac:dyDescent="0.3">
      <c r="F589" s="360"/>
    </row>
    <row r="590" spans="6:6" s="359" customFormat="1" x14ac:dyDescent="0.3">
      <c r="F590" s="360"/>
    </row>
    <row r="591" spans="6:6" s="359" customFormat="1" x14ac:dyDescent="0.3">
      <c r="F591" s="360"/>
    </row>
    <row r="592" spans="6:6" s="359" customFormat="1" x14ac:dyDescent="0.3">
      <c r="F592" s="360"/>
    </row>
    <row r="593" spans="6:6" s="359" customFormat="1" x14ac:dyDescent="0.3">
      <c r="F593" s="360"/>
    </row>
    <row r="594" spans="6:6" s="359" customFormat="1" x14ac:dyDescent="0.3">
      <c r="F594" s="360"/>
    </row>
    <row r="595" spans="6:6" s="359" customFormat="1" x14ac:dyDescent="0.3">
      <c r="F595" s="360"/>
    </row>
    <row r="596" spans="6:6" s="359" customFormat="1" x14ac:dyDescent="0.3">
      <c r="F596" s="360"/>
    </row>
    <row r="597" spans="6:6" s="359" customFormat="1" x14ac:dyDescent="0.3">
      <c r="F597" s="360"/>
    </row>
    <row r="598" spans="6:6" s="359" customFormat="1" x14ac:dyDescent="0.3">
      <c r="F598" s="360"/>
    </row>
    <row r="599" spans="6:6" s="359" customFormat="1" x14ac:dyDescent="0.3">
      <c r="F599" s="360"/>
    </row>
    <row r="600" spans="6:6" s="359" customFormat="1" x14ac:dyDescent="0.3">
      <c r="F600" s="360"/>
    </row>
    <row r="601" spans="6:6" s="359" customFormat="1" x14ac:dyDescent="0.3">
      <c r="F601" s="360"/>
    </row>
    <row r="602" spans="6:6" s="359" customFormat="1" x14ac:dyDescent="0.3">
      <c r="F602" s="360"/>
    </row>
    <row r="603" spans="6:6" s="359" customFormat="1" x14ac:dyDescent="0.3">
      <c r="F603" s="360"/>
    </row>
    <row r="604" spans="6:6" s="359" customFormat="1" x14ac:dyDescent="0.3">
      <c r="F604" s="360"/>
    </row>
    <row r="605" spans="6:6" s="359" customFormat="1" x14ac:dyDescent="0.3">
      <c r="F605" s="360"/>
    </row>
    <row r="606" spans="6:6" s="359" customFormat="1" x14ac:dyDescent="0.3">
      <c r="F606" s="360"/>
    </row>
    <row r="607" spans="6:6" s="359" customFormat="1" x14ac:dyDescent="0.3">
      <c r="F607" s="360"/>
    </row>
    <row r="608" spans="6:6" s="359" customFormat="1" x14ac:dyDescent="0.3">
      <c r="F608" s="360"/>
    </row>
    <row r="609" spans="6:6" s="359" customFormat="1" x14ac:dyDescent="0.3">
      <c r="F609" s="360"/>
    </row>
    <row r="610" spans="6:6" s="359" customFormat="1" x14ac:dyDescent="0.3">
      <c r="F610" s="360"/>
    </row>
    <row r="611" spans="6:6" s="359" customFormat="1" x14ac:dyDescent="0.3">
      <c r="F611" s="360"/>
    </row>
    <row r="612" spans="6:6" s="359" customFormat="1" x14ac:dyDescent="0.3">
      <c r="F612" s="360"/>
    </row>
    <row r="613" spans="6:6" s="359" customFormat="1" x14ac:dyDescent="0.3">
      <c r="F613" s="360"/>
    </row>
    <row r="614" spans="6:6" s="359" customFormat="1" x14ac:dyDescent="0.3">
      <c r="F614" s="360"/>
    </row>
    <row r="615" spans="6:6" s="359" customFormat="1" x14ac:dyDescent="0.3">
      <c r="F615" s="360"/>
    </row>
    <row r="616" spans="6:6" s="359" customFormat="1" x14ac:dyDescent="0.3">
      <c r="F616" s="360"/>
    </row>
    <row r="617" spans="6:6" s="359" customFormat="1" x14ac:dyDescent="0.3">
      <c r="F617" s="360"/>
    </row>
    <row r="618" spans="6:6" s="359" customFormat="1" x14ac:dyDescent="0.3">
      <c r="F618" s="360"/>
    </row>
    <row r="619" spans="6:6" s="359" customFormat="1" x14ac:dyDescent="0.3">
      <c r="F619" s="360"/>
    </row>
    <row r="620" spans="6:6" s="359" customFormat="1" x14ac:dyDescent="0.3">
      <c r="F620" s="360"/>
    </row>
    <row r="621" spans="6:6" s="359" customFormat="1" x14ac:dyDescent="0.3">
      <c r="F621" s="360"/>
    </row>
    <row r="622" spans="6:6" s="359" customFormat="1" x14ac:dyDescent="0.3">
      <c r="F622" s="360"/>
    </row>
    <row r="623" spans="6:6" s="359" customFormat="1" x14ac:dyDescent="0.3">
      <c r="F623" s="360"/>
    </row>
    <row r="624" spans="6:6" s="359" customFormat="1" x14ac:dyDescent="0.3">
      <c r="F624" s="360"/>
    </row>
    <row r="625" spans="6:6" s="359" customFormat="1" x14ac:dyDescent="0.3">
      <c r="F625" s="360"/>
    </row>
    <row r="626" spans="6:6" s="359" customFormat="1" x14ac:dyDescent="0.3">
      <c r="F626" s="360"/>
    </row>
    <row r="627" spans="6:6" s="359" customFormat="1" x14ac:dyDescent="0.3">
      <c r="F627" s="360"/>
    </row>
    <row r="628" spans="6:6" s="359" customFormat="1" x14ac:dyDescent="0.3">
      <c r="F628" s="360"/>
    </row>
    <row r="629" spans="6:6" s="359" customFormat="1" x14ac:dyDescent="0.3">
      <c r="F629" s="360"/>
    </row>
    <row r="630" spans="6:6" s="359" customFormat="1" x14ac:dyDescent="0.3">
      <c r="F630" s="360"/>
    </row>
    <row r="631" spans="6:6" s="359" customFormat="1" x14ac:dyDescent="0.3">
      <c r="F631" s="360"/>
    </row>
    <row r="632" spans="6:6" s="359" customFormat="1" x14ac:dyDescent="0.3">
      <c r="F632" s="360"/>
    </row>
    <row r="633" spans="6:6" s="359" customFormat="1" x14ac:dyDescent="0.3">
      <c r="F633" s="360"/>
    </row>
    <row r="634" spans="6:6" s="359" customFormat="1" x14ac:dyDescent="0.3">
      <c r="F634" s="360"/>
    </row>
    <row r="635" spans="6:6" s="359" customFormat="1" x14ac:dyDescent="0.3">
      <c r="F635" s="360"/>
    </row>
    <row r="636" spans="6:6" s="359" customFormat="1" x14ac:dyDescent="0.3">
      <c r="F636" s="360"/>
    </row>
    <row r="637" spans="6:6" s="359" customFormat="1" x14ac:dyDescent="0.3">
      <c r="F637" s="360"/>
    </row>
    <row r="638" spans="6:6" s="359" customFormat="1" x14ac:dyDescent="0.3">
      <c r="F638" s="360"/>
    </row>
    <row r="639" spans="6:6" s="359" customFormat="1" x14ac:dyDescent="0.3">
      <c r="F639" s="360"/>
    </row>
    <row r="640" spans="6:6" s="359" customFormat="1" x14ac:dyDescent="0.3">
      <c r="F640" s="360"/>
    </row>
    <row r="641" spans="6:6" s="359" customFormat="1" x14ac:dyDescent="0.3">
      <c r="F641" s="360"/>
    </row>
    <row r="642" spans="6:6" s="359" customFormat="1" x14ac:dyDescent="0.3">
      <c r="F642" s="360"/>
    </row>
    <row r="643" spans="6:6" s="359" customFormat="1" x14ac:dyDescent="0.3">
      <c r="F643" s="360"/>
    </row>
    <row r="644" spans="6:6" s="359" customFormat="1" x14ac:dyDescent="0.3">
      <c r="F644" s="360"/>
    </row>
    <row r="645" spans="6:6" s="359" customFormat="1" x14ac:dyDescent="0.3">
      <c r="F645" s="360"/>
    </row>
    <row r="646" spans="6:6" s="359" customFormat="1" x14ac:dyDescent="0.3">
      <c r="F646" s="360"/>
    </row>
    <row r="647" spans="6:6" s="359" customFormat="1" x14ac:dyDescent="0.3">
      <c r="F647" s="360"/>
    </row>
    <row r="648" spans="6:6" s="359" customFormat="1" x14ac:dyDescent="0.3">
      <c r="F648" s="360"/>
    </row>
    <row r="649" spans="6:6" s="359" customFormat="1" x14ac:dyDescent="0.3">
      <c r="F649" s="360"/>
    </row>
    <row r="650" spans="6:6" s="359" customFormat="1" x14ac:dyDescent="0.3">
      <c r="F650" s="360"/>
    </row>
    <row r="651" spans="6:6" s="359" customFormat="1" x14ac:dyDescent="0.3">
      <c r="F651" s="360"/>
    </row>
    <row r="652" spans="6:6" s="359" customFormat="1" x14ac:dyDescent="0.3">
      <c r="F652" s="360"/>
    </row>
    <row r="653" spans="6:6" s="359" customFormat="1" x14ac:dyDescent="0.3">
      <c r="F653" s="360"/>
    </row>
    <row r="654" spans="6:6" s="359" customFormat="1" x14ac:dyDescent="0.3">
      <c r="F654" s="360"/>
    </row>
    <row r="655" spans="6:6" s="359" customFormat="1" x14ac:dyDescent="0.3">
      <c r="F655" s="360"/>
    </row>
    <row r="656" spans="6:6" s="359" customFormat="1" x14ac:dyDescent="0.3">
      <c r="F656" s="360"/>
    </row>
    <row r="657" spans="6:6" s="359" customFormat="1" x14ac:dyDescent="0.3">
      <c r="F657" s="360"/>
    </row>
    <row r="658" spans="6:6" s="359" customFormat="1" x14ac:dyDescent="0.3">
      <c r="F658" s="360"/>
    </row>
    <row r="659" spans="6:6" s="359" customFormat="1" x14ac:dyDescent="0.3">
      <c r="F659" s="360"/>
    </row>
    <row r="660" spans="6:6" s="359" customFormat="1" x14ac:dyDescent="0.3">
      <c r="F660" s="360"/>
    </row>
    <row r="661" spans="6:6" s="359" customFormat="1" x14ac:dyDescent="0.3">
      <c r="F661" s="360"/>
    </row>
    <row r="662" spans="6:6" s="359" customFormat="1" x14ac:dyDescent="0.3">
      <c r="F662" s="360"/>
    </row>
    <row r="663" spans="6:6" s="359" customFormat="1" x14ac:dyDescent="0.3">
      <c r="F663" s="360"/>
    </row>
    <row r="664" spans="6:6" s="359" customFormat="1" x14ac:dyDescent="0.3">
      <c r="F664" s="360"/>
    </row>
    <row r="665" spans="6:6" s="359" customFormat="1" x14ac:dyDescent="0.3">
      <c r="F665" s="360"/>
    </row>
    <row r="666" spans="6:6" s="359" customFormat="1" x14ac:dyDescent="0.3">
      <c r="F666" s="360"/>
    </row>
    <row r="667" spans="6:6" s="359" customFormat="1" x14ac:dyDescent="0.3">
      <c r="F667" s="360"/>
    </row>
    <row r="668" spans="6:6" s="359" customFormat="1" x14ac:dyDescent="0.3">
      <c r="F668" s="360"/>
    </row>
  </sheetData>
  <mergeCells count="11">
    <mergeCell ref="A16:A17"/>
    <mergeCell ref="B16:B17"/>
    <mergeCell ref="C16:C17"/>
    <mergeCell ref="D16:D17"/>
    <mergeCell ref="E16:E17"/>
    <mergeCell ref="K16:K17"/>
    <mergeCell ref="F16:F17"/>
    <mergeCell ref="G16:G17"/>
    <mergeCell ref="H16:H17"/>
    <mergeCell ref="I16:I17"/>
    <mergeCell ref="J16:J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5" max="16383" man="1"/>
    <brk id="327" max="16383" man="1"/>
  </rowBreaks>
  <colBreaks count="1" manualBreakCount="1">
    <brk id="11" max="1048575" man="1"/>
  </colBreaks>
  <ignoredErrors>
    <ignoredError sqref="J211:K212 J215:K217 J227:K231 J268 J282:K282 J274 J289:K289 J285 J292 K169 J213:K213 K235:K236 K226" unlockedFormula="1"/>
    <ignoredError sqref="K60 J70:K70 J79:K79 K94 J96:K96 K101 J103 J111:K111 K118 J120:K120 K145 J149:K149 K181 J183:K183 J192:K192 K199 J202:K202 K297 J299:K299 K34 K62 J44:K44 J147:K147 J46:K46 J74:K74 J113:K113 J306:K306 J313:K313 J316:K317 J321:K321 J323:K323 J327:K327 J175:K176 J304:K304 K260 K262 K64 J72:K72 J81:K81 J84:K84 J86:K86 J89:K89 J91:K91 J122:K122 J151:K153 J155:K156 J185:K185 J194:K194 J196:K196 J204:K204 J206:K206 J301:K301 J308:K308 J310:K310 J319:K319" formula="1"/>
    <ignoredError sqref="J124:K124 K240 J246:K246 K268 J270:K270 K274 J276:K276 K285 J287:K287 K292 J294:K294 J243:K243 J254:K254 J252:K252 J248:K248 J250:K250 J278:K278 J280:K280"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9"/>
  <sheetViews>
    <sheetView showGridLines="0" topLeftCell="B7" zoomScale="120" zoomScaleNormal="120" workbookViewId="0">
      <selection activeCell="M17" sqref="M17"/>
    </sheetView>
  </sheetViews>
  <sheetFormatPr baseColWidth="10" defaultColWidth="9.109375" defaultRowHeight="14.4" x14ac:dyDescent="0.3"/>
  <cols>
    <col min="1" max="1" width="5" style="86" customWidth="1"/>
    <col min="2" max="2" width="6.5546875" style="86" customWidth="1"/>
    <col min="3" max="3" width="6.44140625" style="86" customWidth="1"/>
    <col min="4" max="4" width="6.5546875" style="86" customWidth="1"/>
    <col min="5" max="5" width="5.5546875" style="86" customWidth="1"/>
    <col min="6" max="6" width="30.33203125" style="86" customWidth="1"/>
    <col min="7" max="7" width="17" style="86" customWidth="1"/>
    <col min="8" max="8" width="16.5546875" style="86" customWidth="1"/>
    <col min="9" max="9" width="14.88671875" style="86" customWidth="1"/>
    <col min="10" max="10" width="15.5546875" style="86" customWidth="1"/>
    <col min="11" max="11" width="9.109375" style="87" customWidth="1"/>
    <col min="12" max="13" width="9.109375" style="3"/>
    <col min="14" max="14" width="18.6640625" style="3" bestFit="1" customWidth="1"/>
    <col min="15" max="15" width="11.6640625" style="3" bestFit="1" customWidth="1"/>
    <col min="16" max="16384" width="9.109375" style="3"/>
  </cols>
  <sheetData>
    <row r="1" spans="1:60" customFormat="1" x14ac:dyDescent="0.3">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6" x14ac:dyDescent="0.3">
      <c r="C2" s="28"/>
      <c r="D2" s="1"/>
      <c r="E2" s="86"/>
      <c r="F2" s="119" t="str">
        <f>'Formulario PPGR1'!G2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3">
      <c r="C3" s="28"/>
      <c r="D3" s="1"/>
      <c r="E3" s="86"/>
      <c r="F3" s="120" t="str">
        <f>'Formulario PPGR1'!G3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3">
      <c r="C4" s="28"/>
      <c r="D4" s="1"/>
      <c r="E4" s="86"/>
      <c r="F4" s="121" t="str">
        <f>'Formulario PPGR1'!G4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3">
      <c r="C5" s="28"/>
      <c r="D5" s="1"/>
      <c r="E5" s="86"/>
      <c r="F5" s="121" t="s">
        <v>1150</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3">
      <c r="C6" s="1"/>
      <c r="D6" s="1"/>
      <c r="E6" s="86"/>
      <c r="F6" s="121" t="str">
        <f>'Formulario PPGR1'!$M$3</f>
        <v>SNS - Dirección Central</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5">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3">
      <c r="A8" s="71" t="s">
        <v>894</v>
      </c>
      <c r="B8" s="72"/>
      <c r="C8" s="72"/>
      <c r="D8" s="72"/>
      <c r="E8" s="72"/>
      <c r="F8" s="72"/>
      <c r="G8" s="72"/>
      <c r="H8" s="72"/>
      <c r="I8" s="72"/>
      <c r="J8" s="72"/>
      <c r="K8" s="73"/>
    </row>
    <row r="9" spans="1:60" ht="13.8" x14ac:dyDescent="0.3">
      <c r="A9" s="74" t="s">
        <v>1151</v>
      </c>
      <c r="B9" s="75"/>
      <c r="C9" s="75"/>
      <c r="D9" s="75"/>
      <c r="E9" s="75"/>
      <c r="F9" s="75"/>
      <c r="G9" s="351">
        <f>+'Formulario PPGR6'!F16</f>
        <v>16092765.83</v>
      </c>
      <c r="H9" s="76"/>
      <c r="I9" s="76"/>
      <c r="J9" s="76"/>
      <c r="K9" s="77"/>
    </row>
    <row r="10" spans="1:60" ht="13.8" x14ac:dyDescent="0.3">
      <c r="A10" s="74" t="s">
        <v>1152</v>
      </c>
      <c r="B10" s="75"/>
      <c r="C10" s="75"/>
      <c r="D10" s="75"/>
      <c r="E10" s="75"/>
      <c r="F10" s="75"/>
      <c r="G10" s="351">
        <f>+'Formulario PPGR6'!F23</f>
        <v>165563298.78</v>
      </c>
      <c r="H10" s="76"/>
      <c r="I10" s="76"/>
      <c r="J10" s="76"/>
      <c r="K10" s="77"/>
    </row>
    <row r="11" spans="1:60" ht="13.8" x14ac:dyDescent="0.3">
      <c r="A11" s="74" t="s">
        <v>1153</v>
      </c>
      <c r="B11" s="75"/>
      <c r="C11" s="75"/>
      <c r="D11" s="75"/>
      <c r="E11" s="75"/>
      <c r="F11" s="75"/>
      <c r="G11" s="351">
        <f>+'Formulario PPGR6'!F15</f>
        <v>65973942.700000003</v>
      </c>
      <c r="H11" s="76"/>
      <c r="I11" s="76"/>
      <c r="J11" s="76"/>
      <c r="K11" s="77"/>
    </row>
    <row r="12" spans="1:60" ht="13.8" x14ac:dyDescent="0.3">
      <c r="A12" s="74" t="s">
        <v>1154</v>
      </c>
      <c r="B12" s="75"/>
      <c r="C12" s="75"/>
      <c r="D12" s="75"/>
      <c r="E12" s="75"/>
      <c r="F12" s="75"/>
      <c r="G12" s="351">
        <f>'Formulario PPGR6'!F11+'Formulario PPGR6'!F17+'Formulario PPGR6'!F21+'Formulario PPGR6'!F22</f>
        <v>5193811</v>
      </c>
      <c r="H12" s="76"/>
      <c r="I12" s="76"/>
      <c r="J12" s="76"/>
      <c r="K12" s="77"/>
    </row>
    <row r="13" spans="1:60" ht="13.8" x14ac:dyDescent="0.3">
      <c r="A13" s="78" t="s">
        <v>1155</v>
      </c>
      <c r="B13" s="75"/>
      <c r="C13" s="75"/>
      <c r="D13" s="75"/>
      <c r="E13" s="75"/>
      <c r="F13" s="75"/>
      <c r="G13" s="349">
        <f>+'Formulario PPGR6'!F18</f>
        <v>0</v>
      </c>
      <c r="H13" s="76"/>
      <c r="I13" s="76"/>
      <c r="J13" s="76"/>
      <c r="K13" s="77"/>
    </row>
    <row r="14" spans="1:60" thickBot="1" x14ac:dyDescent="0.35">
      <c r="A14" s="79" t="s">
        <v>1156</v>
      </c>
      <c r="B14" s="80"/>
      <c r="C14" s="80"/>
      <c r="D14" s="80"/>
      <c r="E14" s="80"/>
      <c r="F14" s="80"/>
      <c r="G14" s="350">
        <f>SUM(G9:G13)</f>
        <v>252823818.31</v>
      </c>
      <c r="H14" s="81"/>
      <c r="I14" s="81"/>
      <c r="J14" s="81"/>
      <c r="K14" s="82"/>
    </row>
    <row r="15" spans="1:60" ht="15.75" customHeight="1" thickTop="1" x14ac:dyDescent="0.3">
      <c r="A15" s="83" t="s">
        <v>2561</v>
      </c>
      <c r="B15" s="84"/>
      <c r="C15" s="84"/>
      <c r="D15" s="84"/>
      <c r="E15" s="84"/>
      <c r="F15" s="84"/>
      <c r="G15" s="84"/>
      <c r="H15" s="84"/>
      <c r="I15" s="84"/>
      <c r="J15" s="84"/>
      <c r="K15" s="85"/>
    </row>
    <row r="16" spans="1:60" ht="19.5" customHeight="1" x14ac:dyDescent="0.25">
      <c r="A16" s="833" t="s">
        <v>900</v>
      </c>
      <c r="B16" s="833" t="s">
        <v>901</v>
      </c>
      <c r="C16" s="833" t="s">
        <v>861</v>
      </c>
      <c r="D16" s="833" t="s">
        <v>902</v>
      </c>
      <c r="E16" s="833" t="s">
        <v>862</v>
      </c>
      <c r="F16" s="834" t="s">
        <v>903</v>
      </c>
      <c r="G16" s="830" t="s">
        <v>1157</v>
      </c>
      <c r="H16" s="831"/>
      <c r="I16" s="832"/>
      <c r="J16" s="828" t="s">
        <v>907</v>
      </c>
      <c r="K16" s="828" t="s">
        <v>865</v>
      </c>
    </row>
    <row r="17" spans="1:14" ht="44.25" customHeight="1" x14ac:dyDescent="0.25">
      <c r="A17" s="833"/>
      <c r="B17" s="833"/>
      <c r="C17" s="833"/>
      <c r="D17" s="833"/>
      <c r="E17" s="833"/>
      <c r="F17" s="835"/>
      <c r="G17" s="88" t="s">
        <v>1158</v>
      </c>
      <c r="H17" s="88" t="s">
        <v>1159</v>
      </c>
      <c r="I17" s="88" t="s">
        <v>1160</v>
      </c>
      <c r="J17" s="829"/>
      <c r="K17" s="829"/>
    </row>
    <row r="18" spans="1:14" ht="13.2" x14ac:dyDescent="0.25">
      <c r="A18" s="29">
        <v>2</v>
      </c>
      <c r="B18" s="30"/>
      <c r="C18" s="30"/>
      <c r="D18" s="30"/>
      <c r="E18" s="30"/>
      <c r="F18" s="31" t="s">
        <v>908</v>
      </c>
      <c r="G18" s="32">
        <f>+G19+G67+G171+G256+G273+G326</f>
        <v>93464153.370000005</v>
      </c>
      <c r="H18" s="32">
        <f>+H19+H67+H171+H256+H273+H326</f>
        <v>159359664.93999997</v>
      </c>
      <c r="I18" s="32">
        <f>+I19+I67+I171+I256+I273+I326</f>
        <v>0</v>
      </c>
      <c r="J18" s="32">
        <f>+J19+J67+J171+J256+J273+J326</f>
        <v>252823818.31000006</v>
      </c>
      <c r="K18" s="32">
        <f>+K19+K67+K171+K256+K273+K326</f>
        <v>99.999999999999972</v>
      </c>
    </row>
    <row r="19" spans="1:14" ht="13.2" x14ac:dyDescent="0.25">
      <c r="A19" s="33">
        <v>2</v>
      </c>
      <c r="B19" s="34">
        <v>1</v>
      </c>
      <c r="C19" s="35"/>
      <c r="D19" s="35"/>
      <c r="E19" s="35"/>
      <c r="F19" s="36" t="s">
        <v>909</v>
      </c>
      <c r="G19" s="37">
        <f>+G20+G42+G54+G58</f>
        <v>31215651.559999999</v>
      </c>
      <c r="H19" s="37">
        <f>+H20+H42+H54+H58</f>
        <v>72836520.319999993</v>
      </c>
      <c r="I19" s="37">
        <f>+I20+I42+I54+I58</f>
        <v>0</v>
      </c>
      <c r="J19" s="37">
        <f>+J20+J42+J54+J58</f>
        <v>104052171.88000003</v>
      </c>
      <c r="K19" s="37">
        <f>+K20+K42+K54+K58</f>
        <v>41.156000481100392</v>
      </c>
    </row>
    <row r="20" spans="1:14" ht="13.2" x14ac:dyDescent="0.25">
      <c r="A20" s="39">
        <v>2</v>
      </c>
      <c r="B20" s="40">
        <v>1</v>
      </c>
      <c r="C20" s="40">
        <v>1</v>
      </c>
      <c r="D20" s="40"/>
      <c r="E20" s="40"/>
      <c r="F20" s="41" t="s">
        <v>910</v>
      </c>
      <c r="G20" s="42">
        <f>+G21+G26+G33+G35+G37</f>
        <v>24822751.73</v>
      </c>
      <c r="H20" s="42">
        <f>+H21+H26+H33+H35+H37</f>
        <v>57919754.049999997</v>
      </c>
      <c r="I20" s="42">
        <f>+I21+I26+I33+I35+I37</f>
        <v>0</v>
      </c>
      <c r="J20" s="42">
        <f>+J21+J26+J33+J35+J37</f>
        <v>82742505.780000016</v>
      </c>
      <c r="K20" s="42">
        <f>+K21+K26+K33+K35+K37</f>
        <v>32.727338085901877</v>
      </c>
    </row>
    <row r="21" spans="1:14" ht="13.2" x14ac:dyDescent="0.25">
      <c r="A21" s="44">
        <v>2</v>
      </c>
      <c r="B21" s="45">
        <v>1</v>
      </c>
      <c r="C21" s="45">
        <v>1</v>
      </c>
      <c r="D21" s="45">
        <v>1</v>
      </c>
      <c r="E21" s="45"/>
      <c r="F21" s="46" t="s">
        <v>911</v>
      </c>
      <c r="G21" s="47">
        <f>SUM(G22:G25)</f>
        <v>18826916.800000001</v>
      </c>
      <c r="H21" s="47">
        <f>SUM(H22:H25)</f>
        <v>43929472.539999999</v>
      </c>
      <c r="I21" s="47">
        <f>SUM(I22:I25)</f>
        <v>0</v>
      </c>
      <c r="J21" s="47">
        <f>SUM(J22:J25)</f>
        <v>62756389.340000004</v>
      </c>
      <c r="K21" s="48">
        <f>SUM(K22:K25)</f>
        <v>24.822182403341138</v>
      </c>
      <c r="N21" s="665"/>
    </row>
    <row r="22" spans="1:14" ht="13.2" x14ac:dyDescent="0.25">
      <c r="A22" s="49">
        <v>2</v>
      </c>
      <c r="B22" s="50">
        <v>1</v>
      </c>
      <c r="C22" s="50">
        <v>1</v>
      </c>
      <c r="D22" s="50">
        <v>1</v>
      </c>
      <c r="E22" s="50" t="s">
        <v>912</v>
      </c>
      <c r="F22" s="51" t="s">
        <v>913</v>
      </c>
      <c r="G22" s="52">
        <v>18826916.800000001</v>
      </c>
      <c r="H22" s="52">
        <v>43929472.539999999</v>
      </c>
      <c r="I22" s="52"/>
      <c r="J22" s="95">
        <f>SUBTOTAL(9,G22:I22)</f>
        <v>62756389.340000004</v>
      </c>
      <c r="K22" s="96">
        <f>IFERROR(J22/$J$18*100,"0.00")</f>
        <v>24.822182403341138</v>
      </c>
    </row>
    <row r="23" spans="1:14" ht="13.2" x14ac:dyDescent="0.25">
      <c r="A23" s="49">
        <v>2</v>
      </c>
      <c r="B23" s="50">
        <v>1</v>
      </c>
      <c r="C23" s="50">
        <v>1</v>
      </c>
      <c r="D23" s="50">
        <v>1</v>
      </c>
      <c r="E23" s="50" t="s">
        <v>914</v>
      </c>
      <c r="F23" s="53" t="s">
        <v>915</v>
      </c>
      <c r="G23" s="52"/>
      <c r="H23" s="52"/>
      <c r="I23" s="52"/>
      <c r="J23" s="95">
        <f>SUBTOTAL(9,G23:I23)</f>
        <v>0</v>
      </c>
      <c r="K23" s="96">
        <f>IFERROR(J23/$J$18*100,"0.00")</f>
        <v>0</v>
      </c>
      <c r="N23" s="664"/>
    </row>
    <row r="24" spans="1:14" ht="13.2" x14ac:dyDescent="0.25">
      <c r="A24" s="49">
        <v>2</v>
      </c>
      <c r="B24" s="50">
        <v>1</v>
      </c>
      <c r="C24" s="50">
        <v>1</v>
      </c>
      <c r="D24" s="50">
        <v>1</v>
      </c>
      <c r="E24" s="50" t="s">
        <v>916</v>
      </c>
      <c r="F24" s="53" t="s">
        <v>917</v>
      </c>
      <c r="G24" s="52"/>
      <c r="H24" s="52"/>
      <c r="I24" s="52"/>
      <c r="J24" s="95">
        <f>SUBTOTAL(9,G24:I24)</f>
        <v>0</v>
      </c>
      <c r="K24" s="96">
        <f>IFERROR(J24/$J$18*100,"0.00")</f>
        <v>0</v>
      </c>
    </row>
    <row r="25" spans="1:14" ht="13.2" x14ac:dyDescent="0.25">
      <c r="A25" s="49">
        <v>2</v>
      </c>
      <c r="B25" s="50">
        <v>1</v>
      </c>
      <c r="C25" s="50">
        <v>1</v>
      </c>
      <c r="D25" s="50">
        <v>1</v>
      </c>
      <c r="E25" s="50" t="s">
        <v>918</v>
      </c>
      <c r="F25" s="53" t="s">
        <v>919</v>
      </c>
      <c r="G25" s="52"/>
      <c r="H25" s="52"/>
      <c r="I25" s="52"/>
      <c r="J25" s="95">
        <f>SUBTOTAL(9,G25:I25)</f>
        <v>0</v>
      </c>
      <c r="K25" s="96">
        <f>IFERROR(J25/$J$18*100,"0.00")</f>
        <v>0</v>
      </c>
    </row>
    <row r="26" spans="1:14" ht="13.2" x14ac:dyDescent="0.25">
      <c r="A26" s="44">
        <v>2</v>
      </c>
      <c r="B26" s="45">
        <v>1</v>
      </c>
      <c r="C26" s="45">
        <v>1</v>
      </c>
      <c r="D26" s="45">
        <v>2</v>
      </c>
      <c r="E26" s="45"/>
      <c r="F26" s="46" t="s">
        <v>920</v>
      </c>
      <c r="G26" s="47">
        <f>SUM(G27:G32)</f>
        <v>5274000</v>
      </c>
      <c r="H26" s="47">
        <f>SUM(H27:H32)</f>
        <v>12306000</v>
      </c>
      <c r="I26" s="47">
        <f>SUM(I27:I32)</f>
        <v>0</v>
      </c>
      <c r="J26" s="47">
        <f>SUM(J27:J32)</f>
        <v>17580000</v>
      </c>
      <c r="K26" s="48">
        <f>SUM(K27:K32)</f>
        <v>6.9534587830820094</v>
      </c>
    </row>
    <row r="27" spans="1:14" ht="13.2" x14ac:dyDescent="0.25">
      <c r="A27" s="49">
        <v>2</v>
      </c>
      <c r="B27" s="50">
        <v>1</v>
      </c>
      <c r="C27" s="50">
        <v>1</v>
      </c>
      <c r="D27" s="50">
        <v>2</v>
      </c>
      <c r="E27" s="50" t="s">
        <v>921</v>
      </c>
      <c r="F27" s="53" t="s">
        <v>922</v>
      </c>
      <c r="G27" s="52"/>
      <c r="H27" s="52"/>
      <c r="I27" s="52"/>
      <c r="J27" s="95">
        <f t="shared" ref="J27:J32" si="0">SUBTOTAL(9,G27:I27)</f>
        <v>0</v>
      </c>
      <c r="K27" s="96">
        <f t="shared" ref="K27:K32" si="1">IFERROR(J27/$J$18*100,"0.00")</f>
        <v>0</v>
      </c>
    </row>
    <row r="28" spans="1:14" ht="13.2" x14ac:dyDescent="0.25">
      <c r="A28" s="49">
        <v>2</v>
      </c>
      <c r="B28" s="50">
        <v>1</v>
      </c>
      <c r="C28" s="50">
        <v>1</v>
      </c>
      <c r="D28" s="50">
        <v>2</v>
      </c>
      <c r="E28" s="50" t="s">
        <v>916</v>
      </c>
      <c r="F28" s="53" t="s">
        <v>923</v>
      </c>
      <c r="G28" s="52"/>
      <c r="H28" s="52"/>
      <c r="I28" s="52"/>
      <c r="J28" s="95">
        <f t="shared" si="0"/>
        <v>0</v>
      </c>
      <c r="K28" s="96">
        <f t="shared" si="1"/>
        <v>0</v>
      </c>
    </row>
    <row r="29" spans="1:14" ht="13.2" x14ac:dyDescent="0.25">
      <c r="A29" s="49">
        <v>2</v>
      </c>
      <c r="B29" s="50">
        <v>1</v>
      </c>
      <c r="C29" s="50">
        <v>1</v>
      </c>
      <c r="D29" s="50">
        <v>2</v>
      </c>
      <c r="E29" s="50" t="s">
        <v>918</v>
      </c>
      <c r="F29" s="53" t="s">
        <v>924</v>
      </c>
      <c r="G29" s="52">
        <v>540000</v>
      </c>
      <c r="H29" s="52">
        <v>1260000</v>
      </c>
      <c r="I29" s="52"/>
      <c r="J29" s="95">
        <f t="shared" si="0"/>
        <v>1800000</v>
      </c>
      <c r="K29" s="96">
        <f t="shared" si="1"/>
        <v>0.71195823717563234</v>
      </c>
    </row>
    <row r="30" spans="1:14" s="348" customFormat="1" ht="13.2" x14ac:dyDescent="0.25">
      <c r="A30" s="49">
        <v>2</v>
      </c>
      <c r="B30" s="50">
        <v>1</v>
      </c>
      <c r="C30" s="50">
        <v>1</v>
      </c>
      <c r="D30" s="50">
        <v>2</v>
      </c>
      <c r="E30" s="50" t="s">
        <v>925</v>
      </c>
      <c r="F30" s="53" t="s">
        <v>926</v>
      </c>
      <c r="G30" s="52"/>
      <c r="H30" s="52"/>
      <c r="I30" s="52"/>
      <c r="J30" s="95">
        <f t="shared" si="0"/>
        <v>0</v>
      </c>
      <c r="K30" s="96">
        <f t="shared" si="1"/>
        <v>0</v>
      </c>
    </row>
    <row r="31" spans="1:14" s="348" customFormat="1" ht="13.2" x14ac:dyDescent="0.25">
      <c r="A31" s="49">
        <v>2</v>
      </c>
      <c r="B31" s="50">
        <v>1</v>
      </c>
      <c r="C31" s="50">
        <v>1</v>
      </c>
      <c r="D31" s="50">
        <v>2</v>
      </c>
      <c r="E31" s="50" t="s">
        <v>927</v>
      </c>
      <c r="F31" s="53" t="s">
        <v>928</v>
      </c>
      <c r="G31" s="52">
        <v>4734000</v>
      </c>
      <c r="H31" s="52">
        <v>11046000</v>
      </c>
      <c r="I31" s="52"/>
      <c r="J31" s="95">
        <f t="shared" si="0"/>
        <v>15780000</v>
      </c>
      <c r="K31" s="96">
        <f t="shared" si="1"/>
        <v>6.2415005459063773</v>
      </c>
    </row>
    <row r="32" spans="1:14" ht="13.2" x14ac:dyDescent="0.25">
      <c r="A32" s="49">
        <v>2</v>
      </c>
      <c r="B32" s="50">
        <v>1</v>
      </c>
      <c r="C32" s="50">
        <v>1</v>
      </c>
      <c r="D32" s="50">
        <v>2</v>
      </c>
      <c r="E32" s="50" t="s">
        <v>929</v>
      </c>
      <c r="F32" s="53" t="s">
        <v>930</v>
      </c>
      <c r="G32" s="52"/>
      <c r="H32" s="52"/>
      <c r="I32" s="52"/>
      <c r="J32" s="95">
        <f t="shared" si="0"/>
        <v>0</v>
      </c>
      <c r="K32" s="96">
        <f t="shared" si="1"/>
        <v>0</v>
      </c>
    </row>
    <row r="33" spans="1:11" ht="13.2" x14ac:dyDescent="0.25">
      <c r="A33" s="44">
        <v>2</v>
      </c>
      <c r="B33" s="45">
        <v>1</v>
      </c>
      <c r="C33" s="45">
        <v>1</v>
      </c>
      <c r="D33" s="45">
        <v>3</v>
      </c>
      <c r="E33" s="45"/>
      <c r="F33" s="46" t="s">
        <v>931</v>
      </c>
      <c r="G33" s="47">
        <f>G34</f>
        <v>0</v>
      </c>
      <c r="H33" s="47">
        <f>H34</f>
        <v>0</v>
      </c>
      <c r="I33" s="47">
        <f>I34</f>
        <v>0</v>
      </c>
      <c r="J33" s="47">
        <f>J34</f>
        <v>0</v>
      </c>
      <c r="K33" s="48">
        <f>K34</f>
        <v>0</v>
      </c>
    </row>
    <row r="34" spans="1:11" ht="13.2" x14ac:dyDescent="0.25">
      <c r="A34" s="49">
        <v>2</v>
      </c>
      <c r="B34" s="50">
        <v>1</v>
      </c>
      <c r="C34" s="50">
        <v>1</v>
      </c>
      <c r="D34" s="50">
        <v>3</v>
      </c>
      <c r="E34" s="50" t="s">
        <v>912</v>
      </c>
      <c r="F34" s="53" t="s">
        <v>931</v>
      </c>
      <c r="G34" s="52"/>
      <c r="H34" s="52"/>
      <c r="I34" s="52"/>
      <c r="J34" s="95">
        <f>SUBTOTAL(9,G34:I34)</f>
        <v>0</v>
      </c>
      <c r="K34" s="96">
        <f>IFERROR(J34/$J$18*100,"0.00")</f>
        <v>0</v>
      </c>
    </row>
    <row r="35" spans="1:11" ht="13.2" x14ac:dyDescent="0.25">
      <c r="A35" s="44">
        <v>2</v>
      </c>
      <c r="B35" s="45">
        <v>1</v>
      </c>
      <c r="C35" s="45">
        <v>1</v>
      </c>
      <c r="D35" s="45">
        <v>4</v>
      </c>
      <c r="E35" s="45"/>
      <c r="F35" s="46" t="s">
        <v>932</v>
      </c>
      <c r="G35" s="47">
        <f>G36</f>
        <v>439454.03</v>
      </c>
      <c r="H35" s="47">
        <f>H36</f>
        <v>1025392.73</v>
      </c>
      <c r="I35" s="47">
        <f>I36</f>
        <v>0</v>
      </c>
      <c r="J35" s="47">
        <f>J36</f>
        <v>1464846.76</v>
      </c>
      <c r="K35" s="48">
        <f>K36</f>
        <v>0.57939428721224251</v>
      </c>
    </row>
    <row r="36" spans="1:11" ht="13.2" x14ac:dyDescent="0.25">
      <c r="A36" s="49">
        <v>2</v>
      </c>
      <c r="B36" s="50">
        <v>1</v>
      </c>
      <c r="C36" s="50">
        <v>1</v>
      </c>
      <c r="D36" s="50">
        <v>4</v>
      </c>
      <c r="E36" s="50" t="s">
        <v>912</v>
      </c>
      <c r="F36" s="53" t="s">
        <v>932</v>
      </c>
      <c r="G36" s="52">
        <v>439454.03</v>
      </c>
      <c r="H36" s="52">
        <v>1025392.73</v>
      </c>
      <c r="I36" s="52"/>
      <c r="J36" s="95">
        <f>SUBTOTAL(9,G36:I36)</f>
        <v>1464846.76</v>
      </c>
      <c r="K36" s="96">
        <f>IFERROR(J36/$J$18*100,"0.00")</f>
        <v>0.57939428721224251</v>
      </c>
    </row>
    <row r="37" spans="1:11" ht="13.2" x14ac:dyDescent="0.25">
      <c r="A37" s="44">
        <v>2</v>
      </c>
      <c r="B37" s="45">
        <v>1</v>
      </c>
      <c r="C37" s="45">
        <v>1</v>
      </c>
      <c r="D37" s="45">
        <v>5</v>
      </c>
      <c r="E37" s="45"/>
      <c r="F37" s="46" t="s">
        <v>933</v>
      </c>
      <c r="G37" s="47">
        <f>SUM(G38:G41)</f>
        <v>282380.90000000002</v>
      </c>
      <c r="H37" s="47">
        <f>SUM(H38:H41)</f>
        <v>658888.78</v>
      </c>
      <c r="I37" s="47">
        <f>SUM(I38:I41)</f>
        <v>0</v>
      </c>
      <c r="J37" s="47">
        <f>SUM(J38:J41)</f>
        <v>941269.68</v>
      </c>
      <c r="K37" s="48">
        <f>SUM(K38:K41)</f>
        <v>0.3723026122664842</v>
      </c>
    </row>
    <row r="38" spans="1:11" ht="13.2" x14ac:dyDescent="0.25">
      <c r="A38" s="49">
        <v>2</v>
      </c>
      <c r="B38" s="50">
        <v>1</v>
      </c>
      <c r="C38" s="50">
        <v>1</v>
      </c>
      <c r="D38" s="50">
        <v>5</v>
      </c>
      <c r="E38" s="50" t="s">
        <v>912</v>
      </c>
      <c r="F38" s="54" t="s">
        <v>933</v>
      </c>
      <c r="G38" s="52"/>
      <c r="H38" s="52"/>
      <c r="I38" s="52"/>
      <c r="J38" s="95">
        <f>SUBTOTAL(9,G38:I38)</f>
        <v>0</v>
      </c>
      <c r="K38" s="96">
        <f>IFERROR(J38/$J$18*100,"0.00")</f>
        <v>0</v>
      </c>
    </row>
    <row r="39" spans="1:11" ht="13.2" x14ac:dyDescent="0.25">
      <c r="A39" s="49">
        <v>2</v>
      </c>
      <c r="B39" s="50">
        <v>1</v>
      </c>
      <c r="C39" s="50">
        <v>1</v>
      </c>
      <c r="D39" s="50">
        <v>5</v>
      </c>
      <c r="E39" s="50" t="s">
        <v>914</v>
      </c>
      <c r="F39" s="53" t="s">
        <v>934</v>
      </c>
      <c r="G39" s="52"/>
      <c r="H39" s="52"/>
      <c r="I39" s="52"/>
      <c r="J39" s="95">
        <f>SUBTOTAL(9,G39:I39)</f>
        <v>0</v>
      </c>
      <c r="K39" s="96">
        <f>IFERROR(J39/$J$18*100,"0.00")</f>
        <v>0</v>
      </c>
    </row>
    <row r="40" spans="1:11" ht="13.2" x14ac:dyDescent="0.25">
      <c r="A40" s="49">
        <v>2</v>
      </c>
      <c r="B40" s="50">
        <v>1</v>
      </c>
      <c r="C40" s="50">
        <v>1</v>
      </c>
      <c r="D40" s="50">
        <v>5</v>
      </c>
      <c r="E40" s="50" t="s">
        <v>921</v>
      </c>
      <c r="F40" s="53" t="s">
        <v>935</v>
      </c>
      <c r="G40" s="52">
        <v>282380.90000000002</v>
      </c>
      <c r="H40" s="52">
        <v>658888.78</v>
      </c>
      <c r="I40" s="52"/>
      <c r="J40" s="95">
        <f>SUBTOTAL(9,G40:I40)</f>
        <v>941269.68</v>
      </c>
      <c r="K40" s="96">
        <f>IFERROR(J40/$J$18*100,"0.00")</f>
        <v>0.3723026122664842</v>
      </c>
    </row>
    <row r="41" spans="1:11" ht="13.2" x14ac:dyDescent="0.25">
      <c r="A41" s="49">
        <v>2</v>
      </c>
      <c r="B41" s="50">
        <v>1</v>
      </c>
      <c r="C41" s="50">
        <v>1</v>
      </c>
      <c r="D41" s="50">
        <v>5</v>
      </c>
      <c r="E41" s="50" t="s">
        <v>936</v>
      </c>
      <c r="F41" s="53" t="s">
        <v>937</v>
      </c>
      <c r="G41" s="52"/>
      <c r="H41" s="52"/>
      <c r="I41" s="52"/>
      <c r="J41" s="95">
        <f>SUBTOTAL(9,G41:I41)</f>
        <v>0</v>
      </c>
      <c r="K41" s="96">
        <f>IFERROR(J41/$J$18*100,"0.00")</f>
        <v>0</v>
      </c>
    </row>
    <row r="42" spans="1:11" ht="13.2" x14ac:dyDescent="0.25">
      <c r="A42" s="39">
        <v>2</v>
      </c>
      <c r="B42" s="40">
        <v>1</v>
      </c>
      <c r="C42" s="40">
        <v>2</v>
      </c>
      <c r="D42" s="40"/>
      <c r="E42" s="40"/>
      <c r="F42" s="41" t="s">
        <v>938</v>
      </c>
      <c r="G42" s="42">
        <f>+G43+G45</f>
        <v>5315700.49</v>
      </c>
      <c r="H42" s="42">
        <f>+H43+H45</f>
        <v>12403301.130000001</v>
      </c>
      <c r="I42" s="42">
        <f>+I43+I45</f>
        <v>0</v>
      </c>
      <c r="J42" s="42">
        <f>+J43+J45</f>
        <v>17719001.620000001</v>
      </c>
      <c r="K42" s="42">
        <f>+K43+K45</f>
        <v>7.0084384210485418</v>
      </c>
    </row>
    <row r="43" spans="1:11" ht="13.2" x14ac:dyDescent="0.25">
      <c r="A43" s="44">
        <v>2</v>
      </c>
      <c r="B43" s="45">
        <v>1</v>
      </c>
      <c r="C43" s="45">
        <v>2</v>
      </c>
      <c r="D43" s="45">
        <v>1</v>
      </c>
      <c r="E43" s="45"/>
      <c r="F43" s="46" t="s">
        <v>939</v>
      </c>
      <c r="G43" s="47">
        <f>G44</f>
        <v>0</v>
      </c>
      <c r="H43" s="47">
        <f>H44</f>
        <v>0</v>
      </c>
      <c r="I43" s="47">
        <f>I44</f>
        <v>0</v>
      </c>
      <c r="J43" s="47">
        <f>J44</f>
        <v>0</v>
      </c>
      <c r="K43" s="48">
        <f>K44</f>
        <v>0</v>
      </c>
    </row>
    <row r="44" spans="1:11" ht="13.2" x14ac:dyDescent="0.25">
      <c r="A44" s="49">
        <v>2</v>
      </c>
      <c r="B44" s="50">
        <v>1</v>
      </c>
      <c r="C44" s="50">
        <v>2</v>
      </c>
      <c r="D44" s="50">
        <v>1</v>
      </c>
      <c r="E44" s="50" t="s">
        <v>912</v>
      </c>
      <c r="F44" s="53" t="s">
        <v>939</v>
      </c>
      <c r="G44" s="52"/>
      <c r="H44" s="52"/>
      <c r="I44" s="52"/>
      <c r="J44" s="95">
        <f>SUBTOTAL(9,G44:I44)</f>
        <v>0</v>
      </c>
      <c r="K44" s="96">
        <f>IFERROR(J44/$J$18*100,"0.00")</f>
        <v>0</v>
      </c>
    </row>
    <row r="45" spans="1:11" ht="13.2" x14ac:dyDescent="0.25">
      <c r="A45" s="44">
        <v>2</v>
      </c>
      <c r="B45" s="45">
        <v>1</v>
      </c>
      <c r="C45" s="45">
        <v>2</v>
      </c>
      <c r="D45" s="45">
        <v>2</v>
      </c>
      <c r="E45" s="45"/>
      <c r="F45" s="46" t="s">
        <v>940</v>
      </c>
      <c r="G45" s="47">
        <f>SUM(G46:G53)</f>
        <v>5315700.49</v>
      </c>
      <c r="H45" s="47">
        <f>SUM(H46:H53)</f>
        <v>12403301.130000001</v>
      </c>
      <c r="I45" s="47">
        <f>SUM(I46:I53)</f>
        <v>0</v>
      </c>
      <c r="J45" s="47">
        <f>SUM(J46:J53)</f>
        <v>17719001.620000001</v>
      </c>
      <c r="K45" s="48">
        <f>SUM(K46:K53)</f>
        <v>7.0084384210485418</v>
      </c>
    </row>
    <row r="46" spans="1:11" ht="20.399999999999999" x14ac:dyDescent="0.25">
      <c r="A46" s="49">
        <v>2</v>
      </c>
      <c r="B46" s="50">
        <v>1</v>
      </c>
      <c r="C46" s="50">
        <v>2</v>
      </c>
      <c r="D46" s="50">
        <v>2</v>
      </c>
      <c r="E46" s="50" t="s">
        <v>921</v>
      </c>
      <c r="F46" s="55" t="s">
        <v>941</v>
      </c>
      <c r="G46" s="52"/>
      <c r="H46" s="52"/>
      <c r="I46" s="52"/>
      <c r="J46" s="95">
        <f t="shared" ref="J46:J53" si="2">SUBTOTAL(9,G46:I46)</f>
        <v>0</v>
      </c>
      <c r="K46" s="96">
        <f t="shared" ref="K46:K53" si="3">IFERROR(J46/$J$18*100,"0.00")</f>
        <v>0</v>
      </c>
    </row>
    <row r="47" spans="1:11" ht="13.2" x14ac:dyDescent="0.25">
      <c r="A47" s="49">
        <v>2</v>
      </c>
      <c r="B47" s="50">
        <v>1</v>
      </c>
      <c r="C47" s="50">
        <v>2</v>
      </c>
      <c r="D47" s="50">
        <v>2</v>
      </c>
      <c r="E47" s="50" t="s">
        <v>936</v>
      </c>
      <c r="F47" s="53" t="s">
        <v>942</v>
      </c>
      <c r="G47" s="52"/>
      <c r="H47" s="52"/>
      <c r="I47" s="52"/>
      <c r="J47" s="95">
        <f t="shared" si="2"/>
        <v>0</v>
      </c>
      <c r="K47" s="96">
        <f t="shared" si="3"/>
        <v>0</v>
      </c>
    </row>
    <row r="48" spans="1:11" ht="13.2" x14ac:dyDescent="0.25">
      <c r="A48" s="49">
        <v>2</v>
      </c>
      <c r="B48" s="50">
        <v>1</v>
      </c>
      <c r="C48" s="50">
        <v>2</v>
      </c>
      <c r="D48" s="50">
        <v>2</v>
      </c>
      <c r="E48" s="50" t="s">
        <v>916</v>
      </c>
      <c r="F48" s="53" t="s">
        <v>943</v>
      </c>
      <c r="G48" s="52">
        <v>158400</v>
      </c>
      <c r="H48" s="52">
        <v>369600</v>
      </c>
      <c r="I48" s="52"/>
      <c r="J48" s="95">
        <f t="shared" si="2"/>
        <v>528000</v>
      </c>
      <c r="K48" s="96">
        <f t="shared" si="3"/>
        <v>0.20884108290485215</v>
      </c>
    </row>
    <row r="49" spans="1:11" ht="13.2" x14ac:dyDescent="0.25">
      <c r="A49" s="49">
        <v>2</v>
      </c>
      <c r="B49" s="50">
        <v>1</v>
      </c>
      <c r="C49" s="50">
        <v>2</v>
      </c>
      <c r="D49" s="50">
        <v>2</v>
      </c>
      <c r="E49" s="50" t="s">
        <v>918</v>
      </c>
      <c r="F49" s="53" t="s">
        <v>944</v>
      </c>
      <c r="G49" s="52">
        <v>5157300.49</v>
      </c>
      <c r="H49" s="52">
        <v>12033701.130000001</v>
      </c>
      <c r="I49" s="52"/>
      <c r="J49" s="95">
        <f t="shared" si="2"/>
        <v>17191001.620000001</v>
      </c>
      <c r="K49" s="96">
        <f t="shared" si="3"/>
        <v>6.7995973381436894</v>
      </c>
    </row>
    <row r="50" spans="1:11" ht="13.2" x14ac:dyDescent="0.25">
      <c r="A50" s="49">
        <v>2</v>
      </c>
      <c r="B50" s="50">
        <v>1</v>
      </c>
      <c r="C50" s="50">
        <v>2</v>
      </c>
      <c r="D50" s="50">
        <v>2</v>
      </c>
      <c r="E50" s="50" t="s">
        <v>945</v>
      </c>
      <c r="F50" s="53" t="s">
        <v>946</v>
      </c>
      <c r="G50" s="52"/>
      <c r="H50" s="52"/>
      <c r="I50" s="52"/>
      <c r="J50" s="95">
        <f t="shared" si="2"/>
        <v>0</v>
      </c>
      <c r="K50" s="96">
        <f t="shared" si="3"/>
        <v>0</v>
      </c>
    </row>
    <row r="51" spans="1:11" ht="13.2" x14ac:dyDescent="0.25">
      <c r="A51" s="49">
        <v>2</v>
      </c>
      <c r="B51" s="50">
        <v>1</v>
      </c>
      <c r="C51" s="50">
        <v>2</v>
      </c>
      <c r="D51" s="50">
        <v>2</v>
      </c>
      <c r="E51" s="50" t="s">
        <v>925</v>
      </c>
      <c r="F51" s="53" t="s">
        <v>947</v>
      </c>
      <c r="G51" s="52"/>
      <c r="H51" s="52"/>
      <c r="I51" s="52"/>
      <c r="J51" s="95">
        <f t="shared" si="2"/>
        <v>0</v>
      </c>
      <c r="K51" s="96">
        <f t="shared" si="3"/>
        <v>0</v>
      </c>
    </row>
    <row r="52" spans="1:11" ht="13.2" x14ac:dyDescent="0.25">
      <c r="A52" s="49">
        <v>2</v>
      </c>
      <c r="B52" s="50">
        <v>1</v>
      </c>
      <c r="C52" s="50">
        <v>2</v>
      </c>
      <c r="D52" s="50">
        <v>2</v>
      </c>
      <c r="E52" s="50" t="s">
        <v>927</v>
      </c>
      <c r="F52" s="53" t="s">
        <v>948</v>
      </c>
      <c r="G52" s="52"/>
      <c r="H52" s="52"/>
      <c r="I52" s="52"/>
      <c r="J52" s="95">
        <f t="shared" si="2"/>
        <v>0</v>
      </c>
      <c r="K52" s="96">
        <f t="shared" si="3"/>
        <v>0</v>
      </c>
    </row>
    <row r="53" spans="1:11" ht="20.399999999999999" x14ac:dyDescent="0.25">
      <c r="A53" s="49">
        <v>2</v>
      </c>
      <c r="B53" s="50">
        <v>1</v>
      </c>
      <c r="C53" s="50">
        <v>2</v>
      </c>
      <c r="D53" s="50">
        <v>2</v>
      </c>
      <c r="E53" s="50" t="s">
        <v>949</v>
      </c>
      <c r="F53" s="55" t="s">
        <v>950</v>
      </c>
      <c r="G53" s="52"/>
      <c r="H53" s="52"/>
      <c r="I53" s="52"/>
      <c r="J53" s="95">
        <f t="shared" si="2"/>
        <v>0</v>
      </c>
      <c r="K53" s="96">
        <f t="shared" si="3"/>
        <v>0</v>
      </c>
    </row>
    <row r="54" spans="1:11" ht="13.2" x14ac:dyDescent="0.25">
      <c r="A54" s="39">
        <v>2</v>
      </c>
      <c r="B54" s="40">
        <v>1</v>
      </c>
      <c r="C54" s="40">
        <v>3</v>
      </c>
      <c r="D54" s="40"/>
      <c r="E54" s="40"/>
      <c r="F54" s="41" t="s">
        <v>951</v>
      </c>
      <c r="G54" s="42">
        <f>+G55</f>
        <v>0</v>
      </c>
      <c r="H54" s="42">
        <f>+H55</f>
        <v>0</v>
      </c>
      <c r="I54" s="42">
        <f>+I55</f>
        <v>0</v>
      </c>
      <c r="J54" s="42">
        <f>+J55</f>
        <v>0</v>
      </c>
      <c r="K54" s="42">
        <f>+K55</f>
        <v>0</v>
      </c>
    </row>
    <row r="55" spans="1:11" ht="13.2" x14ac:dyDescent="0.25">
      <c r="A55" s="44">
        <v>2</v>
      </c>
      <c r="B55" s="45">
        <v>1</v>
      </c>
      <c r="C55" s="45">
        <v>3</v>
      </c>
      <c r="D55" s="45">
        <v>2</v>
      </c>
      <c r="E55" s="45"/>
      <c r="F55" s="56" t="s">
        <v>952</v>
      </c>
      <c r="G55" s="47">
        <f>SUM(G56:G57)</f>
        <v>0</v>
      </c>
      <c r="H55" s="47">
        <f>SUM(H56:H57)</f>
        <v>0</v>
      </c>
      <c r="I55" s="47">
        <f>SUM(I56:I57)</f>
        <v>0</v>
      </c>
      <c r="J55" s="47">
        <f>SUM(J56:J57)</f>
        <v>0</v>
      </c>
      <c r="K55" s="48">
        <f>SUM(K56:K57)</f>
        <v>0</v>
      </c>
    </row>
    <row r="56" spans="1:11" ht="13.2" x14ac:dyDescent="0.25">
      <c r="A56" s="57">
        <v>2</v>
      </c>
      <c r="B56" s="50">
        <v>1</v>
      </c>
      <c r="C56" s="50">
        <v>3</v>
      </c>
      <c r="D56" s="50">
        <v>2</v>
      </c>
      <c r="E56" s="50" t="s">
        <v>912</v>
      </c>
      <c r="F56" s="58" t="s">
        <v>953</v>
      </c>
      <c r="G56" s="52"/>
      <c r="H56" s="52"/>
      <c r="I56" s="52"/>
      <c r="J56" s="95">
        <f>SUBTOTAL(9,G56:I56)</f>
        <v>0</v>
      </c>
      <c r="K56" s="96">
        <f>IFERROR(J56/$J$18*100,"0.00")</f>
        <v>0</v>
      </c>
    </row>
    <row r="57" spans="1:11" ht="13.2" x14ac:dyDescent="0.25">
      <c r="A57" s="57">
        <v>2</v>
      </c>
      <c r="B57" s="50">
        <v>1</v>
      </c>
      <c r="C57" s="50">
        <v>3</v>
      </c>
      <c r="D57" s="50">
        <v>2</v>
      </c>
      <c r="E57" s="50" t="s">
        <v>914</v>
      </c>
      <c r="F57" s="58" t="s">
        <v>954</v>
      </c>
      <c r="G57" s="52"/>
      <c r="H57" s="52"/>
      <c r="I57" s="52"/>
      <c r="J57" s="95">
        <f>SUBTOTAL(9,G57:I57)</f>
        <v>0</v>
      </c>
      <c r="K57" s="96">
        <f>IFERROR(J57/$J$18*100,"0.00")</f>
        <v>0</v>
      </c>
    </row>
    <row r="58" spans="1:11" ht="13.2" x14ac:dyDescent="0.25">
      <c r="A58" s="39">
        <v>2</v>
      </c>
      <c r="B58" s="40">
        <v>1</v>
      </c>
      <c r="C58" s="40">
        <v>5</v>
      </c>
      <c r="D58" s="40"/>
      <c r="E58" s="40"/>
      <c r="F58" s="41" t="s">
        <v>955</v>
      </c>
      <c r="G58" s="42">
        <f>G59+G61+G63+G65</f>
        <v>1077199.3400000001</v>
      </c>
      <c r="H58" s="42">
        <f>H59+H61+H63+H65</f>
        <v>2513465.14</v>
      </c>
      <c r="I58" s="42">
        <f>I59+I61+I63+I65</f>
        <v>0</v>
      </c>
      <c r="J58" s="42">
        <f>J59+J61+J63+J65</f>
        <v>3590664.48</v>
      </c>
      <c r="K58" s="43">
        <f>K59+K61+K63+K65</f>
        <v>1.4202239741499769</v>
      </c>
    </row>
    <row r="59" spans="1:11" ht="13.2" x14ac:dyDescent="0.25">
      <c r="A59" s="44">
        <v>2</v>
      </c>
      <c r="B59" s="45">
        <v>1</v>
      </c>
      <c r="C59" s="45">
        <v>5</v>
      </c>
      <c r="D59" s="45">
        <v>1</v>
      </c>
      <c r="E59" s="45"/>
      <c r="F59" s="46" t="s">
        <v>956</v>
      </c>
      <c r="G59" s="47">
        <f>G60</f>
        <v>497871.14</v>
      </c>
      <c r="H59" s="47">
        <f>H60</f>
        <v>1161699.3400000001</v>
      </c>
      <c r="I59" s="47">
        <f>I60</f>
        <v>0</v>
      </c>
      <c r="J59" s="47">
        <f>J60</f>
        <v>1659570.48</v>
      </c>
      <c r="K59" s="48">
        <f>K60</f>
        <v>0.65641381856084324</v>
      </c>
    </row>
    <row r="60" spans="1:11" ht="13.2" x14ac:dyDescent="0.25">
      <c r="A60" s="49">
        <v>2</v>
      </c>
      <c r="B60" s="50">
        <v>1</v>
      </c>
      <c r="C60" s="50">
        <v>5</v>
      </c>
      <c r="D60" s="50">
        <v>1</v>
      </c>
      <c r="E60" s="50" t="s">
        <v>912</v>
      </c>
      <c r="F60" s="53" t="s">
        <v>956</v>
      </c>
      <c r="G60" s="52">
        <v>497871.14</v>
      </c>
      <c r="H60" s="52">
        <v>1161699.3400000001</v>
      </c>
      <c r="I60" s="52"/>
      <c r="J60" s="95">
        <f>SUBTOTAL(9,G60:I60)</f>
        <v>1659570.48</v>
      </c>
      <c r="K60" s="96">
        <f>IFERROR(J60/$J$18*100,"0.00")</f>
        <v>0.65641381856084324</v>
      </c>
    </row>
    <row r="61" spans="1:11" ht="13.2" x14ac:dyDescent="0.25">
      <c r="A61" s="44">
        <v>2</v>
      </c>
      <c r="B61" s="45">
        <v>1</v>
      </c>
      <c r="C61" s="45">
        <v>5</v>
      </c>
      <c r="D61" s="45">
        <v>2</v>
      </c>
      <c r="E61" s="45"/>
      <c r="F61" s="56" t="s">
        <v>957</v>
      </c>
      <c r="G61" s="47">
        <f>G62</f>
        <v>498573.36</v>
      </c>
      <c r="H61" s="47">
        <f>H62</f>
        <v>1163337.8400000001</v>
      </c>
      <c r="I61" s="47">
        <f>I62</f>
        <v>0</v>
      </c>
      <c r="J61" s="47">
        <f>J62</f>
        <v>1661911.2000000002</v>
      </c>
      <c r="K61" s="48">
        <f>K62</f>
        <v>0.65733964905246656</v>
      </c>
    </row>
    <row r="62" spans="1:11" ht="13.2" x14ac:dyDescent="0.25">
      <c r="A62" s="49">
        <v>2</v>
      </c>
      <c r="B62" s="50">
        <v>1</v>
      </c>
      <c r="C62" s="50">
        <v>5</v>
      </c>
      <c r="D62" s="50">
        <v>2</v>
      </c>
      <c r="E62" s="50" t="s">
        <v>912</v>
      </c>
      <c r="F62" s="53" t="s">
        <v>957</v>
      </c>
      <c r="G62" s="52">
        <v>498573.36</v>
      </c>
      <c r="H62" s="52">
        <v>1163337.8400000001</v>
      </c>
      <c r="I62" s="52"/>
      <c r="J62" s="95">
        <f>SUBTOTAL(9,G62:I62)</f>
        <v>1661911.2000000002</v>
      </c>
      <c r="K62" s="96">
        <f>IFERROR(J62/$J$18*100,"0.00")</f>
        <v>0.65733964905246656</v>
      </c>
    </row>
    <row r="63" spans="1:11" ht="13.2" x14ac:dyDescent="0.25">
      <c r="A63" s="44">
        <v>2</v>
      </c>
      <c r="B63" s="45">
        <v>1</v>
      </c>
      <c r="C63" s="45">
        <v>5</v>
      </c>
      <c r="D63" s="45">
        <v>3</v>
      </c>
      <c r="E63" s="45"/>
      <c r="F63" s="56" t="s">
        <v>958</v>
      </c>
      <c r="G63" s="47">
        <f>G64</f>
        <v>80754.84</v>
      </c>
      <c r="H63" s="47">
        <f>H64</f>
        <v>188427.96</v>
      </c>
      <c r="I63" s="47">
        <f>I64</f>
        <v>0</v>
      </c>
      <c r="J63" s="47">
        <f>J64</f>
        <v>269182.8</v>
      </c>
      <c r="K63" s="48">
        <f>K64</f>
        <v>0.10647050653666711</v>
      </c>
    </row>
    <row r="64" spans="1:11" ht="13.2" x14ac:dyDescent="0.25">
      <c r="A64" s="49">
        <v>2</v>
      </c>
      <c r="B64" s="50">
        <v>1</v>
      </c>
      <c r="C64" s="50">
        <v>5</v>
      </c>
      <c r="D64" s="50">
        <v>3</v>
      </c>
      <c r="E64" s="50" t="s">
        <v>912</v>
      </c>
      <c r="F64" s="53" t="s">
        <v>958</v>
      </c>
      <c r="G64" s="52">
        <v>80754.84</v>
      </c>
      <c r="H64" s="52">
        <v>188427.96</v>
      </c>
      <c r="I64" s="52"/>
      <c r="J64" s="95">
        <f>SUBTOTAL(9,G64:I64)</f>
        <v>269182.8</v>
      </c>
      <c r="K64" s="96">
        <f>IFERROR(J64/$J$18*100,"0.00")</f>
        <v>0.10647050653666711</v>
      </c>
    </row>
    <row r="65" spans="1:15" ht="13.2" x14ac:dyDescent="0.25">
      <c r="A65" s="44">
        <v>2</v>
      </c>
      <c r="B65" s="45">
        <v>1</v>
      </c>
      <c r="C65" s="45">
        <v>5</v>
      </c>
      <c r="D65" s="45">
        <v>4</v>
      </c>
      <c r="E65" s="45"/>
      <c r="F65" s="56" t="s">
        <v>959</v>
      </c>
      <c r="G65" s="47">
        <f>G66</f>
        <v>0</v>
      </c>
      <c r="H65" s="47">
        <f>H66</f>
        <v>0</v>
      </c>
      <c r="I65" s="47">
        <f>I66</f>
        <v>0</v>
      </c>
      <c r="J65" s="47">
        <f>J66</f>
        <v>0</v>
      </c>
      <c r="K65" s="48">
        <f>K66</f>
        <v>0</v>
      </c>
    </row>
    <row r="66" spans="1:15" ht="13.2" x14ac:dyDescent="0.25">
      <c r="A66" s="49">
        <v>2</v>
      </c>
      <c r="B66" s="50">
        <v>1</v>
      </c>
      <c r="C66" s="50">
        <v>5</v>
      </c>
      <c r="D66" s="50">
        <v>4</v>
      </c>
      <c r="E66" s="50" t="s">
        <v>912</v>
      </c>
      <c r="F66" s="53" t="s">
        <v>959</v>
      </c>
      <c r="G66" s="52"/>
      <c r="H66" s="52"/>
      <c r="I66" s="52"/>
      <c r="J66" s="95">
        <f>SUBTOTAL(9,G66:I66)</f>
        <v>0</v>
      </c>
      <c r="K66" s="96">
        <f>IFERROR(J66/$J$18*100,"0.00")</f>
        <v>0</v>
      </c>
    </row>
    <row r="67" spans="1:15" ht="13.2" x14ac:dyDescent="0.25">
      <c r="A67" s="33">
        <v>2</v>
      </c>
      <c r="B67" s="34">
        <v>2</v>
      </c>
      <c r="C67" s="35"/>
      <c r="D67" s="35"/>
      <c r="E67" s="35"/>
      <c r="F67" s="36" t="s">
        <v>960</v>
      </c>
      <c r="G67" s="37">
        <f>+G68+G82+G87+G92+G99+G116+G125+G143</f>
        <v>11992073.359999999</v>
      </c>
      <c r="H67" s="37">
        <f>+H68+H82+H87+H92+H99+H116+H125+H143</f>
        <v>29663677.02</v>
      </c>
      <c r="I67" s="37">
        <f>+I68+I82+I87+I92+I99+I116+I125+I143</f>
        <v>0</v>
      </c>
      <c r="J67" s="37">
        <f>+J68+J82+J87+J92+J99+J116+J125+J143</f>
        <v>41655750.379999995</v>
      </c>
      <c r="K67" s="38">
        <f>+K68+K82+K87+K92+K99+K116+K125+K143</f>
        <v>16.476197004873875</v>
      </c>
    </row>
    <row r="68" spans="1:15" ht="13.2" x14ac:dyDescent="0.25">
      <c r="A68" s="39">
        <v>2</v>
      </c>
      <c r="B68" s="40">
        <v>2</v>
      </c>
      <c r="C68" s="40">
        <v>1</v>
      </c>
      <c r="D68" s="40"/>
      <c r="E68" s="40"/>
      <c r="F68" s="41" t="s">
        <v>961</v>
      </c>
      <c r="G68" s="42">
        <f>+G69+G71+G73+G75+G78+G80</f>
        <v>3555690</v>
      </c>
      <c r="H68" s="42">
        <f>+H69+H71+H73+H75+H78+H80</f>
        <v>8296610</v>
      </c>
      <c r="I68" s="42">
        <f>+I69+I71+I73+I75+I78+I80</f>
        <v>0</v>
      </c>
      <c r="J68" s="42">
        <f>+J69+J71+J73+J75+J78+J80</f>
        <v>11852300</v>
      </c>
      <c r="K68" s="42">
        <f>+K69+K71+K73+K75+K78+K80</f>
        <v>4.6879681191537488</v>
      </c>
    </row>
    <row r="69" spans="1:15" ht="13.2" x14ac:dyDescent="0.25">
      <c r="A69" s="44">
        <v>2</v>
      </c>
      <c r="B69" s="45">
        <v>2</v>
      </c>
      <c r="C69" s="45">
        <v>1</v>
      </c>
      <c r="D69" s="45">
        <v>2</v>
      </c>
      <c r="E69" s="45"/>
      <c r="F69" s="46" t="s">
        <v>962</v>
      </c>
      <c r="G69" s="47">
        <f>G70</f>
        <v>0</v>
      </c>
      <c r="H69" s="47">
        <f>H70</f>
        <v>0</v>
      </c>
      <c r="I69" s="47">
        <f>I70</f>
        <v>0</v>
      </c>
      <c r="J69" s="47">
        <f>J70</f>
        <v>0</v>
      </c>
      <c r="K69" s="48">
        <f>K70</f>
        <v>0</v>
      </c>
    </row>
    <row r="70" spans="1:15" ht="13.2" x14ac:dyDescent="0.25">
      <c r="A70" s="57">
        <v>2</v>
      </c>
      <c r="B70" s="50">
        <v>2</v>
      </c>
      <c r="C70" s="50">
        <v>1</v>
      </c>
      <c r="D70" s="50">
        <v>2</v>
      </c>
      <c r="E70" s="50" t="s">
        <v>912</v>
      </c>
      <c r="F70" s="58" t="s">
        <v>962</v>
      </c>
      <c r="G70" s="52"/>
      <c r="H70" s="52"/>
      <c r="I70" s="52"/>
      <c r="J70" s="95">
        <f>SUBTOTAL(9,G70:I70)</f>
        <v>0</v>
      </c>
      <c r="K70" s="96">
        <f>IFERROR(J70/$J$18*100,"0.00")</f>
        <v>0</v>
      </c>
    </row>
    <row r="71" spans="1:15" ht="13.2" x14ac:dyDescent="0.25">
      <c r="A71" s="44">
        <v>2</v>
      </c>
      <c r="B71" s="45">
        <v>2</v>
      </c>
      <c r="C71" s="45">
        <v>1</v>
      </c>
      <c r="D71" s="45">
        <v>3</v>
      </c>
      <c r="E71" s="45"/>
      <c r="F71" s="46" t="s">
        <v>963</v>
      </c>
      <c r="G71" s="47">
        <f>G72</f>
        <v>894000</v>
      </c>
      <c r="H71" s="47">
        <f>H72</f>
        <v>2086000</v>
      </c>
      <c r="I71" s="47">
        <f>I72</f>
        <v>0</v>
      </c>
      <c r="J71" s="47">
        <f>J72</f>
        <v>2980000</v>
      </c>
      <c r="K71" s="48">
        <f>K72</f>
        <v>1.1786864148796581</v>
      </c>
    </row>
    <row r="72" spans="1:15" ht="13.2" x14ac:dyDescent="0.25">
      <c r="A72" s="49">
        <v>2</v>
      </c>
      <c r="B72" s="50">
        <v>2</v>
      </c>
      <c r="C72" s="50">
        <v>1</v>
      </c>
      <c r="D72" s="50">
        <v>3</v>
      </c>
      <c r="E72" s="50" t="s">
        <v>912</v>
      </c>
      <c r="F72" s="53" t="s">
        <v>963</v>
      </c>
      <c r="G72" s="52">
        <v>894000</v>
      </c>
      <c r="H72" s="52">
        <v>2086000</v>
      </c>
      <c r="I72" s="52"/>
      <c r="J72" s="95">
        <f>SUBTOTAL(9,G72:I72)</f>
        <v>2980000</v>
      </c>
      <c r="K72" s="96">
        <f>IFERROR(J72/$J$18*100,"0.00")</f>
        <v>1.1786864148796581</v>
      </c>
    </row>
    <row r="73" spans="1:15" ht="13.2" x14ac:dyDescent="0.25">
      <c r="A73" s="44">
        <v>2</v>
      </c>
      <c r="B73" s="45">
        <v>2</v>
      </c>
      <c r="C73" s="45">
        <v>1</v>
      </c>
      <c r="D73" s="45">
        <v>5</v>
      </c>
      <c r="E73" s="45"/>
      <c r="F73" s="46" t="s">
        <v>964</v>
      </c>
      <c r="G73" s="47">
        <f>G74</f>
        <v>1318200</v>
      </c>
      <c r="H73" s="47">
        <f>H74</f>
        <v>3075800</v>
      </c>
      <c r="I73" s="47">
        <f>I74</f>
        <v>0</v>
      </c>
      <c r="J73" s="47">
        <f>J74</f>
        <v>4394000</v>
      </c>
      <c r="K73" s="48">
        <f>K74</f>
        <v>1.7379691634165157</v>
      </c>
      <c r="O73" s="663">
        <f>+J67-'Formulario PPGR7'!J67</f>
        <v>0</v>
      </c>
    </row>
    <row r="74" spans="1:15" ht="13.2" x14ac:dyDescent="0.25">
      <c r="A74" s="57">
        <v>2</v>
      </c>
      <c r="B74" s="50">
        <v>2</v>
      </c>
      <c r="C74" s="50">
        <v>1</v>
      </c>
      <c r="D74" s="50">
        <v>5</v>
      </c>
      <c r="E74" s="50" t="s">
        <v>912</v>
      </c>
      <c r="F74" s="58" t="s">
        <v>964</v>
      </c>
      <c r="G74" s="52">
        <v>1318200</v>
      </c>
      <c r="H74" s="52">
        <v>3075800</v>
      </c>
      <c r="I74" s="52"/>
      <c r="J74" s="95">
        <f>SUBTOTAL(9,G74:I74)</f>
        <v>4394000</v>
      </c>
      <c r="K74" s="96">
        <f>IFERROR(J74/$J$18*100,"0.00")</f>
        <v>1.7379691634165157</v>
      </c>
    </row>
    <row r="75" spans="1:15" ht="13.2" x14ac:dyDescent="0.25">
      <c r="A75" s="44">
        <v>2</v>
      </c>
      <c r="B75" s="45">
        <v>2</v>
      </c>
      <c r="C75" s="45">
        <v>1</v>
      </c>
      <c r="D75" s="45">
        <v>6</v>
      </c>
      <c r="E75" s="45"/>
      <c r="F75" s="46" t="s">
        <v>965</v>
      </c>
      <c r="G75" s="47">
        <f>G76+G77</f>
        <v>18090</v>
      </c>
      <c r="H75" s="47">
        <f>H76+H77</f>
        <v>42210</v>
      </c>
      <c r="I75" s="47">
        <f>I76+I77</f>
        <v>0</v>
      </c>
      <c r="J75" s="47">
        <f>J76+J77</f>
        <v>60300</v>
      </c>
      <c r="K75" s="48">
        <f>K76+K77</f>
        <v>2.3850600945383684E-2</v>
      </c>
    </row>
    <row r="76" spans="1:15" ht="13.2" x14ac:dyDescent="0.25">
      <c r="A76" s="57">
        <v>2</v>
      </c>
      <c r="B76" s="50">
        <v>2</v>
      </c>
      <c r="C76" s="50">
        <v>1</v>
      </c>
      <c r="D76" s="50">
        <v>6</v>
      </c>
      <c r="E76" s="50" t="s">
        <v>912</v>
      </c>
      <c r="F76" s="58" t="s">
        <v>966</v>
      </c>
      <c r="G76" s="59">
        <v>18090</v>
      </c>
      <c r="H76" s="59">
        <v>42210</v>
      </c>
      <c r="I76" s="59"/>
      <c r="J76" s="95">
        <f>SUBTOTAL(9,G76:I76)</f>
        <v>60300</v>
      </c>
      <c r="K76" s="96">
        <f>IFERROR(J76/$J$18*100,"0.00")</f>
        <v>2.3850600945383684E-2</v>
      </c>
    </row>
    <row r="77" spans="1:15" ht="13.2" x14ac:dyDescent="0.25">
      <c r="A77" s="57">
        <v>2</v>
      </c>
      <c r="B77" s="50">
        <v>2</v>
      </c>
      <c r="C77" s="50">
        <v>1</v>
      </c>
      <c r="D77" s="50">
        <v>6</v>
      </c>
      <c r="E77" s="50" t="s">
        <v>914</v>
      </c>
      <c r="F77" s="58" t="s">
        <v>967</v>
      </c>
      <c r="G77" s="59"/>
      <c r="H77" s="59"/>
      <c r="I77" s="59"/>
      <c r="J77" s="95">
        <f>SUBTOTAL(9,G77:I77)</f>
        <v>0</v>
      </c>
      <c r="K77" s="96">
        <f>IFERROR(J77/$J$18*100,"0.00")</f>
        <v>0</v>
      </c>
    </row>
    <row r="78" spans="1:15" ht="13.2" x14ac:dyDescent="0.25">
      <c r="A78" s="44">
        <v>2</v>
      </c>
      <c r="B78" s="45">
        <v>2</v>
      </c>
      <c r="C78" s="45">
        <v>1</v>
      </c>
      <c r="D78" s="45">
        <v>7</v>
      </c>
      <c r="E78" s="45"/>
      <c r="F78" s="46" t="s">
        <v>968</v>
      </c>
      <c r="G78" s="47">
        <f>G79</f>
        <v>1325400</v>
      </c>
      <c r="H78" s="47">
        <f>H79</f>
        <v>3092600</v>
      </c>
      <c r="I78" s="47">
        <f>I79</f>
        <v>0</v>
      </c>
      <c r="J78" s="47">
        <f>J79</f>
        <v>4418000</v>
      </c>
      <c r="K78" s="48">
        <f>K79</f>
        <v>1.7474619399121909</v>
      </c>
    </row>
    <row r="79" spans="1:15" ht="13.2" x14ac:dyDescent="0.25">
      <c r="A79" s="57">
        <v>2</v>
      </c>
      <c r="B79" s="50">
        <v>2</v>
      </c>
      <c r="C79" s="50">
        <v>1</v>
      </c>
      <c r="D79" s="50">
        <v>7</v>
      </c>
      <c r="E79" s="50" t="s">
        <v>912</v>
      </c>
      <c r="F79" s="58" t="s">
        <v>968</v>
      </c>
      <c r="G79" s="52">
        <v>1325400</v>
      </c>
      <c r="H79" s="52">
        <v>3092600</v>
      </c>
      <c r="I79" s="52"/>
      <c r="J79" s="95">
        <f>SUBTOTAL(9,G79:I79)</f>
        <v>4418000</v>
      </c>
      <c r="K79" s="96">
        <f>IFERROR(J79/$J$18*100,"0.00")</f>
        <v>1.7474619399121909</v>
      </c>
    </row>
    <row r="80" spans="1:15" ht="13.2" x14ac:dyDescent="0.25">
      <c r="A80" s="44">
        <v>2</v>
      </c>
      <c r="B80" s="45">
        <v>2</v>
      </c>
      <c r="C80" s="45">
        <v>1</v>
      </c>
      <c r="D80" s="45">
        <v>8</v>
      </c>
      <c r="E80" s="45"/>
      <c r="F80" s="46" t="s">
        <v>969</v>
      </c>
      <c r="G80" s="47">
        <f>G81</f>
        <v>0</v>
      </c>
      <c r="H80" s="47">
        <f>H81</f>
        <v>0</v>
      </c>
      <c r="I80" s="47">
        <f>I81</f>
        <v>0</v>
      </c>
      <c r="J80" s="47">
        <f>J81</f>
        <v>0</v>
      </c>
      <c r="K80" s="48">
        <f>K81</f>
        <v>0</v>
      </c>
    </row>
    <row r="81" spans="1:11" ht="13.2" x14ac:dyDescent="0.25">
      <c r="A81" s="49">
        <v>2</v>
      </c>
      <c r="B81" s="50">
        <v>2</v>
      </c>
      <c r="C81" s="50">
        <v>1</v>
      </c>
      <c r="D81" s="50">
        <v>8</v>
      </c>
      <c r="E81" s="50" t="s">
        <v>912</v>
      </c>
      <c r="F81" s="53" t="s">
        <v>969</v>
      </c>
      <c r="G81" s="52"/>
      <c r="H81" s="52"/>
      <c r="I81" s="52"/>
      <c r="J81" s="95">
        <f>SUBTOTAL(9,G81:I81)</f>
        <v>0</v>
      </c>
      <c r="K81" s="96">
        <f>IFERROR(J81/$J$18*100,"0.00")</f>
        <v>0</v>
      </c>
    </row>
    <row r="82" spans="1:11" ht="13.2" x14ac:dyDescent="0.25">
      <c r="A82" s="39">
        <v>2</v>
      </c>
      <c r="B82" s="40">
        <v>2</v>
      </c>
      <c r="C82" s="40">
        <v>2</v>
      </c>
      <c r="D82" s="40"/>
      <c r="E82" s="40"/>
      <c r="F82" s="41" t="s">
        <v>970</v>
      </c>
      <c r="G82" s="42">
        <f>+G83+G85</f>
        <v>25500</v>
      </c>
      <c r="H82" s="42">
        <f>+H83+H85</f>
        <v>59500</v>
      </c>
      <c r="I82" s="42">
        <f>+I83+I85</f>
        <v>0</v>
      </c>
      <c r="J82" s="42">
        <f>+J83+J85</f>
        <v>85000</v>
      </c>
      <c r="K82" s="43">
        <f>+K83+K85</f>
        <v>3.36202500888493E-2</v>
      </c>
    </row>
    <row r="83" spans="1:11" ht="13.2" x14ac:dyDescent="0.25">
      <c r="A83" s="44">
        <v>2</v>
      </c>
      <c r="B83" s="45">
        <v>2</v>
      </c>
      <c r="C83" s="45">
        <v>2</v>
      </c>
      <c r="D83" s="45">
        <v>1</v>
      </c>
      <c r="E83" s="45"/>
      <c r="F83" s="46" t="s">
        <v>971</v>
      </c>
      <c r="G83" s="47">
        <f>G84</f>
        <v>25500</v>
      </c>
      <c r="H83" s="47">
        <f>H84</f>
        <v>59500</v>
      </c>
      <c r="I83" s="47">
        <f>I84</f>
        <v>0</v>
      </c>
      <c r="J83" s="47">
        <f>J84</f>
        <v>85000</v>
      </c>
      <c r="K83" s="48">
        <f>K84</f>
        <v>3.36202500888493E-2</v>
      </c>
    </row>
    <row r="84" spans="1:11" ht="13.2" x14ac:dyDescent="0.25">
      <c r="A84" s="49">
        <v>2</v>
      </c>
      <c r="B84" s="50">
        <v>2</v>
      </c>
      <c r="C84" s="50">
        <v>2</v>
      </c>
      <c r="D84" s="50">
        <v>1</v>
      </c>
      <c r="E84" s="50" t="s">
        <v>912</v>
      </c>
      <c r="F84" s="53" t="s">
        <v>971</v>
      </c>
      <c r="G84" s="52">
        <v>25500</v>
      </c>
      <c r="H84" s="52">
        <v>59500</v>
      </c>
      <c r="I84" s="52"/>
      <c r="J84" s="95">
        <f>SUBTOTAL(9,G84:I84)</f>
        <v>85000</v>
      </c>
      <c r="K84" s="96">
        <f>IFERROR(J84/$J$18*100,"0.00")</f>
        <v>3.36202500888493E-2</v>
      </c>
    </row>
    <row r="85" spans="1:11" ht="13.2" x14ac:dyDescent="0.25">
      <c r="A85" s="44">
        <v>2</v>
      </c>
      <c r="B85" s="45">
        <v>2</v>
      </c>
      <c r="C85" s="45">
        <v>2</v>
      </c>
      <c r="D85" s="45">
        <v>2</v>
      </c>
      <c r="E85" s="45"/>
      <c r="F85" s="46" t="s">
        <v>972</v>
      </c>
      <c r="G85" s="47">
        <f>G86</f>
        <v>0</v>
      </c>
      <c r="H85" s="47">
        <f>H86</f>
        <v>0</v>
      </c>
      <c r="I85" s="47">
        <f>I86</f>
        <v>0</v>
      </c>
      <c r="J85" s="47">
        <f>J86</f>
        <v>0</v>
      </c>
      <c r="K85" s="48">
        <f>K86</f>
        <v>0</v>
      </c>
    </row>
    <row r="86" spans="1:11" ht="13.2" x14ac:dyDescent="0.25">
      <c r="A86" s="49">
        <v>2</v>
      </c>
      <c r="B86" s="50">
        <v>2</v>
      </c>
      <c r="C86" s="50">
        <v>2</v>
      </c>
      <c r="D86" s="50">
        <v>2</v>
      </c>
      <c r="E86" s="50" t="s">
        <v>912</v>
      </c>
      <c r="F86" s="53" t="s">
        <v>972</v>
      </c>
      <c r="G86" s="52"/>
      <c r="H86" s="52"/>
      <c r="I86" s="52"/>
      <c r="J86" s="95">
        <f>SUBTOTAL(9,G86:I86)</f>
        <v>0</v>
      </c>
      <c r="K86" s="96">
        <f>IFERROR(J86/$J$18*100,"0.00")</f>
        <v>0</v>
      </c>
    </row>
    <row r="87" spans="1:11" ht="13.2" x14ac:dyDescent="0.25">
      <c r="A87" s="39">
        <v>2</v>
      </c>
      <c r="B87" s="40">
        <v>2</v>
      </c>
      <c r="C87" s="40">
        <v>3</v>
      </c>
      <c r="D87" s="40"/>
      <c r="E87" s="40"/>
      <c r="F87" s="41" t="s">
        <v>973</v>
      </c>
      <c r="G87" s="42">
        <f>+G88+G90</f>
        <v>864000</v>
      </c>
      <c r="H87" s="42">
        <f>+H88+H90</f>
        <v>2016000</v>
      </c>
      <c r="I87" s="42">
        <f>+I88+I90</f>
        <v>0</v>
      </c>
      <c r="J87" s="42">
        <f>+J88+J90</f>
        <v>2880000</v>
      </c>
      <c r="K87" s="43">
        <f>+K88+K90</f>
        <v>1.1391331794810118</v>
      </c>
    </row>
    <row r="88" spans="1:11" ht="13.2" x14ac:dyDescent="0.25">
      <c r="A88" s="44">
        <v>2</v>
      </c>
      <c r="B88" s="45">
        <v>2</v>
      </c>
      <c r="C88" s="45">
        <v>3</v>
      </c>
      <c r="D88" s="45">
        <v>1</v>
      </c>
      <c r="E88" s="45"/>
      <c r="F88" s="46" t="s">
        <v>974</v>
      </c>
      <c r="G88" s="47">
        <f>G89</f>
        <v>864000</v>
      </c>
      <c r="H88" s="47">
        <f>H89</f>
        <v>2016000</v>
      </c>
      <c r="I88" s="47">
        <f>I89</f>
        <v>0</v>
      </c>
      <c r="J88" s="47">
        <f>J89</f>
        <v>2880000</v>
      </c>
      <c r="K88" s="48">
        <f>K89</f>
        <v>1.1391331794810118</v>
      </c>
    </row>
    <row r="89" spans="1:11" ht="13.2" x14ac:dyDescent="0.25">
      <c r="A89" s="49">
        <v>2</v>
      </c>
      <c r="B89" s="50">
        <v>2</v>
      </c>
      <c r="C89" s="50">
        <v>3</v>
      </c>
      <c r="D89" s="50">
        <v>1</v>
      </c>
      <c r="E89" s="50" t="s">
        <v>912</v>
      </c>
      <c r="F89" s="53" t="s">
        <v>974</v>
      </c>
      <c r="G89" s="52">
        <v>864000</v>
      </c>
      <c r="H89" s="52">
        <v>2016000</v>
      </c>
      <c r="I89" s="52"/>
      <c r="J89" s="95">
        <f>SUBTOTAL(9,G89:I89)</f>
        <v>2880000</v>
      </c>
      <c r="K89" s="96">
        <f>IFERROR(J89/$J$18*100,"0.00")</f>
        <v>1.1391331794810118</v>
      </c>
    </row>
    <row r="90" spans="1:11" ht="13.2" x14ac:dyDescent="0.25">
      <c r="A90" s="44">
        <v>2</v>
      </c>
      <c r="B90" s="45">
        <v>2</v>
      </c>
      <c r="C90" s="45">
        <v>3</v>
      </c>
      <c r="D90" s="45">
        <v>2</v>
      </c>
      <c r="E90" s="45"/>
      <c r="F90" s="46" t="s">
        <v>975</v>
      </c>
      <c r="G90" s="47">
        <f>G91</f>
        <v>0</v>
      </c>
      <c r="H90" s="47">
        <f>H91</f>
        <v>0</v>
      </c>
      <c r="I90" s="47">
        <f>I91</f>
        <v>0</v>
      </c>
      <c r="J90" s="47">
        <f>J91</f>
        <v>0</v>
      </c>
      <c r="K90" s="48">
        <f>K91</f>
        <v>0</v>
      </c>
    </row>
    <row r="91" spans="1:11" ht="13.2" x14ac:dyDescent="0.25">
      <c r="A91" s="57">
        <v>2</v>
      </c>
      <c r="B91" s="50">
        <v>2</v>
      </c>
      <c r="C91" s="50">
        <v>3</v>
      </c>
      <c r="D91" s="50">
        <v>2</v>
      </c>
      <c r="E91" s="50" t="s">
        <v>912</v>
      </c>
      <c r="F91" s="58" t="s">
        <v>975</v>
      </c>
      <c r="G91" s="52"/>
      <c r="H91" s="52"/>
      <c r="I91" s="52"/>
      <c r="J91" s="95">
        <f>SUBTOTAL(9,G91:I91)</f>
        <v>0</v>
      </c>
      <c r="K91" s="96">
        <f>IFERROR(J91/$J$18*100,"0.00")</f>
        <v>0</v>
      </c>
    </row>
    <row r="92" spans="1:11" ht="13.2" x14ac:dyDescent="0.25">
      <c r="A92" s="39">
        <v>2</v>
      </c>
      <c r="B92" s="40">
        <v>2</v>
      </c>
      <c r="C92" s="40">
        <v>4</v>
      </c>
      <c r="D92" s="40"/>
      <c r="E92" s="40"/>
      <c r="F92" s="41" t="s">
        <v>976</v>
      </c>
      <c r="G92" s="42">
        <f>+G93+G95+G97</f>
        <v>13500</v>
      </c>
      <c r="H92" s="42">
        <f>+H93+H95+H97</f>
        <v>31500</v>
      </c>
      <c r="I92" s="42">
        <f>+I93+I95+I97</f>
        <v>0</v>
      </c>
      <c r="J92" s="42">
        <f>+J93+J95+J97</f>
        <v>45000</v>
      </c>
      <c r="K92" s="42">
        <f>+K93+K95+K97</f>
        <v>1.7798955929390809E-2</v>
      </c>
    </row>
    <row r="93" spans="1:11" ht="13.2" x14ac:dyDescent="0.25">
      <c r="A93" s="44">
        <v>2</v>
      </c>
      <c r="B93" s="45">
        <v>2</v>
      </c>
      <c r="C93" s="45">
        <v>4</v>
      </c>
      <c r="D93" s="45">
        <v>1</v>
      </c>
      <c r="E93" s="45"/>
      <c r="F93" s="56" t="s">
        <v>977</v>
      </c>
      <c r="G93" s="47">
        <f>G94</f>
        <v>0</v>
      </c>
      <c r="H93" s="47">
        <f>H94</f>
        <v>0</v>
      </c>
      <c r="I93" s="47">
        <f>I94</f>
        <v>0</v>
      </c>
      <c r="J93" s="47">
        <f>J94</f>
        <v>0</v>
      </c>
      <c r="K93" s="48">
        <f>K94</f>
        <v>0</v>
      </c>
    </row>
    <row r="94" spans="1:11" ht="13.2" x14ac:dyDescent="0.25">
      <c r="A94" s="49">
        <v>2</v>
      </c>
      <c r="B94" s="50">
        <v>2</v>
      </c>
      <c r="C94" s="50">
        <v>4</v>
      </c>
      <c r="D94" s="50">
        <v>1</v>
      </c>
      <c r="E94" s="50" t="s">
        <v>912</v>
      </c>
      <c r="F94" s="51" t="s">
        <v>977</v>
      </c>
      <c r="G94" s="52"/>
      <c r="H94" s="52"/>
      <c r="I94" s="52"/>
      <c r="J94" s="95">
        <f>SUBTOTAL(9,G94:I94)</f>
        <v>0</v>
      </c>
      <c r="K94" s="96">
        <f>IFERROR(J94/$J$18*100,"0.00")</f>
        <v>0</v>
      </c>
    </row>
    <row r="95" spans="1:11" ht="13.2" x14ac:dyDescent="0.25">
      <c r="A95" s="44">
        <v>2</v>
      </c>
      <c r="B95" s="45">
        <v>2</v>
      </c>
      <c r="C95" s="45">
        <v>4</v>
      </c>
      <c r="D95" s="45">
        <v>2</v>
      </c>
      <c r="E95" s="45"/>
      <c r="F95" s="56" t="s">
        <v>978</v>
      </c>
      <c r="G95" s="47">
        <f>G96</f>
        <v>0</v>
      </c>
      <c r="H95" s="47">
        <f>H96</f>
        <v>0</v>
      </c>
      <c r="I95" s="47">
        <f>I96</f>
        <v>0</v>
      </c>
      <c r="J95" s="47">
        <f>J96</f>
        <v>0</v>
      </c>
      <c r="K95" s="48">
        <f>K96</f>
        <v>0</v>
      </c>
    </row>
    <row r="96" spans="1:11" ht="13.2" x14ac:dyDescent="0.25">
      <c r="A96" s="57">
        <v>2</v>
      </c>
      <c r="B96" s="50">
        <v>2</v>
      </c>
      <c r="C96" s="50">
        <v>4</v>
      </c>
      <c r="D96" s="50">
        <v>2</v>
      </c>
      <c r="E96" s="50" t="s">
        <v>912</v>
      </c>
      <c r="F96" s="58" t="s">
        <v>978</v>
      </c>
      <c r="G96" s="52"/>
      <c r="H96" s="52"/>
      <c r="I96" s="52"/>
      <c r="J96" s="95">
        <f>SUBTOTAL(9,G96:I96)</f>
        <v>0</v>
      </c>
      <c r="K96" s="96">
        <f>IFERROR(J96/$J$18*100,"0.00")</f>
        <v>0</v>
      </c>
    </row>
    <row r="97" spans="1:11" ht="13.2" x14ac:dyDescent="0.25">
      <c r="A97" s="44">
        <v>2</v>
      </c>
      <c r="B97" s="45">
        <v>2</v>
      </c>
      <c r="C97" s="45">
        <v>4</v>
      </c>
      <c r="D97" s="45">
        <v>4</v>
      </c>
      <c r="E97" s="45"/>
      <c r="F97" s="56" t="s">
        <v>979</v>
      </c>
      <c r="G97" s="47">
        <f>G98</f>
        <v>13500</v>
      </c>
      <c r="H97" s="47">
        <f>H98</f>
        <v>31500</v>
      </c>
      <c r="I97" s="47">
        <f>I98</f>
        <v>0</v>
      </c>
      <c r="J97" s="47">
        <f>J98</f>
        <v>45000</v>
      </c>
      <c r="K97" s="48">
        <f>K98</f>
        <v>1.7798955929390809E-2</v>
      </c>
    </row>
    <row r="98" spans="1:11" ht="13.2" x14ac:dyDescent="0.25">
      <c r="A98" s="57">
        <v>2</v>
      </c>
      <c r="B98" s="50">
        <v>2</v>
      </c>
      <c r="C98" s="50">
        <v>4</v>
      </c>
      <c r="D98" s="50">
        <v>4</v>
      </c>
      <c r="E98" s="50" t="s">
        <v>912</v>
      </c>
      <c r="F98" s="58" t="s">
        <v>979</v>
      </c>
      <c r="G98" s="52">
        <v>13500</v>
      </c>
      <c r="H98" s="52">
        <v>31500</v>
      </c>
      <c r="I98" s="52"/>
      <c r="J98" s="95">
        <f>SUBTOTAL(9,G98:I98)</f>
        <v>45000</v>
      </c>
      <c r="K98" s="96">
        <f>IFERROR(J98/$J$18*100,"0.00")</f>
        <v>1.7798955929390809E-2</v>
      </c>
    </row>
    <row r="99" spans="1:11" ht="13.2" x14ac:dyDescent="0.25">
      <c r="A99" s="39">
        <v>2</v>
      </c>
      <c r="B99" s="40">
        <v>2</v>
      </c>
      <c r="C99" s="40">
        <v>5</v>
      </c>
      <c r="D99" s="40"/>
      <c r="E99" s="40"/>
      <c r="F99" s="41" t="s">
        <v>980</v>
      </c>
      <c r="G99" s="42">
        <f>+G100+G102+G104+G110+G112+G114</f>
        <v>2968081.55</v>
      </c>
      <c r="H99" s="42">
        <f>+H100+H102+H104+H110+H112+H114</f>
        <v>6925523.5999999996</v>
      </c>
      <c r="I99" s="42">
        <f>+I100+I102+I104+I110+I112+I114</f>
        <v>0</v>
      </c>
      <c r="J99" s="42">
        <f>+J100+J102+J104+J110+J112+J114</f>
        <v>9893605.1499999985</v>
      </c>
      <c r="K99" s="42">
        <f>+K100+K102+K104+K110+K112+K114</f>
        <v>3.9132409343920873</v>
      </c>
    </row>
    <row r="100" spans="1:11" ht="13.2" x14ac:dyDescent="0.25">
      <c r="A100" s="44">
        <v>2</v>
      </c>
      <c r="B100" s="45">
        <v>2</v>
      </c>
      <c r="C100" s="45">
        <v>5</v>
      </c>
      <c r="D100" s="45">
        <v>1</v>
      </c>
      <c r="E100" s="45"/>
      <c r="F100" s="56" t="s">
        <v>981</v>
      </c>
      <c r="G100" s="47">
        <f>G101</f>
        <v>2468581.5499999998</v>
      </c>
      <c r="H100" s="47">
        <f>H101</f>
        <v>5760023.5999999996</v>
      </c>
      <c r="I100" s="47">
        <f>I101</f>
        <v>0</v>
      </c>
      <c r="J100" s="47">
        <f>J101</f>
        <v>8228605.1499999994</v>
      </c>
      <c r="K100" s="48">
        <f>K101</f>
        <v>3.254679565004627</v>
      </c>
    </row>
    <row r="101" spans="1:11" ht="13.2" x14ac:dyDescent="0.25">
      <c r="A101" s="57">
        <v>2</v>
      </c>
      <c r="B101" s="50">
        <v>2</v>
      </c>
      <c r="C101" s="50">
        <v>5</v>
      </c>
      <c r="D101" s="50">
        <v>1</v>
      </c>
      <c r="E101" s="50" t="s">
        <v>912</v>
      </c>
      <c r="F101" s="58" t="s">
        <v>981</v>
      </c>
      <c r="G101" s="52">
        <v>2468581.5499999998</v>
      </c>
      <c r="H101" s="52">
        <v>5760023.5999999996</v>
      </c>
      <c r="I101" s="52"/>
      <c r="J101" s="95">
        <f>SUBTOTAL(9,G101:I101)</f>
        <v>8228605.1499999994</v>
      </c>
      <c r="K101" s="96">
        <f>IFERROR(J101/$J$18*100,"0.00")</f>
        <v>3.254679565004627</v>
      </c>
    </row>
    <row r="102" spans="1:11" ht="13.2" x14ac:dyDescent="0.25">
      <c r="A102" s="60">
        <v>2</v>
      </c>
      <c r="B102" s="45">
        <v>2</v>
      </c>
      <c r="C102" s="45">
        <v>5</v>
      </c>
      <c r="D102" s="45">
        <v>2</v>
      </c>
      <c r="E102" s="45"/>
      <c r="F102" s="61" t="s">
        <v>982</v>
      </c>
      <c r="G102" s="47">
        <f>G103</f>
        <v>0</v>
      </c>
      <c r="H102" s="47">
        <f>H103</f>
        <v>0</v>
      </c>
      <c r="I102" s="47">
        <f>I103</f>
        <v>0</v>
      </c>
      <c r="J102" s="47">
        <f>J103</f>
        <v>0</v>
      </c>
      <c r="K102" s="48">
        <f>K103</f>
        <v>0</v>
      </c>
    </row>
    <row r="103" spans="1:11" ht="13.2" x14ac:dyDescent="0.25">
      <c r="A103" s="57">
        <v>2</v>
      </c>
      <c r="B103" s="50">
        <v>2</v>
      </c>
      <c r="C103" s="50">
        <v>5</v>
      </c>
      <c r="D103" s="50">
        <v>2</v>
      </c>
      <c r="E103" s="50" t="s">
        <v>912</v>
      </c>
      <c r="F103" s="58" t="s">
        <v>982</v>
      </c>
      <c r="G103" s="52"/>
      <c r="H103" s="52"/>
      <c r="I103" s="52"/>
      <c r="J103" s="95">
        <f>SUBTOTAL(9,G103:I103)</f>
        <v>0</v>
      </c>
      <c r="K103" s="96">
        <f>IFERROR(J103/$J$18*100,"0.00")</f>
        <v>0</v>
      </c>
    </row>
    <row r="104" spans="1:11" ht="13.2" x14ac:dyDescent="0.25">
      <c r="A104" s="44">
        <v>2</v>
      </c>
      <c r="B104" s="45">
        <v>2</v>
      </c>
      <c r="C104" s="45">
        <v>5</v>
      </c>
      <c r="D104" s="45">
        <v>3</v>
      </c>
      <c r="E104" s="45"/>
      <c r="F104" s="56" t="s">
        <v>983</v>
      </c>
      <c r="G104" s="47">
        <f>SUM(G105:G109)</f>
        <v>0</v>
      </c>
      <c r="H104" s="47">
        <f>SUM(H105:H109)</f>
        <v>0</v>
      </c>
      <c r="I104" s="47">
        <f>SUM(I105:I109)</f>
        <v>0</v>
      </c>
      <c r="J104" s="47">
        <f>SUM(J105:J109)</f>
        <v>0</v>
      </c>
      <c r="K104" s="48">
        <f>SUM(K105:K109)</f>
        <v>0</v>
      </c>
    </row>
    <row r="105" spans="1:11" ht="13.2" x14ac:dyDescent="0.25">
      <c r="A105" s="57">
        <v>2</v>
      </c>
      <c r="B105" s="50">
        <v>2</v>
      </c>
      <c r="C105" s="50">
        <v>5</v>
      </c>
      <c r="D105" s="50">
        <v>3</v>
      </c>
      <c r="E105" s="50" t="s">
        <v>912</v>
      </c>
      <c r="F105" s="58" t="s">
        <v>984</v>
      </c>
      <c r="G105" s="52"/>
      <c r="H105" s="52"/>
      <c r="I105" s="52"/>
      <c r="J105" s="95">
        <f>SUBTOTAL(9,G105:I105)</f>
        <v>0</v>
      </c>
      <c r="K105" s="96">
        <f>IFERROR(J105/$J$18*100,"0.00")</f>
        <v>0</v>
      </c>
    </row>
    <row r="106" spans="1:11" ht="13.2" x14ac:dyDescent="0.25">
      <c r="A106" s="57">
        <v>2</v>
      </c>
      <c r="B106" s="50">
        <v>2</v>
      </c>
      <c r="C106" s="50">
        <v>5</v>
      </c>
      <c r="D106" s="50">
        <v>3</v>
      </c>
      <c r="E106" s="50" t="s">
        <v>914</v>
      </c>
      <c r="F106" s="58" t="s">
        <v>985</v>
      </c>
      <c r="G106" s="52"/>
      <c r="H106" s="52"/>
      <c r="I106" s="52"/>
      <c r="J106" s="95">
        <f>SUBTOTAL(9,G106:I106)</f>
        <v>0</v>
      </c>
      <c r="K106" s="96">
        <f>IFERROR(J106/$J$18*100,"0.00")</f>
        <v>0</v>
      </c>
    </row>
    <row r="107" spans="1:11" ht="13.2" x14ac:dyDescent="0.25">
      <c r="A107" s="57">
        <v>2</v>
      </c>
      <c r="B107" s="50">
        <v>2</v>
      </c>
      <c r="C107" s="50">
        <v>5</v>
      </c>
      <c r="D107" s="50">
        <v>3</v>
      </c>
      <c r="E107" s="50" t="s">
        <v>921</v>
      </c>
      <c r="F107" s="58" t="s">
        <v>986</v>
      </c>
      <c r="G107" s="52"/>
      <c r="H107" s="52"/>
      <c r="I107" s="52"/>
      <c r="J107" s="95">
        <f>SUBTOTAL(9,G107:I107)</f>
        <v>0</v>
      </c>
      <c r="K107" s="96">
        <f>IFERROR(J107/$J$18*100,"0.00")</f>
        <v>0</v>
      </c>
    </row>
    <row r="108" spans="1:11" ht="13.2" x14ac:dyDescent="0.25">
      <c r="A108" s="57">
        <v>2</v>
      </c>
      <c r="B108" s="50">
        <v>2</v>
      </c>
      <c r="C108" s="50">
        <v>5</v>
      </c>
      <c r="D108" s="50">
        <v>3</v>
      </c>
      <c r="E108" s="50" t="s">
        <v>936</v>
      </c>
      <c r="F108" s="58" t="s">
        <v>987</v>
      </c>
      <c r="G108" s="52"/>
      <c r="H108" s="52"/>
      <c r="I108" s="52"/>
      <c r="J108" s="95">
        <f>SUBTOTAL(9,G108:I108)</f>
        <v>0</v>
      </c>
      <c r="K108" s="96">
        <f>IFERROR(J108/$J$18*100,"0.00")</f>
        <v>0</v>
      </c>
    </row>
    <row r="109" spans="1:11" ht="13.2" x14ac:dyDescent="0.25">
      <c r="A109" s="57">
        <v>2</v>
      </c>
      <c r="B109" s="50">
        <v>2</v>
      </c>
      <c r="C109" s="50">
        <v>5</v>
      </c>
      <c r="D109" s="50">
        <v>3</v>
      </c>
      <c r="E109" s="50" t="s">
        <v>916</v>
      </c>
      <c r="F109" s="58" t="s">
        <v>988</v>
      </c>
      <c r="G109" s="52"/>
      <c r="H109" s="52"/>
      <c r="I109" s="52"/>
      <c r="J109" s="95">
        <f>SUBTOTAL(9,G109:I109)</f>
        <v>0</v>
      </c>
      <c r="K109" s="96">
        <f>IFERROR(J109/$J$18*100,"0.00")</f>
        <v>0</v>
      </c>
    </row>
    <row r="110" spans="1:11" ht="13.2" x14ac:dyDescent="0.25">
      <c r="A110" s="44">
        <v>2</v>
      </c>
      <c r="B110" s="45">
        <v>2</v>
      </c>
      <c r="C110" s="45">
        <v>5</v>
      </c>
      <c r="D110" s="45">
        <v>4</v>
      </c>
      <c r="E110" s="45"/>
      <c r="F110" s="56" t="s">
        <v>989</v>
      </c>
      <c r="G110" s="47">
        <f>G111</f>
        <v>66000</v>
      </c>
      <c r="H110" s="47">
        <f>H111</f>
        <v>154000</v>
      </c>
      <c r="I110" s="47">
        <f>I111</f>
        <v>0</v>
      </c>
      <c r="J110" s="47">
        <f>J111</f>
        <v>220000</v>
      </c>
      <c r="K110" s="48">
        <f>K111</f>
        <v>8.7017117877021724E-2</v>
      </c>
    </row>
    <row r="111" spans="1:11" ht="13.2" x14ac:dyDescent="0.25">
      <c r="A111" s="57">
        <v>2</v>
      </c>
      <c r="B111" s="50">
        <v>2</v>
      </c>
      <c r="C111" s="50">
        <v>5</v>
      </c>
      <c r="D111" s="50">
        <v>4</v>
      </c>
      <c r="E111" s="50" t="s">
        <v>912</v>
      </c>
      <c r="F111" s="58" t="s">
        <v>989</v>
      </c>
      <c r="G111" s="52">
        <v>66000</v>
      </c>
      <c r="H111" s="52">
        <v>154000</v>
      </c>
      <c r="I111" s="52"/>
      <c r="J111" s="95">
        <f>SUBTOTAL(9,G111:I111)</f>
        <v>220000</v>
      </c>
      <c r="K111" s="96">
        <f>IFERROR(J111/$J$18*100,"0.00")</f>
        <v>8.7017117877021724E-2</v>
      </c>
    </row>
    <row r="112" spans="1:11" ht="13.2" x14ac:dyDescent="0.25">
      <c r="A112" s="60">
        <v>2</v>
      </c>
      <c r="B112" s="45">
        <v>2</v>
      </c>
      <c r="C112" s="45">
        <v>5</v>
      </c>
      <c r="D112" s="45">
        <v>8</v>
      </c>
      <c r="E112" s="45"/>
      <c r="F112" s="61" t="s">
        <v>990</v>
      </c>
      <c r="G112" s="47">
        <f>G113</f>
        <v>48000</v>
      </c>
      <c r="H112" s="47">
        <f>H113</f>
        <v>112000</v>
      </c>
      <c r="I112" s="47">
        <f>I113</f>
        <v>0</v>
      </c>
      <c r="J112" s="47">
        <f>J113</f>
        <v>160000</v>
      </c>
      <c r="K112" s="48">
        <f>K113</f>
        <v>6.3285176637833979E-2</v>
      </c>
    </row>
    <row r="113" spans="1:11" ht="13.2" x14ac:dyDescent="0.25">
      <c r="A113" s="57">
        <v>2</v>
      </c>
      <c r="B113" s="50">
        <v>2</v>
      </c>
      <c r="C113" s="50">
        <v>5</v>
      </c>
      <c r="D113" s="50">
        <v>8</v>
      </c>
      <c r="E113" s="50" t="s">
        <v>912</v>
      </c>
      <c r="F113" s="58" t="s">
        <v>990</v>
      </c>
      <c r="G113" s="52">
        <v>48000</v>
      </c>
      <c r="H113" s="52">
        <v>112000</v>
      </c>
      <c r="I113" s="52"/>
      <c r="J113" s="95">
        <f>SUBTOTAL(9,G113:I113)</f>
        <v>160000</v>
      </c>
      <c r="K113" s="96">
        <f>IFERROR(J113/$J$18*100,"0.00")</f>
        <v>6.3285176637833979E-2</v>
      </c>
    </row>
    <row r="114" spans="1:11" ht="13.2" x14ac:dyDescent="0.25">
      <c r="A114" s="60">
        <v>2</v>
      </c>
      <c r="B114" s="45">
        <v>2</v>
      </c>
      <c r="C114" s="45">
        <v>5</v>
      </c>
      <c r="D114" s="45">
        <v>9</v>
      </c>
      <c r="E114" s="45"/>
      <c r="F114" s="61" t="s">
        <v>1161</v>
      </c>
      <c r="G114" s="62">
        <f>+G115</f>
        <v>385500</v>
      </c>
      <c r="H114" s="62">
        <f>+H115</f>
        <v>899500</v>
      </c>
      <c r="I114" s="62">
        <f>+I115</f>
        <v>0</v>
      </c>
      <c r="J114" s="62">
        <f>+J115</f>
        <v>1285000</v>
      </c>
      <c r="K114" s="48">
        <f>+K115</f>
        <v>0.50825907487260413</v>
      </c>
    </row>
    <row r="115" spans="1:11" ht="13.2" x14ac:dyDescent="0.25">
      <c r="A115" s="57">
        <v>2</v>
      </c>
      <c r="B115" s="50">
        <v>2</v>
      </c>
      <c r="C115" s="50">
        <v>5</v>
      </c>
      <c r="D115" s="50">
        <v>8</v>
      </c>
      <c r="E115" s="50" t="s">
        <v>912</v>
      </c>
      <c r="F115" s="58" t="s">
        <v>992</v>
      </c>
      <c r="G115" s="52">
        <v>385500</v>
      </c>
      <c r="H115" s="52">
        <v>899500</v>
      </c>
      <c r="I115" s="52"/>
      <c r="J115" s="95">
        <f>SUBTOTAL(9,G115:I115)</f>
        <v>1285000</v>
      </c>
      <c r="K115" s="96">
        <f>IFERROR(J115/$J$18*100,"0.00")</f>
        <v>0.50825907487260413</v>
      </c>
    </row>
    <row r="116" spans="1:11" ht="13.2" x14ac:dyDescent="0.25">
      <c r="A116" s="39">
        <v>2</v>
      </c>
      <c r="B116" s="40">
        <v>2</v>
      </c>
      <c r="C116" s="40">
        <v>6</v>
      </c>
      <c r="D116" s="40"/>
      <c r="E116" s="40"/>
      <c r="F116" s="41" t="s">
        <v>993</v>
      </c>
      <c r="G116" s="42">
        <f>+G117+G119+G121+G123</f>
        <v>427500</v>
      </c>
      <c r="H116" s="42">
        <f>+H117+H119+H121+H123</f>
        <v>997500</v>
      </c>
      <c r="I116" s="42">
        <f>+I117+I119+I121+I123</f>
        <v>0</v>
      </c>
      <c r="J116" s="42">
        <f>+J117+J119+J121+J123</f>
        <v>1425000</v>
      </c>
      <c r="K116" s="42">
        <f>+K117+K119+K121+K123</f>
        <v>0.56363360443070887</v>
      </c>
    </row>
    <row r="117" spans="1:11" ht="13.2" x14ac:dyDescent="0.25">
      <c r="A117" s="44">
        <v>2</v>
      </c>
      <c r="B117" s="45">
        <v>2</v>
      </c>
      <c r="C117" s="45">
        <v>6</v>
      </c>
      <c r="D117" s="45">
        <v>1</v>
      </c>
      <c r="E117" s="45"/>
      <c r="F117" s="56" t="s">
        <v>994</v>
      </c>
      <c r="G117" s="47">
        <f>G118</f>
        <v>0</v>
      </c>
      <c r="H117" s="47">
        <f>H118</f>
        <v>0</v>
      </c>
      <c r="I117" s="47">
        <f>I118</f>
        <v>0</v>
      </c>
      <c r="J117" s="47">
        <f>J118</f>
        <v>0</v>
      </c>
      <c r="K117" s="48">
        <f>K118</f>
        <v>0</v>
      </c>
    </row>
    <row r="118" spans="1:11" ht="13.2" x14ac:dyDescent="0.25">
      <c r="A118" s="57">
        <v>2</v>
      </c>
      <c r="B118" s="50">
        <v>2</v>
      </c>
      <c r="C118" s="50">
        <v>6</v>
      </c>
      <c r="D118" s="50">
        <v>1</v>
      </c>
      <c r="E118" s="50" t="s">
        <v>912</v>
      </c>
      <c r="F118" s="58" t="s">
        <v>994</v>
      </c>
      <c r="G118" s="52"/>
      <c r="H118" s="52"/>
      <c r="I118" s="52"/>
      <c r="J118" s="95">
        <f>SUBTOTAL(9,G118:I118)</f>
        <v>0</v>
      </c>
      <c r="K118" s="96">
        <f>IFERROR(J118/$J$18*100,"0.00")</f>
        <v>0</v>
      </c>
    </row>
    <row r="119" spans="1:11" ht="13.2" x14ac:dyDescent="0.25">
      <c r="A119" s="44">
        <v>2</v>
      </c>
      <c r="B119" s="45">
        <v>2</v>
      </c>
      <c r="C119" s="45">
        <v>6</v>
      </c>
      <c r="D119" s="45">
        <v>2</v>
      </c>
      <c r="E119" s="45"/>
      <c r="F119" s="56" t="s">
        <v>995</v>
      </c>
      <c r="G119" s="47">
        <f>G120</f>
        <v>427500</v>
      </c>
      <c r="H119" s="47">
        <f>H120</f>
        <v>997500</v>
      </c>
      <c r="I119" s="47">
        <f>I120</f>
        <v>0</v>
      </c>
      <c r="J119" s="47">
        <f>J120</f>
        <v>1425000</v>
      </c>
      <c r="K119" s="48">
        <f>K120</f>
        <v>0.56363360443070887</v>
      </c>
    </row>
    <row r="120" spans="1:11" ht="13.2" x14ac:dyDescent="0.25">
      <c r="A120" s="57">
        <v>2</v>
      </c>
      <c r="B120" s="50">
        <v>2</v>
      </c>
      <c r="C120" s="50">
        <v>6</v>
      </c>
      <c r="D120" s="50">
        <v>2</v>
      </c>
      <c r="E120" s="50" t="s">
        <v>912</v>
      </c>
      <c r="F120" s="58" t="s">
        <v>995</v>
      </c>
      <c r="G120" s="52">
        <v>427500</v>
      </c>
      <c r="H120" s="52">
        <v>997500</v>
      </c>
      <c r="I120" s="52"/>
      <c r="J120" s="95">
        <f>SUBTOTAL(9,G120:I120)</f>
        <v>1425000</v>
      </c>
      <c r="K120" s="96">
        <f>IFERROR(J120/$J$18*100,"0.00")</f>
        <v>0.56363360443070887</v>
      </c>
    </row>
    <row r="121" spans="1:11" ht="13.2" x14ac:dyDescent="0.25">
      <c r="A121" s="44">
        <v>2</v>
      </c>
      <c r="B121" s="45">
        <v>2</v>
      </c>
      <c r="C121" s="45">
        <v>6</v>
      </c>
      <c r="D121" s="45">
        <v>3</v>
      </c>
      <c r="E121" s="45"/>
      <c r="F121" s="56" t="s">
        <v>996</v>
      </c>
      <c r="G121" s="47">
        <f>G122</f>
        <v>0</v>
      </c>
      <c r="H121" s="47">
        <f>H122</f>
        <v>0</v>
      </c>
      <c r="I121" s="47">
        <f>I122</f>
        <v>0</v>
      </c>
      <c r="J121" s="47">
        <f>J122</f>
        <v>0</v>
      </c>
      <c r="K121" s="48">
        <f>K122</f>
        <v>0</v>
      </c>
    </row>
    <row r="122" spans="1:11" ht="13.2" x14ac:dyDescent="0.25">
      <c r="A122" s="57">
        <v>2</v>
      </c>
      <c r="B122" s="50">
        <v>2</v>
      </c>
      <c r="C122" s="50">
        <v>6</v>
      </c>
      <c r="D122" s="50">
        <v>3</v>
      </c>
      <c r="E122" s="50" t="s">
        <v>912</v>
      </c>
      <c r="F122" s="58" t="s">
        <v>996</v>
      </c>
      <c r="G122" s="52"/>
      <c r="H122" s="52"/>
      <c r="I122" s="52"/>
      <c r="J122" s="95">
        <f>SUBTOTAL(9,G122:I122)</f>
        <v>0</v>
      </c>
      <c r="K122" s="96">
        <f>IFERROR(J122/$J$18*100,"0.00")</f>
        <v>0</v>
      </c>
    </row>
    <row r="123" spans="1:11" ht="13.2" x14ac:dyDescent="0.25">
      <c r="A123" s="60">
        <v>2</v>
      </c>
      <c r="B123" s="45">
        <v>2</v>
      </c>
      <c r="C123" s="45">
        <v>6</v>
      </c>
      <c r="D123" s="45">
        <v>9</v>
      </c>
      <c r="E123" s="45"/>
      <c r="F123" s="61" t="s">
        <v>997</v>
      </c>
      <c r="G123" s="62">
        <f>+G124</f>
        <v>0</v>
      </c>
      <c r="H123" s="62">
        <f>+H124</f>
        <v>0</v>
      </c>
      <c r="I123" s="62">
        <f>+I124</f>
        <v>0</v>
      </c>
      <c r="J123" s="62">
        <f>+J124</f>
        <v>0</v>
      </c>
      <c r="K123" s="63">
        <f>+K124</f>
        <v>0</v>
      </c>
    </row>
    <row r="124" spans="1:11" ht="13.2" x14ac:dyDescent="0.25">
      <c r="A124" s="57">
        <v>2</v>
      </c>
      <c r="B124" s="50">
        <v>2</v>
      </c>
      <c r="C124" s="50">
        <v>6</v>
      </c>
      <c r="D124" s="50">
        <v>9</v>
      </c>
      <c r="E124" s="50" t="s">
        <v>912</v>
      </c>
      <c r="F124" s="58" t="s">
        <v>997</v>
      </c>
      <c r="G124" s="52"/>
      <c r="H124" s="52"/>
      <c r="I124" s="52"/>
      <c r="J124" s="95">
        <f>SUBTOTAL(9,G124:I124)</f>
        <v>0</v>
      </c>
      <c r="K124" s="96">
        <f>IFERROR(J124/$J$18*100,"0.00")</f>
        <v>0</v>
      </c>
    </row>
    <row r="125" spans="1:11" ht="13.2" x14ac:dyDescent="0.25">
      <c r="A125" s="39">
        <v>2</v>
      </c>
      <c r="B125" s="40">
        <v>2</v>
      </c>
      <c r="C125" s="40">
        <v>7</v>
      </c>
      <c r="D125" s="40"/>
      <c r="E125" s="40"/>
      <c r="F125" s="41" t="s">
        <v>998</v>
      </c>
      <c r="G125" s="42">
        <f>+G126+G131+G141</f>
        <v>1325363.24</v>
      </c>
      <c r="H125" s="42">
        <f>+H126+H131+H141</f>
        <v>3734686.76</v>
      </c>
      <c r="I125" s="42">
        <f>+I126+I131+I141</f>
        <v>0</v>
      </c>
      <c r="J125" s="42">
        <f>+J126+J131+J141</f>
        <v>5060050</v>
      </c>
      <c r="K125" s="43">
        <f>+K126+K131+K141</f>
        <v>2.0014134877891991</v>
      </c>
    </row>
    <row r="126" spans="1:11" ht="13.2" x14ac:dyDescent="0.25">
      <c r="A126" s="60">
        <v>2</v>
      </c>
      <c r="B126" s="45">
        <v>2</v>
      </c>
      <c r="C126" s="45">
        <v>7</v>
      </c>
      <c r="D126" s="45">
        <v>1</v>
      </c>
      <c r="E126" s="45"/>
      <c r="F126" s="61" t="s">
        <v>999</v>
      </c>
      <c r="G126" s="47">
        <f>SUM(G127:G130)</f>
        <v>227348.24</v>
      </c>
      <c r="H126" s="47">
        <f>SUM(H127:H130)</f>
        <v>1022651.76</v>
      </c>
      <c r="I126" s="47">
        <f>SUM(I127:I130)</f>
        <v>0</v>
      </c>
      <c r="J126" s="47">
        <f>SUM(J127:J130)</f>
        <v>1250000</v>
      </c>
      <c r="K126" s="48">
        <f>SUM(K127:K130)</f>
        <v>0.49441544248307795</v>
      </c>
    </row>
    <row r="127" spans="1:11" ht="21" x14ac:dyDescent="0.25">
      <c r="A127" s="49">
        <v>2</v>
      </c>
      <c r="B127" s="50">
        <v>2</v>
      </c>
      <c r="C127" s="50">
        <v>7</v>
      </c>
      <c r="D127" s="50">
        <v>1</v>
      </c>
      <c r="E127" s="50" t="s">
        <v>912</v>
      </c>
      <c r="F127" s="64" t="s">
        <v>1000</v>
      </c>
      <c r="G127" s="52"/>
      <c r="H127" s="52"/>
      <c r="I127" s="52"/>
      <c r="J127" s="95">
        <f>SUBTOTAL(9,G127:I127)</f>
        <v>0</v>
      </c>
      <c r="K127" s="96">
        <f>IFERROR(J127/$J$18*100,"0.00")</f>
        <v>0</v>
      </c>
    </row>
    <row r="128" spans="1:11" ht="21" x14ac:dyDescent="0.25">
      <c r="A128" s="49">
        <v>2</v>
      </c>
      <c r="B128" s="50">
        <v>2</v>
      </c>
      <c r="C128" s="50">
        <v>7</v>
      </c>
      <c r="D128" s="50">
        <v>1</v>
      </c>
      <c r="E128" s="50" t="s">
        <v>918</v>
      </c>
      <c r="F128" s="64" t="s">
        <v>1001</v>
      </c>
      <c r="G128" s="52"/>
      <c r="H128" s="52"/>
      <c r="I128" s="52"/>
      <c r="J128" s="95">
        <f>SUBTOTAL(9,G128:I128)</f>
        <v>0</v>
      </c>
      <c r="K128" s="96">
        <f>IFERROR(J128/$J$18*100,"0.00")</f>
        <v>0</v>
      </c>
    </row>
    <row r="129" spans="1:11" ht="21" x14ac:dyDescent="0.25">
      <c r="A129" s="771">
        <v>2</v>
      </c>
      <c r="B129" s="765">
        <v>2</v>
      </c>
      <c r="C129" s="765">
        <v>7</v>
      </c>
      <c r="D129" s="765">
        <v>1</v>
      </c>
      <c r="E129" s="765" t="s">
        <v>945</v>
      </c>
      <c r="F129" s="774" t="s">
        <v>1002</v>
      </c>
      <c r="G129" s="767">
        <v>227348.24</v>
      </c>
      <c r="H129" s="767">
        <v>772651.76</v>
      </c>
      <c r="I129" s="767"/>
      <c r="J129" s="768">
        <f>SUBTOTAL(9,G129:I129)</f>
        <v>1000000</v>
      </c>
      <c r="K129" s="96">
        <f>IFERROR(J129/$J$18*100,"0.00")</f>
        <v>0.39553235398646236</v>
      </c>
    </row>
    <row r="130" spans="1:11" ht="21" x14ac:dyDescent="0.25">
      <c r="A130" s="785">
        <v>2</v>
      </c>
      <c r="B130" s="775">
        <v>2</v>
      </c>
      <c r="C130" s="775">
        <v>7</v>
      </c>
      <c r="D130" s="775">
        <v>1</v>
      </c>
      <c r="E130" s="775" t="s">
        <v>1003</v>
      </c>
      <c r="F130" s="788" t="s">
        <v>1004</v>
      </c>
      <c r="G130" s="777"/>
      <c r="H130" s="777">
        <v>250000</v>
      </c>
      <c r="I130" s="777"/>
      <c r="J130" s="778">
        <f>SUBTOTAL(9,G130:I130)</f>
        <v>250000</v>
      </c>
      <c r="K130" s="96">
        <f>IFERROR(J130/$J$18*100,"0.00")</f>
        <v>9.888308849661559E-2</v>
      </c>
    </row>
    <row r="131" spans="1:11" ht="13.2" x14ac:dyDescent="0.25">
      <c r="A131" s="44">
        <v>2</v>
      </c>
      <c r="B131" s="45">
        <v>2</v>
      </c>
      <c r="C131" s="45">
        <v>7</v>
      </c>
      <c r="D131" s="45">
        <v>2</v>
      </c>
      <c r="E131" s="45"/>
      <c r="F131" s="56" t="s">
        <v>1005</v>
      </c>
      <c r="G131" s="47">
        <f>SUM(G132:G140)</f>
        <v>1098015</v>
      </c>
      <c r="H131" s="47">
        <f>SUM(H132:H140)</f>
        <v>2562035</v>
      </c>
      <c r="I131" s="47">
        <f>SUM(I132:I140)</f>
        <v>0</v>
      </c>
      <c r="J131" s="47">
        <f>SUM(J132:J140)</f>
        <v>3660050</v>
      </c>
      <c r="K131" s="48">
        <f>SUM(K132:K140)</f>
        <v>1.4476681922081518</v>
      </c>
    </row>
    <row r="132" spans="1:11" ht="21" x14ac:dyDescent="0.25">
      <c r="A132" s="49">
        <v>2</v>
      </c>
      <c r="B132" s="50">
        <v>2</v>
      </c>
      <c r="C132" s="50">
        <v>7</v>
      </c>
      <c r="D132" s="50">
        <v>2</v>
      </c>
      <c r="E132" s="50" t="s">
        <v>912</v>
      </c>
      <c r="F132" s="64" t="s">
        <v>1006</v>
      </c>
      <c r="G132" s="52">
        <v>19500</v>
      </c>
      <c r="H132" s="52">
        <v>45500</v>
      </c>
      <c r="I132" s="52"/>
      <c r="J132" s="95">
        <f t="shared" ref="J132:J140" si="4">SUBTOTAL(9,G132:I132)</f>
        <v>65000</v>
      </c>
      <c r="K132" s="96">
        <f t="shared" ref="K132:K140" si="5">IFERROR(J132/$J$18*100,"0.00")</f>
        <v>2.570960300912006E-2</v>
      </c>
    </row>
    <row r="133" spans="1:11" ht="21" x14ac:dyDescent="0.25">
      <c r="A133" s="49">
        <v>2</v>
      </c>
      <c r="B133" s="50">
        <v>2</v>
      </c>
      <c r="C133" s="50">
        <v>7</v>
      </c>
      <c r="D133" s="50">
        <v>2</v>
      </c>
      <c r="E133" s="50" t="s">
        <v>914</v>
      </c>
      <c r="F133" s="64" t="s">
        <v>1007</v>
      </c>
      <c r="G133" s="52">
        <v>10500</v>
      </c>
      <c r="H133" s="52">
        <v>24500</v>
      </c>
      <c r="I133" s="52"/>
      <c r="J133" s="95">
        <f>SUBTOTAL(9,G133:I133)</f>
        <v>35000</v>
      </c>
      <c r="K133" s="96">
        <f t="shared" si="5"/>
        <v>1.3843632389526185E-2</v>
      </c>
    </row>
    <row r="134" spans="1:11" ht="21" x14ac:dyDescent="0.25">
      <c r="A134" s="49">
        <v>2</v>
      </c>
      <c r="B134" s="50">
        <v>2</v>
      </c>
      <c r="C134" s="50">
        <v>7</v>
      </c>
      <c r="D134" s="50">
        <v>2</v>
      </c>
      <c r="E134" s="50" t="s">
        <v>921</v>
      </c>
      <c r="F134" s="64" t="s">
        <v>1008</v>
      </c>
      <c r="G134" s="52"/>
      <c r="H134" s="52"/>
      <c r="I134" s="52"/>
      <c r="J134" s="95">
        <f t="shared" si="4"/>
        <v>0</v>
      </c>
      <c r="K134" s="96">
        <f t="shared" si="5"/>
        <v>0</v>
      </c>
    </row>
    <row r="135" spans="1:11" ht="21" x14ac:dyDescent="0.25">
      <c r="A135" s="49">
        <v>2</v>
      </c>
      <c r="B135" s="50">
        <v>2</v>
      </c>
      <c r="C135" s="50">
        <v>7</v>
      </c>
      <c r="D135" s="50">
        <v>2</v>
      </c>
      <c r="E135" s="50" t="s">
        <v>936</v>
      </c>
      <c r="F135" s="64" t="s">
        <v>1009</v>
      </c>
      <c r="G135" s="52">
        <v>273000</v>
      </c>
      <c r="H135" s="52">
        <v>637000</v>
      </c>
      <c r="I135" s="52"/>
      <c r="J135" s="95">
        <f t="shared" si="4"/>
        <v>910000</v>
      </c>
      <c r="K135" s="96">
        <f t="shared" si="5"/>
        <v>0.35993444212768078</v>
      </c>
    </row>
    <row r="136" spans="1:11" ht="21" x14ac:dyDescent="0.25">
      <c r="A136" s="49">
        <v>2</v>
      </c>
      <c r="B136" s="50">
        <v>2</v>
      </c>
      <c r="C136" s="50">
        <v>7</v>
      </c>
      <c r="D136" s="50">
        <v>2</v>
      </c>
      <c r="E136" s="50" t="s">
        <v>916</v>
      </c>
      <c r="F136" s="64" t="s">
        <v>1010</v>
      </c>
      <c r="G136" s="52"/>
      <c r="H136" s="52"/>
      <c r="I136" s="52"/>
      <c r="J136" s="95">
        <f t="shared" si="4"/>
        <v>0</v>
      </c>
      <c r="K136" s="96">
        <f t="shared" si="5"/>
        <v>0</v>
      </c>
    </row>
    <row r="137" spans="1:11" ht="20.399999999999999" x14ac:dyDescent="0.25">
      <c r="A137" s="49">
        <v>2</v>
      </c>
      <c r="B137" s="50">
        <v>2</v>
      </c>
      <c r="C137" s="50">
        <v>7</v>
      </c>
      <c r="D137" s="50">
        <v>2</v>
      </c>
      <c r="E137" s="50" t="s">
        <v>918</v>
      </c>
      <c r="F137" s="65" t="s">
        <v>1011</v>
      </c>
      <c r="G137" s="52">
        <v>697515</v>
      </c>
      <c r="H137" s="52">
        <v>1627535</v>
      </c>
      <c r="I137" s="52"/>
      <c r="J137" s="95">
        <f t="shared" si="4"/>
        <v>2325050</v>
      </c>
      <c r="K137" s="96">
        <f t="shared" si="5"/>
        <v>0.91963249963622451</v>
      </c>
    </row>
    <row r="138" spans="1:11" ht="20.399999999999999" x14ac:dyDescent="0.25">
      <c r="A138" s="49">
        <v>2</v>
      </c>
      <c r="B138" s="50">
        <v>2</v>
      </c>
      <c r="C138" s="50">
        <v>7</v>
      </c>
      <c r="D138" s="50">
        <v>2</v>
      </c>
      <c r="E138" s="50" t="s">
        <v>945</v>
      </c>
      <c r="F138" s="65" t="s">
        <v>1012</v>
      </c>
      <c r="G138" s="52"/>
      <c r="H138" s="52"/>
      <c r="I138" s="52"/>
      <c r="J138" s="95">
        <f t="shared" si="4"/>
        <v>0</v>
      </c>
      <c r="K138" s="96">
        <f t="shared" si="5"/>
        <v>0</v>
      </c>
    </row>
    <row r="139" spans="1:11" ht="20.399999999999999" x14ac:dyDescent="0.25">
      <c r="A139" s="49">
        <v>2</v>
      </c>
      <c r="B139" s="50">
        <v>2</v>
      </c>
      <c r="C139" s="50">
        <v>7</v>
      </c>
      <c r="D139" s="50">
        <v>2</v>
      </c>
      <c r="E139" s="50" t="s">
        <v>925</v>
      </c>
      <c r="F139" s="65" t="s">
        <v>1162</v>
      </c>
      <c r="G139" s="52">
        <v>97500</v>
      </c>
      <c r="H139" s="52">
        <v>227500</v>
      </c>
      <c r="I139" s="52"/>
      <c r="J139" s="95">
        <f t="shared" si="4"/>
        <v>325000</v>
      </c>
      <c r="K139" s="96">
        <f>IFERROR(J139/$J$18*100,"0.00")</f>
        <v>0.12854801504560029</v>
      </c>
    </row>
    <row r="140" spans="1:11" ht="20.399999999999999" x14ac:dyDescent="0.25">
      <c r="A140" s="49">
        <v>2</v>
      </c>
      <c r="B140" s="50">
        <v>2</v>
      </c>
      <c r="C140" s="50">
        <v>7</v>
      </c>
      <c r="D140" s="50">
        <v>2</v>
      </c>
      <c r="E140" s="50" t="s">
        <v>1003</v>
      </c>
      <c r="F140" s="65" t="s">
        <v>1163</v>
      </c>
      <c r="G140" s="52"/>
      <c r="H140" s="52"/>
      <c r="I140" s="52"/>
      <c r="J140" s="95">
        <f t="shared" si="4"/>
        <v>0</v>
      </c>
      <c r="K140" s="96">
        <f t="shared" si="5"/>
        <v>0</v>
      </c>
    </row>
    <row r="141" spans="1:11" ht="13.2" x14ac:dyDescent="0.25">
      <c r="A141" s="44">
        <v>2</v>
      </c>
      <c r="B141" s="45">
        <v>2</v>
      </c>
      <c r="C141" s="45">
        <v>7</v>
      </c>
      <c r="D141" s="45">
        <v>3</v>
      </c>
      <c r="E141" s="45"/>
      <c r="F141" s="56" t="s">
        <v>1015</v>
      </c>
      <c r="G141" s="47">
        <f>G142</f>
        <v>0</v>
      </c>
      <c r="H141" s="47">
        <f>H142</f>
        <v>150000</v>
      </c>
      <c r="I141" s="47">
        <f>I142</f>
        <v>0</v>
      </c>
      <c r="J141" s="47">
        <f>J142</f>
        <v>150000</v>
      </c>
      <c r="K141" s="48">
        <f>K142</f>
        <v>5.9329853097969364E-2</v>
      </c>
    </row>
    <row r="142" spans="1:11" ht="13.2" x14ac:dyDescent="0.25">
      <c r="A142" s="49">
        <v>2</v>
      </c>
      <c r="B142" s="775">
        <v>2</v>
      </c>
      <c r="C142" s="775">
        <v>7</v>
      </c>
      <c r="D142" s="775">
        <v>3</v>
      </c>
      <c r="E142" s="775" t="s">
        <v>912</v>
      </c>
      <c r="F142" s="776" t="s">
        <v>1015</v>
      </c>
      <c r="G142" s="777"/>
      <c r="H142" s="777">
        <v>150000</v>
      </c>
      <c r="I142" s="777"/>
      <c r="J142" s="778">
        <f>SUBTOTAL(9,G142:I142)</f>
        <v>150000</v>
      </c>
      <c r="K142" s="96">
        <f>IFERROR(J142/$J$18*100,"0.00")</f>
        <v>5.9329853097969364E-2</v>
      </c>
    </row>
    <row r="143" spans="1:11" ht="13.2" x14ac:dyDescent="0.25">
      <c r="A143" s="39">
        <v>2</v>
      </c>
      <c r="B143" s="40">
        <v>2</v>
      </c>
      <c r="C143" s="40">
        <v>8</v>
      </c>
      <c r="D143" s="40"/>
      <c r="E143" s="40"/>
      <c r="F143" s="41" t="s">
        <v>1016</v>
      </c>
      <c r="G143" s="42">
        <f>+G144+G146+G148+G150+G154+G157+G164</f>
        <v>2812438.57</v>
      </c>
      <c r="H143" s="42">
        <f>+H144+H146+H148+H150+H154+H157+H164</f>
        <v>7602356.6600000001</v>
      </c>
      <c r="I143" s="42">
        <f>+I144+I146+I148+I150+I154+I157+I164</f>
        <v>0</v>
      </c>
      <c r="J143" s="42">
        <f>+J144+J146+J148+J150+J154+J157+J164</f>
        <v>10414795.23</v>
      </c>
      <c r="K143" s="42">
        <f>+K144+K146+K148+K150+K154+K157+K164</f>
        <v>4.1193884736088799</v>
      </c>
    </row>
    <row r="144" spans="1:11" ht="13.2" x14ac:dyDescent="0.25">
      <c r="A144" s="44">
        <v>2</v>
      </c>
      <c r="B144" s="45">
        <v>2</v>
      </c>
      <c r="C144" s="45">
        <v>8</v>
      </c>
      <c r="D144" s="45">
        <v>1</v>
      </c>
      <c r="E144" s="45"/>
      <c r="F144" s="56" t="s">
        <v>1017</v>
      </c>
      <c r="G144" s="47">
        <f>G145</f>
        <v>0</v>
      </c>
      <c r="H144" s="47">
        <f>H145</f>
        <v>0</v>
      </c>
      <c r="I144" s="47">
        <f>I145</f>
        <v>0</v>
      </c>
      <c r="J144" s="47">
        <f>J145</f>
        <v>0</v>
      </c>
      <c r="K144" s="48">
        <f>K145</f>
        <v>0</v>
      </c>
    </row>
    <row r="145" spans="1:11" ht="13.2" x14ac:dyDescent="0.25">
      <c r="A145" s="49">
        <v>2</v>
      </c>
      <c r="B145" s="50">
        <v>2</v>
      </c>
      <c r="C145" s="50">
        <v>8</v>
      </c>
      <c r="D145" s="50">
        <v>1</v>
      </c>
      <c r="E145" s="50" t="s">
        <v>912</v>
      </c>
      <c r="F145" s="51" t="s">
        <v>1017</v>
      </c>
      <c r="G145" s="52"/>
      <c r="H145" s="52"/>
      <c r="I145" s="52"/>
      <c r="J145" s="95">
        <f>SUBTOTAL(9,G145:I145)</f>
        <v>0</v>
      </c>
      <c r="K145" s="96">
        <f>IFERROR(J145/$J$18*100,"0.00")</f>
        <v>0</v>
      </c>
    </row>
    <row r="146" spans="1:11" ht="13.2" x14ac:dyDescent="0.25">
      <c r="A146" s="44">
        <v>2</v>
      </c>
      <c r="B146" s="45">
        <v>2</v>
      </c>
      <c r="C146" s="45">
        <v>8</v>
      </c>
      <c r="D146" s="45">
        <v>2</v>
      </c>
      <c r="E146" s="45"/>
      <c r="F146" s="56" t="s">
        <v>1018</v>
      </c>
      <c r="G146" s="47">
        <f>G147</f>
        <v>55075.69</v>
      </c>
      <c r="H146" s="47">
        <f>H147</f>
        <v>128509.93</v>
      </c>
      <c r="I146" s="47">
        <f>I147</f>
        <v>0</v>
      </c>
      <c r="J146" s="47">
        <f>J147</f>
        <v>183585.62</v>
      </c>
      <c r="K146" s="48">
        <f>K147</f>
        <v>7.2614052436664175E-2</v>
      </c>
    </row>
    <row r="147" spans="1:11" ht="13.2" x14ac:dyDescent="0.25">
      <c r="A147" s="49">
        <v>2</v>
      </c>
      <c r="B147" s="50">
        <v>2</v>
      </c>
      <c r="C147" s="50">
        <v>8</v>
      </c>
      <c r="D147" s="50">
        <v>2</v>
      </c>
      <c r="E147" s="50" t="s">
        <v>912</v>
      </c>
      <c r="F147" s="51" t="s">
        <v>1019</v>
      </c>
      <c r="G147" s="52">
        <v>55075.69</v>
      </c>
      <c r="H147" s="52">
        <v>128509.93</v>
      </c>
      <c r="I147" s="52"/>
      <c r="J147" s="95">
        <f>SUBTOTAL(9,G147:I147)</f>
        <v>183585.62</v>
      </c>
      <c r="K147" s="96">
        <f>IFERROR(J147/$J$18*100,"0.00")</f>
        <v>7.2614052436664175E-2</v>
      </c>
    </row>
    <row r="148" spans="1:11" ht="13.2" x14ac:dyDescent="0.25">
      <c r="A148" s="44">
        <v>2</v>
      </c>
      <c r="B148" s="45">
        <v>2</v>
      </c>
      <c r="C148" s="45">
        <v>8</v>
      </c>
      <c r="D148" s="45">
        <v>4</v>
      </c>
      <c r="E148" s="45"/>
      <c r="F148" s="56" t="s">
        <v>1020</v>
      </c>
      <c r="G148" s="47">
        <f>G149</f>
        <v>0</v>
      </c>
      <c r="H148" s="47">
        <f>H149</f>
        <v>0</v>
      </c>
      <c r="I148" s="47">
        <f>I149</f>
        <v>0</v>
      </c>
      <c r="J148" s="47">
        <f>J149</f>
        <v>0</v>
      </c>
      <c r="K148" s="48">
        <f>K149</f>
        <v>0</v>
      </c>
    </row>
    <row r="149" spans="1:11" ht="13.2" x14ac:dyDescent="0.25">
      <c r="A149" s="49">
        <v>2</v>
      </c>
      <c r="B149" s="50">
        <v>2</v>
      </c>
      <c r="C149" s="50">
        <v>8</v>
      </c>
      <c r="D149" s="50">
        <v>4</v>
      </c>
      <c r="E149" s="50" t="s">
        <v>912</v>
      </c>
      <c r="F149" s="51" t="s">
        <v>1020</v>
      </c>
      <c r="G149" s="52"/>
      <c r="H149" s="52"/>
      <c r="I149" s="52"/>
      <c r="J149" s="95">
        <f>SUBTOTAL(9,G149:I149)</f>
        <v>0</v>
      </c>
      <c r="K149" s="96">
        <f>IFERROR(J149/$J$18*100,"0.00")</f>
        <v>0</v>
      </c>
    </row>
    <row r="150" spans="1:11" ht="13.2" x14ac:dyDescent="0.25">
      <c r="A150" s="44">
        <v>2</v>
      </c>
      <c r="B150" s="45">
        <v>2</v>
      </c>
      <c r="C150" s="45">
        <v>8</v>
      </c>
      <c r="D150" s="45">
        <v>5</v>
      </c>
      <c r="E150" s="45"/>
      <c r="F150" s="56" t="s">
        <v>1021</v>
      </c>
      <c r="G150" s="47">
        <f>SUM(G151:G153)</f>
        <v>580500</v>
      </c>
      <c r="H150" s="47">
        <f>SUM(H151:H153)</f>
        <v>1354500</v>
      </c>
      <c r="I150" s="47">
        <f>SUM(I151:I153)</f>
        <v>0</v>
      </c>
      <c r="J150" s="47">
        <f>SUM(J151:J153)</f>
        <v>1935000</v>
      </c>
      <c r="K150" s="48">
        <f>SUM(K151:K153)</f>
        <v>0.76535510496380477</v>
      </c>
    </row>
    <row r="151" spans="1:11" ht="13.2" x14ac:dyDescent="0.25">
      <c r="A151" s="49">
        <v>2</v>
      </c>
      <c r="B151" s="50">
        <v>2</v>
      </c>
      <c r="C151" s="50">
        <v>8</v>
      </c>
      <c r="D151" s="50">
        <v>5</v>
      </c>
      <c r="E151" s="50" t="s">
        <v>912</v>
      </c>
      <c r="F151" s="51" t="s">
        <v>1022</v>
      </c>
      <c r="G151" s="52">
        <v>25500</v>
      </c>
      <c r="H151" s="52">
        <v>59500</v>
      </c>
      <c r="I151" s="52"/>
      <c r="J151" s="95">
        <f>SUBTOTAL(9,G151:I151)</f>
        <v>85000</v>
      </c>
      <c r="K151" s="96">
        <f>IFERROR(J151/$J$18*100,"0.00")</f>
        <v>3.36202500888493E-2</v>
      </c>
    </row>
    <row r="152" spans="1:11" ht="13.2" x14ac:dyDescent="0.25">
      <c r="A152" s="49">
        <v>2</v>
      </c>
      <c r="B152" s="50">
        <v>2</v>
      </c>
      <c r="C152" s="50">
        <v>8</v>
      </c>
      <c r="D152" s="50">
        <v>5</v>
      </c>
      <c r="E152" s="50" t="s">
        <v>914</v>
      </c>
      <c r="F152" s="51" t="s">
        <v>1023</v>
      </c>
      <c r="G152" s="52"/>
      <c r="H152" s="52"/>
      <c r="I152" s="52"/>
      <c r="J152" s="95">
        <f>SUBTOTAL(9,G152:I152)</f>
        <v>0</v>
      </c>
      <c r="K152" s="96">
        <f>IFERROR(J152/$J$18*100,"0.00")</f>
        <v>0</v>
      </c>
    </row>
    <row r="153" spans="1:11" ht="13.2" x14ac:dyDescent="0.25">
      <c r="A153" s="49">
        <v>2</v>
      </c>
      <c r="B153" s="50">
        <v>2</v>
      </c>
      <c r="C153" s="50">
        <v>8</v>
      </c>
      <c r="D153" s="50">
        <v>5</v>
      </c>
      <c r="E153" s="50" t="s">
        <v>921</v>
      </c>
      <c r="F153" s="51" t="s">
        <v>1024</v>
      </c>
      <c r="G153" s="52">
        <v>555000</v>
      </c>
      <c r="H153" s="52">
        <v>1295000</v>
      </c>
      <c r="I153" s="52"/>
      <c r="J153" s="95">
        <f>SUBTOTAL(9,G153:I153)</f>
        <v>1850000</v>
      </c>
      <c r="K153" s="96">
        <f>IFERROR(J153/$J$18*100,"0.00")</f>
        <v>0.73173485487495549</v>
      </c>
    </row>
    <row r="154" spans="1:11" ht="13.2" x14ac:dyDescent="0.25">
      <c r="A154" s="44">
        <v>2</v>
      </c>
      <c r="B154" s="45">
        <v>2</v>
      </c>
      <c r="C154" s="45">
        <v>8</v>
      </c>
      <c r="D154" s="45">
        <v>6</v>
      </c>
      <c r="E154" s="45"/>
      <c r="F154" s="56" t="s">
        <v>1025</v>
      </c>
      <c r="G154" s="47">
        <f>SUM(G155:G156)</f>
        <v>288000</v>
      </c>
      <c r="H154" s="47">
        <f>SUM(H155:H156)</f>
        <v>1712000</v>
      </c>
      <c r="I154" s="47">
        <f>SUM(I155:I156)</f>
        <v>0</v>
      </c>
      <c r="J154" s="47">
        <f>SUM(J155:J156)</f>
        <v>2000000</v>
      </c>
      <c r="K154" s="48">
        <f>SUM(K155:K156)</f>
        <v>0.79106470797292472</v>
      </c>
    </row>
    <row r="155" spans="1:11" ht="13.2" x14ac:dyDescent="0.25">
      <c r="A155" s="49">
        <v>2</v>
      </c>
      <c r="B155" s="765">
        <v>2</v>
      </c>
      <c r="C155" s="765">
        <v>8</v>
      </c>
      <c r="D155" s="765">
        <v>6</v>
      </c>
      <c r="E155" s="765" t="s">
        <v>912</v>
      </c>
      <c r="F155" s="766" t="s">
        <v>1164</v>
      </c>
      <c r="G155" s="767">
        <v>288000</v>
      </c>
      <c r="H155" s="767">
        <v>1712000</v>
      </c>
      <c r="I155" s="767"/>
      <c r="J155" s="768">
        <f>SUBTOTAL(9,G155:I155)</f>
        <v>2000000</v>
      </c>
      <c r="K155" s="769">
        <f>IFERROR(J155/$J$18*100,"0.00")</f>
        <v>0.79106470797292472</v>
      </c>
    </row>
    <row r="156" spans="1:11" ht="13.2" x14ac:dyDescent="0.25">
      <c r="A156" s="49">
        <v>2</v>
      </c>
      <c r="B156" s="50">
        <v>2</v>
      </c>
      <c r="C156" s="50">
        <v>8</v>
      </c>
      <c r="D156" s="50">
        <v>6</v>
      </c>
      <c r="E156" s="50" t="s">
        <v>914</v>
      </c>
      <c r="F156" s="51" t="s">
        <v>1027</v>
      </c>
      <c r="G156" s="52"/>
      <c r="H156" s="52"/>
      <c r="I156" s="52"/>
      <c r="J156" s="95">
        <f>SUBTOTAL(9,G156:I156)</f>
        <v>0</v>
      </c>
      <c r="K156" s="96">
        <f>IFERROR(J156/$J$18*100,"0.00")</f>
        <v>0</v>
      </c>
    </row>
    <row r="157" spans="1:11" ht="13.2" x14ac:dyDescent="0.25">
      <c r="A157" s="44">
        <v>2</v>
      </c>
      <c r="B157" s="45">
        <v>2</v>
      </c>
      <c r="C157" s="45">
        <v>8</v>
      </c>
      <c r="D157" s="45">
        <v>7</v>
      </c>
      <c r="E157" s="45"/>
      <c r="F157" s="56" t="s">
        <v>1028</v>
      </c>
      <c r="G157" s="47">
        <f>SUM(G158:G163)</f>
        <v>600000</v>
      </c>
      <c r="H157" s="47">
        <f>SUM(H158:H163)</f>
        <v>1400000</v>
      </c>
      <c r="I157" s="47">
        <f>SUM(I158:I163)</f>
        <v>0</v>
      </c>
      <c r="J157" s="47">
        <f>SUM(J158:J163)</f>
        <v>2000000</v>
      </c>
      <c r="K157" s="48">
        <f>SUM(K158:K163)</f>
        <v>0.79106470797292494</v>
      </c>
    </row>
    <row r="158" spans="1:11" ht="13.2" x14ac:dyDescent="0.25">
      <c r="A158" s="49">
        <v>2</v>
      </c>
      <c r="B158" s="50">
        <v>2</v>
      </c>
      <c r="C158" s="50">
        <v>8</v>
      </c>
      <c r="D158" s="50">
        <v>7</v>
      </c>
      <c r="E158" s="50" t="s">
        <v>912</v>
      </c>
      <c r="F158" s="65" t="s">
        <v>1165</v>
      </c>
      <c r="G158" s="52">
        <v>0</v>
      </c>
      <c r="H158" s="52">
        <v>0</v>
      </c>
      <c r="I158" s="52"/>
      <c r="J158" s="95">
        <f t="shared" ref="J158:J163" si="6">SUBTOTAL(9,G158:I158)</f>
        <v>0</v>
      </c>
      <c r="K158" s="96">
        <f t="shared" ref="K158:K163" si="7">IFERROR(J158/$J$18*100,"0.00")</f>
        <v>0</v>
      </c>
    </row>
    <row r="159" spans="1:11" ht="13.2" x14ac:dyDescent="0.25">
      <c r="A159" s="49">
        <v>2</v>
      </c>
      <c r="B159" s="50">
        <v>2</v>
      </c>
      <c r="C159" s="50">
        <v>8</v>
      </c>
      <c r="D159" s="50">
        <v>7</v>
      </c>
      <c r="E159" s="50" t="s">
        <v>914</v>
      </c>
      <c r="F159" s="65" t="s">
        <v>1029</v>
      </c>
      <c r="G159" s="52">
        <v>315000</v>
      </c>
      <c r="H159" s="52">
        <v>735000</v>
      </c>
      <c r="I159" s="52"/>
      <c r="J159" s="95">
        <f t="shared" si="6"/>
        <v>1050000</v>
      </c>
      <c r="K159" s="96">
        <f t="shared" si="7"/>
        <v>0.41530897168578557</v>
      </c>
    </row>
    <row r="160" spans="1:11" ht="13.2" x14ac:dyDescent="0.25">
      <c r="A160" s="49">
        <v>2</v>
      </c>
      <c r="B160" s="50">
        <v>2</v>
      </c>
      <c r="C160" s="50">
        <v>8</v>
      </c>
      <c r="D160" s="50">
        <v>7</v>
      </c>
      <c r="E160" s="50" t="s">
        <v>921</v>
      </c>
      <c r="F160" s="65" t="s">
        <v>1030</v>
      </c>
      <c r="G160" s="52"/>
      <c r="H160" s="52"/>
      <c r="I160" s="52"/>
      <c r="J160" s="95">
        <f t="shared" si="6"/>
        <v>0</v>
      </c>
      <c r="K160" s="96">
        <f t="shared" si="7"/>
        <v>0</v>
      </c>
    </row>
    <row r="161" spans="1:11" ht="13.2" x14ac:dyDescent="0.25">
      <c r="A161" s="49">
        <v>2</v>
      </c>
      <c r="B161" s="50">
        <v>2</v>
      </c>
      <c r="C161" s="50">
        <v>8</v>
      </c>
      <c r="D161" s="50">
        <v>7</v>
      </c>
      <c r="E161" s="50" t="s">
        <v>936</v>
      </c>
      <c r="F161" s="65" t="s">
        <v>1031</v>
      </c>
      <c r="G161" s="52">
        <v>90000</v>
      </c>
      <c r="H161" s="52">
        <v>210000</v>
      </c>
      <c r="I161" s="52"/>
      <c r="J161" s="95">
        <f t="shared" si="6"/>
        <v>300000</v>
      </c>
      <c r="K161" s="96">
        <f t="shared" si="7"/>
        <v>0.11865970619593873</v>
      </c>
    </row>
    <row r="162" spans="1:11" ht="20.399999999999999" x14ac:dyDescent="0.25">
      <c r="A162" s="49">
        <v>2</v>
      </c>
      <c r="B162" s="50">
        <v>2</v>
      </c>
      <c r="C162" s="50">
        <v>8</v>
      </c>
      <c r="D162" s="50">
        <v>7</v>
      </c>
      <c r="E162" s="50" t="s">
        <v>916</v>
      </c>
      <c r="F162" s="65" t="s">
        <v>1032</v>
      </c>
      <c r="G162" s="52">
        <v>195000</v>
      </c>
      <c r="H162" s="52">
        <v>455000</v>
      </c>
      <c r="I162" s="52"/>
      <c r="J162" s="95">
        <f t="shared" si="6"/>
        <v>650000</v>
      </c>
      <c r="K162" s="96">
        <f t="shared" si="7"/>
        <v>0.25709603009120058</v>
      </c>
    </row>
    <row r="163" spans="1:11" ht="13.2" x14ac:dyDescent="0.25">
      <c r="A163" s="49">
        <v>2</v>
      </c>
      <c r="B163" s="50">
        <v>2</v>
      </c>
      <c r="C163" s="50">
        <v>8</v>
      </c>
      <c r="D163" s="50">
        <v>7</v>
      </c>
      <c r="E163" s="50" t="s">
        <v>918</v>
      </c>
      <c r="F163" s="65" t="s">
        <v>1033</v>
      </c>
      <c r="G163" s="52"/>
      <c r="H163" s="52"/>
      <c r="I163" s="52"/>
      <c r="J163" s="95">
        <f t="shared" si="6"/>
        <v>0</v>
      </c>
      <c r="K163" s="96">
        <f t="shared" si="7"/>
        <v>0</v>
      </c>
    </row>
    <row r="164" spans="1:11" ht="13.2" x14ac:dyDescent="0.25">
      <c r="A164" s="44">
        <v>2</v>
      </c>
      <c r="B164" s="45">
        <v>2</v>
      </c>
      <c r="C164" s="45">
        <v>8</v>
      </c>
      <c r="D164" s="45">
        <v>8</v>
      </c>
      <c r="E164" s="45"/>
      <c r="F164" s="56" t="s">
        <v>1034</v>
      </c>
      <c r="G164" s="47">
        <f>SUM(G165:G167)</f>
        <v>1288862.8799999999</v>
      </c>
      <c r="H164" s="47">
        <f>SUM(H165:H167)</f>
        <v>3007346.73</v>
      </c>
      <c r="I164" s="47">
        <f>SUM(I165:I167)</f>
        <v>0</v>
      </c>
      <c r="J164" s="47">
        <f>SUM(J165:J167)</f>
        <v>4296209.6099999994</v>
      </c>
      <c r="K164" s="48">
        <f>SUM(K165:K167)</f>
        <v>1.6992899002625614</v>
      </c>
    </row>
    <row r="165" spans="1:11" ht="13.2" x14ac:dyDescent="0.25">
      <c r="A165" s="49">
        <v>2</v>
      </c>
      <c r="B165" s="50">
        <v>2</v>
      </c>
      <c r="C165" s="50">
        <v>8</v>
      </c>
      <c r="D165" s="50">
        <v>8</v>
      </c>
      <c r="E165" s="50" t="s">
        <v>912</v>
      </c>
      <c r="F165" s="65" t="s">
        <v>1035</v>
      </c>
      <c r="G165" s="52">
        <v>1288862.8799999999</v>
      </c>
      <c r="H165" s="52">
        <v>3007346.73</v>
      </c>
      <c r="I165" s="52"/>
      <c r="J165" s="95">
        <f>SUBTOTAL(9,G165:I165)</f>
        <v>4296209.6099999994</v>
      </c>
      <c r="K165" s="96">
        <f>IFERROR(J165/$J$18*100,"0.00")</f>
        <v>1.6992899002625614</v>
      </c>
    </row>
    <row r="166" spans="1:11" ht="13.2" x14ac:dyDescent="0.25">
      <c r="A166" s="49">
        <v>2</v>
      </c>
      <c r="B166" s="50">
        <v>2</v>
      </c>
      <c r="C166" s="50">
        <v>8</v>
      </c>
      <c r="D166" s="50">
        <v>8</v>
      </c>
      <c r="E166" s="50" t="s">
        <v>914</v>
      </c>
      <c r="F166" s="65" t="s">
        <v>1036</v>
      </c>
      <c r="G166" s="52"/>
      <c r="H166" s="52"/>
      <c r="I166" s="52"/>
      <c r="J166" s="95">
        <f>SUBTOTAL(9,G166:I166)</f>
        <v>0</v>
      </c>
      <c r="K166" s="96">
        <f>IFERROR(J166/$J$18*100,"0.00")</f>
        <v>0</v>
      </c>
    </row>
    <row r="167" spans="1:11" ht="13.2" x14ac:dyDescent="0.25">
      <c r="A167" s="49">
        <v>2</v>
      </c>
      <c r="B167" s="50">
        <v>2</v>
      </c>
      <c r="C167" s="50">
        <v>8</v>
      </c>
      <c r="D167" s="50">
        <v>8</v>
      </c>
      <c r="E167" s="50" t="s">
        <v>921</v>
      </c>
      <c r="F167" s="65" t="s">
        <v>1166</v>
      </c>
      <c r="G167" s="52"/>
      <c r="H167" s="52"/>
      <c r="I167" s="52"/>
      <c r="J167" s="95">
        <f>SUBTOTAL(9,G167:I167)</f>
        <v>0</v>
      </c>
      <c r="K167" s="96">
        <f>IFERROR(J167/$J$18*100,"0.00")</f>
        <v>0</v>
      </c>
    </row>
    <row r="168" spans="1:11" ht="13.2" x14ac:dyDescent="0.25">
      <c r="A168" s="44">
        <v>2</v>
      </c>
      <c r="B168" s="45">
        <v>2</v>
      </c>
      <c r="C168" s="45">
        <v>9</v>
      </c>
      <c r="D168" s="45">
        <v>2</v>
      </c>
      <c r="E168" s="50"/>
      <c r="F168" s="56" t="s">
        <v>1037</v>
      </c>
      <c r="G168" s="62">
        <f>+G169+G170</f>
        <v>1200000</v>
      </c>
      <c r="H168" s="62">
        <f>+H169+H170</f>
        <v>2800000</v>
      </c>
      <c r="I168" s="62">
        <f>+I169+I170</f>
        <v>0</v>
      </c>
      <c r="J168" s="62">
        <f>+J169+J170</f>
        <v>4000000</v>
      </c>
      <c r="K168" s="48">
        <f>+K169+K170</f>
        <v>1.5821294159458494</v>
      </c>
    </row>
    <row r="169" spans="1:11" ht="13.2" x14ac:dyDescent="0.25">
      <c r="A169" s="49">
        <v>2</v>
      </c>
      <c r="B169" s="50">
        <v>2</v>
      </c>
      <c r="C169" s="50">
        <v>9</v>
      </c>
      <c r="D169" s="50">
        <v>2</v>
      </c>
      <c r="E169" s="50" t="s">
        <v>912</v>
      </c>
      <c r="F169" s="51" t="s">
        <v>1167</v>
      </c>
      <c r="G169" s="52"/>
      <c r="H169" s="52"/>
      <c r="I169" s="52"/>
      <c r="J169" s="95">
        <f>SUBTOTAL(9,G169:I169)</f>
        <v>0</v>
      </c>
      <c r="K169" s="96">
        <f>IFERROR(J169/$J$18*100,"0.00")</f>
        <v>0</v>
      </c>
    </row>
    <row r="170" spans="1:11" ht="13.2" x14ac:dyDescent="0.25">
      <c r="A170" s="49">
        <v>2</v>
      </c>
      <c r="B170" s="50">
        <v>2</v>
      </c>
      <c r="C170" s="50">
        <v>9</v>
      </c>
      <c r="D170" s="50">
        <v>2</v>
      </c>
      <c r="E170" s="50" t="s">
        <v>921</v>
      </c>
      <c r="F170" s="65" t="s">
        <v>1038</v>
      </c>
      <c r="G170" s="52">
        <v>1200000</v>
      </c>
      <c r="H170" s="52">
        <v>2800000</v>
      </c>
      <c r="I170" s="52"/>
      <c r="J170" s="95">
        <f>SUBTOTAL(9,G170:I170)</f>
        <v>4000000</v>
      </c>
      <c r="K170" s="96">
        <f>IFERROR(J170/$J$18*100,"0.00")</f>
        <v>1.5821294159458494</v>
      </c>
    </row>
    <row r="171" spans="1:11" ht="13.2" x14ac:dyDescent="0.25">
      <c r="A171" s="33">
        <v>2</v>
      </c>
      <c r="B171" s="34">
        <v>3</v>
      </c>
      <c r="C171" s="35"/>
      <c r="D171" s="35"/>
      <c r="E171" s="35"/>
      <c r="F171" s="36" t="s">
        <v>1039</v>
      </c>
      <c r="G171" s="37">
        <f>+G172+G180+G189+G198+G201+G210+G225+G239</f>
        <v>14509335.200000001</v>
      </c>
      <c r="H171" s="37">
        <f>+H172+H180+H189+H198+H201+H210+H225+H239</f>
        <v>34655115.439999998</v>
      </c>
      <c r="I171" s="37">
        <f>+I172+I180+I189+I198+I201+I210+I225+I239</f>
        <v>0</v>
      </c>
      <c r="J171" s="37">
        <f>+J172+J180+J189+J198+J201+J210+J225+J239</f>
        <v>49164450.640000001</v>
      </c>
      <c r="K171" s="37">
        <f>+K172+K180+K189+K198+K201+K210+K225+K239</f>
        <v>19.446130894090437</v>
      </c>
    </row>
    <row r="172" spans="1:11" ht="13.2" x14ac:dyDescent="0.25">
      <c r="A172" s="39">
        <v>2</v>
      </c>
      <c r="B172" s="40">
        <v>3</v>
      </c>
      <c r="C172" s="40">
        <v>1</v>
      </c>
      <c r="D172" s="40"/>
      <c r="E172" s="40"/>
      <c r="F172" s="41" t="s">
        <v>1040</v>
      </c>
      <c r="G172" s="42">
        <f>+G173+G175+G178</f>
        <v>495300</v>
      </c>
      <c r="H172" s="42">
        <f>+H173+H175+H178</f>
        <v>1155700</v>
      </c>
      <c r="I172" s="42">
        <f>+I173+I175+I178</f>
        <v>0</v>
      </c>
      <c r="J172" s="42">
        <f>+J173+J175+J178</f>
        <v>1651000</v>
      </c>
      <c r="K172" s="42">
        <f>+K173+K175+K178</f>
        <v>0.65302391643164936</v>
      </c>
    </row>
    <row r="173" spans="1:11" ht="13.2" x14ac:dyDescent="0.25">
      <c r="A173" s="44">
        <v>2</v>
      </c>
      <c r="B173" s="45">
        <v>3</v>
      </c>
      <c r="C173" s="45">
        <v>1</v>
      </c>
      <c r="D173" s="45">
        <v>1</v>
      </c>
      <c r="E173" s="45"/>
      <c r="F173" s="56" t="s">
        <v>841</v>
      </c>
      <c r="G173" s="47">
        <f>SUM(G174:G174)</f>
        <v>434400</v>
      </c>
      <c r="H173" s="47">
        <f>SUM(H174:H174)</f>
        <v>1013600</v>
      </c>
      <c r="I173" s="47">
        <f>SUM(I174:I174)</f>
        <v>0</v>
      </c>
      <c r="J173" s="47">
        <f>SUM(J174:J174)</f>
        <v>1448000</v>
      </c>
      <c r="K173" s="48">
        <f>SUM(K174:K174)</f>
        <v>0.57273084857239753</v>
      </c>
    </row>
    <row r="174" spans="1:11" ht="13.2" x14ac:dyDescent="0.25">
      <c r="A174" s="57">
        <v>2</v>
      </c>
      <c r="B174" s="50">
        <v>3</v>
      </c>
      <c r="C174" s="50">
        <v>1</v>
      </c>
      <c r="D174" s="50">
        <v>1</v>
      </c>
      <c r="E174" s="50" t="s">
        <v>912</v>
      </c>
      <c r="F174" s="51" t="s">
        <v>841</v>
      </c>
      <c r="G174" s="52">
        <v>434400</v>
      </c>
      <c r="H174" s="52">
        <v>1013600</v>
      </c>
      <c r="I174" s="52"/>
      <c r="J174" s="95">
        <f>SUBTOTAL(9,G174:I174)</f>
        <v>1448000</v>
      </c>
      <c r="K174" s="96">
        <f>IFERROR(J174/$J$18*100,"0.00")</f>
        <v>0.57273084857239753</v>
      </c>
    </row>
    <row r="175" spans="1:11" ht="13.2" x14ac:dyDescent="0.25">
      <c r="A175" s="44">
        <v>2</v>
      </c>
      <c r="B175" s="45">
        <v>3</v>
      </c>
      <c r="C175" s="45">
        <v>1</v>
      </c>
      <c r="D175" s="45">
        <v>3</v>
      </c>
      <c r="E175" s="45"/>
      <c r="F175" s="56" t="s">
        <v>1041</v>
      </c>
      <c r="G175" s="47">
        <f>SUM(G176:G177)</f>
        <v>0</v>
      </c>
      <c r="H175" s="47">
        <f>SUM(H176:H177)</f>
        <v>0</v>
      </c>
      <c r="I175" s="47">
        <f>SUM(I176:I177)</f>
        <v>0</v>
      </c>
      <c r="J175" s="47">
        <f>SUM(J176:J177)</f>
        <v>0</v>
      </c>
      <c r="K175" s="48">
        <f>SUM(K176:K177)</f>
        <v>0</v>
      </c>
    </row>
    <row r="176" spans="1:11" ht="13.2" x14ac:dyDescent="0.25">
      <c r="A176" s="57">
        <v>2</v>
      </c>
      <c r="B176" s="50">
        <v>3</v>
      </c>
      <c r="C176" s="50">
        <v>1</v>
      </c>
      <c r="D176" s="50">
        <v>3</v>
      </c>
      <c r="E176" s="50" t="s">
        <v>914</v>
      </c>
      <c r="F176" s="51" t="s">
        <v>1042</v>
      </c>
      <c r="G176" s="52"/>
      <c r="H176" s="52"/>
      <c r="I176" s="52"/>
      <c r="J176" s="95">
        <f>SUBTOTAL(9,G176:I176)</f>
        <v>0</v>
      </c>
      <c r="K176" s="96">
        <f>IFERROR(J176/$J$18*100,"0.00")</f>
        <v>0</v>
      </c>
    </row>
    <row r="177" spans="1:11" ht="13.2" x14ac:dyDescent="0.25">
      <c r="A177" s="57">
        <v>2</v>
      </c>
      <c r="B177" s="50">
        <v>3</v>
      </c>
      <c r="C177" s="50">
        <v>1</v>
      </c>
      <c r="D177" s="50">
        <v>3</v>
      </c>
      <c r="E177" s="50" t="s">
        <v>921</v>
      </c>
      <c r="F177" s="51" t="s">
        <v>1043</v>
      </c>
      <c r="G177" s="59"/>
      <c r="H177" s="59"/>
      <c r="I177" s="59"/>
      <c r="J177" s="95">
        <f>SUBTOTAL(9,G177:I177)</f>
        <v>0</v>
      </c>
      <c r="K177" s="96">
        <f>IFERROR(J177/$J$18*100,"0.00")</f>
        <v>0</v>
      </c>
    </row>
    <row r="178" spans="1:11" ht="13.2" x14ac:dyDescent="0.25">
      <c r="A178" s="44">
        <v>2</v>
      </c>
      <c r="B178" s="45">
        <v>3</v>
      </c>
      <c r="C178" s="45">
        <v>1</v>
      </c>
      <c r="D178" s="45">
        <v>4</v>
      </c>
      <c r="E178" s="45"/>
      <c r="F178" s="56" t="s">
        <v>1044</v>
      </c>
      <c r="G178" s="62">
        <f>+G179</f>
        <v>60900</v>
      </c>
      <c r="H178" s="62">
        <f>+H179</f>
        <v>142100</v>
      </c>
      <c r="I178" s="62">
        <f>+I179</f>
        <v>0</v>
      </c>
      <c r="J178" s="62">
        <f>+J179</f>
        <v>203000</v>
      </c>
      <c r="K178" s="63">
        <f>+K179</f>
        <v>8.029306785925186E-2</v>
      </c>
    </row>
    <row r="179" spans="1:11" ht="13.2" x14ac:dyDescent="0.25">
      <c r="A179" s="57">
        <v>2</v>
      </c>
      <c r="B179" s="50">
        <v>3</v>
      </c>
      <c r="C179" s="50">
        <v>1</v>
      </c>
      <c r="D179" s="50">
        <v>4</v>
      </c>
      <c r="E179" s="50" t="s">
        <v>912</v>
      </c>
      <c r="F179" s="51" t="s">
        <v>1044</v>
      </c>
      <c r="G179" s="59">
        <v>60900</v>
      </c>
      <c r="H179" s="59">
        <v>142100</v>
      </c>
      <c r="I179" s="59"/>
      <c r="J179" s="95">
        <f>SUBTOTAL(9,G179:I179)</f>
        <v>203000</v>
      </c>
      <c r="K179" s="96">
        <f>IFERROR(J179/$J$18*100,"0.00")</f>
        <v>8.029306785925186E-2</v>
      </c>
    </row>
    <row r="180" spans="1:11" ht="13.2" x14ac:dyDescent="0.25">
      <c r="A180" s="39">
        <v>2</v>
      </c>
      <c r="B180" s="40">
        <v>3</v>
      </c>
      <c r="C180" s="40">
        <v>2</v>
      </c>
      <c r="D180" s="40"/>
      <c r="E180" s="40"/>
      <c r="F180" s="41" t="s">
        <v>1045</v>
      </c>
      <c r="G180" s="42">
        <f>+G181+G183+G185+G187</f>
        <v>310500</v>
      </c>
      <c r="H180" s="42">
        <f>+H181+H183+H185+H187</f>
        <v>1274500</v>
      </c>
      <c r="I180" s="42">
        <f>+I181+I183+I185+I187</f>
        <v>0</v>
      </c>
      <c r="J180" s="42">
        <f>+J181+J183+J185+J187</f>
        <v>1585000</v>
      </c>
      <c r="K180" s="43">
        <f>+K181+K183+K185+K187</f>
        <v>0.62691878106854293</v>
      </c>
    </row>
    <row r="181" spans="1:11" ht="13.2" x14ac:dyDescent="0.25">
      <c r="A181" s="44">
        <v>2</v>
      </c>
      <c r="B181" s="45">
        <v>3</v>
      </c>
      <c r="C181" s="45">
        <v>2</v>
      </c>
      <c r="D181" s="45">
        <v>1</v>
      </c>
      <c r="E181" s="45"/>
      <c r="F181" s="56" t="s">
        <v>1046</v>
      </c>
      <c r="G181" s="62">
        <f>+G182</f>
        <v>0</v>
      </c>
      <c r="H181" s="62">
        <f>+H182</f>
        <v>0</v>
      </c>
      <c r="I181" s="62">
        <f>+I182</f>
        <v>0</v>
      </c>
      <c r="J181" s="62">
        <f>+J182</f>
        <v>0</v>
      </c>
      <c r="K181" s="63">
        <f>+K182</f>
        <v>0</v>
      </c>
    </row>
    <row r="182" spans="1:11" ht="13.2" x14ac:dyDescent="0.25">
      <c r="A182" s="57">
        <v>2</v>
      </c>
      <c r="B182" s="50">
        <v>3</v>
      </c>
      <c r="C182" s="50">
        <v>2</v>
      </c>
      <c r="D182" s="50">
        <v>1</v>
      </c>
      <c r="E182" s="50" t="s">
        <v>912</v>
      </c>
      <c r="F182" s="51" t="s">
        <v>1046</v>
      </c>
      <c r="G182" s="59"/>
      <c r="H182" s="59"/>
      <c r="I182" s="59"/>
      <c r="J182" s="95">
        <f>SUBTOTAL(9,G182:I182)</f>
        <v>0</v>
      </c>
      <c r="K182" s="96">
        <f>IFERROR(J182/$J$18*100,"0.00")</f>
        <v>0</v>
      </c>
    </row>
    <row r="183" spans="1:11" ht="13.2" x14ac:dyDescent="0.25">
      <c r="A183" s="44">
        <v>2</v>
      </c>
      <c r="B183" s="45">
        <v>3</v>
      </c>
      <c r="C183" s="45">
        <v>2</v>
      </c>
      <c r="D183" s="45">
        <v>2</v>
      </c>
      <c r="E183" s="45"/>
      <c r="F183" s="56" t="s">
        <v>1047</v>
      </c>
      <c r="G183" s="62">
        <f>+G184</f>
        <v>55500</v>
      </c>
      <c r="H183" s="62">
        <f>+H184</f>
        <v>129500</v>
      </c>
      <c r="I183" s="62">
        <f>+I184</f>
        <v>0</v>
      </c>
      <c r="J183" s="62">
        <f>+J184</f>
        <v>185000</v>
      </c>
      <c r="K183" s="63">
        <f>+K184</f>
        <v>7.3173485487495554E-2</v>
      </c>
    </row>
    <row r="184" spans="1:11" ht="13.2" x14ac:dyDescent="0.25">
      <c r="A184" s="57">
        <v>2</v>
      </c>
      <c r="B184" s="50">
        <v>3</v>
      </c>
      <c r="C184" s="50">
        <v>2</v>
      </c>
      <c r="D184" s="50">
        <v>2</v>
      </c>
      <c r="E184" s="50" t="s">
        <v>912</v>
      </c>
      <c r="F184" s="51" t="s">
        <v>1047</v>
      </c>
      <c r="G184" s="52">
        <v>55500</v>
      </c>
      <c r="H184" s="59">
        <v>129500</v>
      </c>
      <c r="I184" s="59"/>
      <c r="J184" s="95">
        <f>SUBTOTAL(9,G184:I184)</f>
        <v>185000</v>
      </c>
      <c r="K184" s="96">
        <f>IFERROR(J184/$J$18*100,"0.00")</f>
        <v>7.3173485487495554E-2</v>
      </c>
    </row>
    <row r="185" spans="1:11" ht="13.2" x14ac:dyDescent="0.25">
      <c r="A185" s="44">
        <v>2</v>
      </c>
      <c r="B185" s="45">
        <v>3</v>
      </c>
      <c r="C185" s="45">
        <v>2</v>
      </c>
      <c r="D185" s="45">
        <v>3</v>
      </c>
      <c r="E185" s="45"/>
      <c r="F185" s="56" t="s">
        <v>1048</v>
      </c>
      <c r="G185" s="95">
        <f>+G186</f>
        <v>255000</v>
      </c>
      <c r="H185" s="62">
        <f>+H186</f>
        <v>1145000</v>
      </c>
      <c r="I185" s="62">
        <f>+I186</f>
        <v>0</v>
      </c>
      <c r="J185" s="62">
        <f>+J186</f>
        <v>1400000</v>
      </c>
      <c r="K185" s="63">
        <f>+K186</f>
        <v>0.55374529558104735</v>
      </c>
    </row>
    <row r="186" spans="1:11" ht="13.2" x14ac:dyDescent="0.25">
      <c r="A186" s="57">
        <v>2</v>
      </c>
      <c r="B186" s="765">
        <v>3</v>
      </c>
      <c r="C186" s="765">
        <v>2</v>
      </c>
      <c r="D186" s="765">
        <v>3</v>
      </c>
      <c r="E186" s="765" t="s">
        <v>912</v>
      </c>
      <c r="F186" s="766" t="s">
        <v>1048</v>
      </c>
      <c r="G186" s="770">
        <v>255000</v>
      </c>
      <c r="H186" s="770">
        <v>1145000</v>
      </c>
      <c r="I186" s="770"/>
      <c r="J186" s="768">
        <f>SUBTOTAL(9,G186:I186)</f>
        <v>1400000</v>
      </c>
      <c r="K186" s="96">
        <f>IFERROR(J186/$J$18*100,"0.00")</f>
        <v>0.55374529558104735</v>
      </c>
    </row>
    <row r="187" spans="1:11" ht="13.2" x14ac:dyDescent="0.25">
      <c r="A187" s="44">
        <v>2</v>
      </c>
      <c r="B187" s="45">
        <v>3</v>
      </c>
      <c r="C187" s="45">
        <v>2</v>
      </c>
      <c r="D187" s="45">
        <v>4</v>
      </c>
      <c r="E187" s="45"/>
      <c r="F187" s="56" t="s">
        <v>1049</v>
      </c>
      <c r="G187" s="62">
        <f>+G188</f>
        <v>0</v>
      </c>
      <c r="H187" s="62">
        <f>+H188</f>
        <v>0</v>
      </c>
      <c r="I187" s="62">
        <f>+I188</f>
        <v>0</v>
      </c>
      <c r="J187" s="62">
        <f>+J188</f>
        <v>0</v>
      </c>
      <c r="K187" s="63">
        <f>+K188</f>
        <v>0</v>
      </c>
    </row>
    <row r="188" spans="1:11" ht="13.2" x14ac:dyDescent="0.25">
      <c r="A188" s="57">
        <v>2</v>
      </c>
      <c r="B188" s="50">
        <v>3</v>
      </c>
      <c r="C188" s="50">
        <v>2</v>
      </c>
      <c r="D188" s="50">
        <v>4</v>
      </c>
      <c r="E188" s="50" t="s">
        <v>912</v>
      </c>
      <c r="F188" s="51" t="s">
        <v>1049</v>
      </c>
      <c r="G188" s="59"/>
      <c r="H188" s="59"/>
      <c r="I188" s="59"/>
      <c r="J188" s="95">
        <f>SUBTOTAL(9,G188:I188)</f>
        <v>0</v>
      </c>
      <c r="K188" s="96">
        <f>IFERROR(J188/$J$18*100,"0.00")</f>
        <v>0</v>
      </c>
    </row>
    <row r="189" spans="1:11" ht="13.2" x14ac:dyDescent="0.25">
      <c r="A189" s="39">
        <v>2</v>
      </c>
      <c r="B189" s="40">
        <v>3</v>
      </c>
      <c r="C189" s="40">
        <v>3</v>
      </c>
      <c r="D189" s="40"/>
      <c r="E189" s="40"/>
      <c r="F189" s="41" t="s">
        <v>1050</v>
      </c>
      <c r="G189" s="42">
        <f>+G190+G192+G194+G196</f>
        <v>2317985.7000000002</v>
      </c>
      <c r="H189" s="42">
        <f>+H190+H192+H194+H196</f>
        <v>5408633.2999999998</v>
      </c>
      <c r="I189" s="42">
        <f>+I190+I192+I194+I196</f>
        <v>0</v>
      </c>
      <c r="J189" s="42">
        <f>+J190+J192+J194+J196</f>
        <v>7726619</v>
      </c>
      <c r="K189" s="42">
        <f>+K190+K192+K194+K196</f>
        <v>3.0561278014265261</v>
      </c>
    </row>
    <row r="190" spans="1:11" ht="13.2" x14ac:dyDescent="0.25">
      <c r="A190" s="44">
        <v>2</v>
      </c>
      <c r="B190" s="45">
        <v>3</v>
      </c>
      <c r="C190" s="45">
        <v>3</v>
      </c>
      <c r="D190" s="45">
        <v>1</v>
      </c>
      <c r="E190" s="45"/>
      <c r="F190" s="56" t="s">
        <v>1051</v>
      </c>
      <c r="G190" s="47">
        <f>G191</f>
        <v>414000</v>
      </c>
      <c r="H190" s="47">
        <f>H191</f>
        <v>966000</v>
      </c>
      <c r="I190" s="47">
        <f>I191</f>
        <v>0</v>
      </c>
      <c r="J190" s="47">
        <f>J191</f>
        <v>1380000</v>
      </c>
      <c r="K190" s="48">
        <f>K191</f>
        <v>0.54583464850131813</v>
      </c>
    </row>
    <row r="191" spans="1:11" ht="13.2" x14ac:dyDescent="0.25">
      <c r="A191" s="57">
        <v>2</v>
      </c>
      <c r="B191" s="50">
        <v>3</v>
      </c>
      <c r="C191" s="50">
        <v>3</v>
      </c>
      <c r="D191" s="50">
        <v>1</v>
      </c>
      <c r="E191" s="50" t="s">
        <v>912</v>
      </c>
      <c r="F191" s="51" t="s">
        <v>1051</v>
      </c>
      <c r="G191" s="52">
        <v>414000</v>
      </c>
      <c r="H191" s="52">
        <v>966000</v>
      </c>
      <c r="I191" s="52"/>
      <c r="J191" s="95">
        <f>SUBTOTAL(9,G191:I191)</f>
        <v>1380000</v>
      </c>
      <c r="K191" s="96">
        <f>IFERROR(J191/$J$18*100,"0.00")</f>
        <v>0.54583464850131813</v>
      </c>
    </row>
    <row r="192" spans="1:11" ht="13.2" x14ac:dyDescent="0.25">
      <c r="A192" s="44">
        <v>2</v>
      </c>
      <c r="B192" s="45">
        <v>3</v>
      </c>
      <c r="C192" s="45">
        <v>3</v>
      </c>
      <c r="D192" s="45">
        <v>2</v>
      </c>
      <c r="E192" s="45"/>
      <c r="F192" s="56" t="s">
        <v>1052</v>
      </c>
      <c r="G192" s="62">
        <f>+G193</f>
        <v>409500</v>
      </c>
      <c r="H192" s="62">
        <f>+H193</f>
        <v>955500</v>
      </c>
      <c r="I192" s="62">
        <f>+I193</f>
        <v>0</v>
      </c>
      <c r="J192" s="62">
        <f>+J193</f>
        <v>1365000</v>
      </c>
      <c r="K192" s="63">
        <f>+K193</f>
        <v>0.53990166319152111</v>
      </c>
    </row>
    <row r="193" spans="1:11" ht="13.2" x14ac:dyDescent="0.25">
      <c r="A193" s="57">
        <v>2</v>
      </c>
      <c r="B193" s="50">
        <v>3</v>
      </c>
      <c r="C193" s="50">
        <v>3</v>
      </c>
      <c r="D193" s="50">
        <v>2</v>
      </c>
      <c r="E193" s="50" t="s">
        <v>912</v>
      </c>
      <c r="F193" s="51" t="s">
        <v>1052</v>
      </c>
      <c r="G193" s="52">
        <v>409500</v>
      </c>
      <c r="H193" s="52">
        <v>955500</v>
      </c>
      <c r="I193" s="52"/>
      <c r="J193" s="95">
        <f>SUBTOTAL(9,G193:I193)</f>
        <v>1365000</v>
      </c>
      <c r="K193" s="96">
        <f>IFERROR(J193/$J$18*100,"0.00")</f>
        <v>0.53990166319152111</v>
      </c>
    </row>
    <row r="194" spans="1:11" ht="13.2" x14ac:dyDescent="0.25">
      <c r="A194" s="44">
        <v>2</v>
      </c>
      <c r="B194" s="45">
        <v>3</v>
      </c>
      <c r="C194" s="45">
        <v>3</v>
      </c>
      <c r="D194" s="45">
        <v>3</v>
      </c>
      <c r="E194" s="45"/>
      <c r="F194" s="56" t="s">
        <v>1053</v>
      </c>
      <c r="G194" s="62">
        <f>+G195</f>
        <v>1494485.7</v>
      </c>
      <c r="H194" s="62">
        <f>+H195</f>
        <v>3487133.3</v>
      </c>
      <c r="I194" s="62">
        <f>+I195</f>
        <v>0</v>
      </c>
      <c r="J194" s="62">
        <f>+J195</f>
        <v>4981619</v>
      </c>
      <c r="K194" s="63">
        <f>+K195</f>
        <v>1.9703914897336867</v>
      </c>
    </row>
    <row r="195" spans="1:11" ht="13.2" x14ac:dyDescent="0.25">
      <c r="A195" s="57">
        <v>2</v>
      </c>
      <c r="B195" s="50">
        <v>3</v>
      </c>
      <c r="C195" s="50">
        <v>3</v>
      </c>
      <c r="D195" s="50">
        <v>3</v>
      </c>
      <c r="E195" s="50" t="s">
        <v>912</v>
      </c>
      <c r="F195" s="51" t="s">
        <v>1053</v>
      </c>
      <c r="G195" s="52">
        <v>1494485.7</v>
      </c>
      <c r="H195" s="52">
        <v>3487133.3</v>
      </c>
      <c r="I195" s="52"/>
      <c r="J195" s="95">
        <f>SUBTOTAL(9,G195:I195)</f>
        <v>4981619</v>
      </c>
      <c r="K195" s="96">
        <f>IFERROR(J195/$J$18*100,"0.00")</f>
        <v>1.9703914897336867</v>
      </c>
    </row>
    <row r="196" spans="1:11" ht="13.2" x14ac:dyDescent="0.25">
      <c r="A196" s="44">
        <v>2</v>
      </c>
      <c r="B196" s="45">
        <v>3</v>
      </c>
      <c r="C196" s="45">
        <v>3</v>
      </c>
      <c r="D196" s="45">
        <v>4</v>
      </c>
      <c r="E196" s="45"/>
      <c r="F196" s="56" t="s">
        <v>1054</v>
      </c>
      <c r="G196" s="62">
        <f>+G197</f>
        <v>0</v>
      </c>
      <c r="H196" s="62">
        <f>+H197</f>
        <v>0</v>
      </c>
      <c r="I196" s="62">
        <f>+I197</f>
        <v>0</v>
      </c>
      <c r="J196" s="62">
        <f>+J197</f>
        <v>0</v>
      </c>
      <c r="K196" s="63">
        <f>+K197</f>
        <v>0</v>
      </c>
    </row>
    <row r="197" spans="1:11" ht="13.2" x14ac:dyDescent="0.25">
      <c r="A197" s="57">
        <v>2</v>
      </c>
      <c r="B197" s="50">
        <v>3</v>
      </c>
      <c r="C197" s="50">
        <v>3</v>
      </c>
      <c r="D197" s="50">
        <v>4</v>
      </c>
      <c r="E197" s="50" t="s">
        <v>912</v>
      </c>
      <c r="F197" s="51" t="s">
        <v>1054</v>
      </c>
      <c r="G197" s="59"/>
      <c r="H197" s="59"/>
      <c r="I197" s="59"/>
      <c r="J197" s="95">
        <f>SUBTOTAL(9,G197:I197)</f>
        <v>0</v>
      </c>
      <c r="K197" s="96">
        <f>IFERROR(J197/$J$18*100,"0.00")</f>
        <v>0</v>
      </c>
    </row>
    <row r="198" spans="1:11" ht="13.2" x14ac:dyDescent="0.25">
      <c r="A198" s="39">
        <v>2</v>
      </c>
      <c r="B198" s="40">
        <v>3</v>
      </c>
      <c r="C198" s="40">
        <v>4</v>
      </c>
      <c r="D198" s="40"/>
      <c r="E198" s="40"/>
      <c r="F198" s="41" t="s">
        <v>1055</v>
      </c>
      <c r="G198" s="42">
        <f t="shared" ref="G198:K199" si="8">+G199</f>
        <v>1077900</v>
      </c>
      <c r="H198" s="42">
        <f t="shared" si="8"/>
        <v>2515100</v>
      </c>
      <c r="I198" s="42">
        <f t="shared" si="8"/>
        <v>0</v>
      </c>
      <c r="J198" s="42">
        <f t="shared" si="8"/>
        <v>3593000</v>
      </c>
      <c r="K198" s="43">
        <f t="shared" si="8"/>
        <v>1.4211477478733594</v>
      </c>
    </row>
    <row r="199" spans="1:11" ht="13.2" x14ac:dyDescent="0.25">
      <c r="A199" s="44">
        <v>2</v>
      </c>
      <c r="B199" s="45">
        <v>3</v>
      </c>
      <c r="C199" s="45">
        <v>4</v>
      </c>
      <c r="D199" s="45">
        <v>1</v>
      </c>
      <c r="E199" s="45"/>
      <c r="F199" s="56" t="s">
        <v>1056</v>
      </c>
      <c r="G199" s="62">
        <f t="shared" si="8"/>
        <v>1077900</v>
      </c>
      <c r="H199" s="62">
        <f t="shared" si="8"/>
        <v>2515100</v>
      </c>
      <c r="I199" s="62">
        <f t="shared" si="8"/>
        <v>0</v>
      </c>
      <c r="J199" s="62">
        <f t="shared" si="8"/>
        <v>3593000</v>
      </c>
      <c r="K199" s="63">
        <f t="shared" si="8"/>
        <v>1.4211477478733594</v>
      </c>
    </row>
    <row r="200" spans="1:11" ht="13.2" x14ac:dyDescent="0.25">
      <c r="A200" s="57">
        <v>2</v>
      </c>
      <c r="B200" s="50">
        <v>3</v>
      </c>
      <c r="C200" s="50">
        <v>4</v>
      </c>
      <c r="D200" s="50">
        <v>1</v>
      </c>
      <c r="E200" s="50" t="s">
        <v>912</v>
      </c>
      <c r="F200" s="51" t="s">
        <v>1056</v>
      </c>
      <c r="G200" s="52">
        <v>1077900</v>
      </c>
      <c r="H200" s="52">
        <v>2515100</v>
      </c>
      <c r="I200" s="52"/>
      <c r="J200" s="95">
        <f>SUBTOTAL(9,G200:I200)</f>
        <v>3593000</v>
      </c>
      <c r="K200" s="96">
        <f>IFERROR(J200/$J$18*100,"0.00")</f>
        <v>1.4211477478733594</v>
      </c>
    </row>
    <row r="201" spans="1:11" ht="13.2" x14ac:dyDescent="0.25">
      <c r="A201" s="39">
        <v>2</v>
      </c>
      <c r="B201" s="40">
        <v>3</v>
      </c>
      <c r="C201" s="40">
        <v>5</v>
      </c>
      <c r="D201" s="40"/>
      <c r="E201" s="40"/>
      <c r="F201" s="41" t="s">
        <v>1057</v>
      </c>
      <c r="G201" s="42">
        <f>+G202+G204+G206+G208</f>
        <v>551607.61</v>
      </c>
      <c r="H201" s="42">
        <f>+H202+H204+H206+H208</f>
        <v>1287084.4100000001</v>
      </c>
      <c r="I201" s="42">
        <f>+I202+I204+I206+I208</f>
        <v>0</v>
      </c>
      <c r="J201" s="42">
        <f>+J202+J204+J206+J208</f>
        <v>1838692.02</v>
      </c>
      <c r="K201" s="42">
        <f>+K202+K204+K206+K208</f>
        <v>0.72726218292672362</v>
      </c>
    </row>
    <row r="202" spans="1:11" ht="13.2" x14ac:dyDescent="0.25">
      <c r="A202" s="44">
        <v>2</v>
      </c>
      <c r="B202" s="45">
        <v>3</v>
      </c>
      <c r="C202" s="45">
        <v>5</v>
      </c>
      <c r="D202" s="45">
        <v>2</v>
      </c>
      <c r="E202" s="45"/>
      <c r="F202" s="56" t="s">
        <v>1058</v>
      </c>
      <c r="G202" s="62">
        <f>+G203</f>
        <v>0</v>
      </c>
      <c r="H202" s="62">
        <f>+H203</f>
        <v>0</v>
      </c>
      <c r="I202" s="62">
        <f>+I203</f>
        <v>0</v>
      </c>
      <c r="J202" s="62">
        <f>+J203</f>
        <v>0</v>
      </c>
      <c r="K202" s="63">
        <f>+K203</f>
        <v>0</v>
      </c>
    </row>
    <row r="203" spans="1:11" ht="13.2" x14ac:dyDescent="0.25">
      <c r="A203" s="57">
        <v>2</v>
      </c>
      <c r="B203" s="50">
        <v>3</v>
      </c>
      <c r="C203" s="50">
        <v>5</v>
      </c>
      <c r="D203" s="50">
        <v>2</v>
      </c>
      <c r="E203" s="50" t="s">
        <v>912</v>
      </c>
      <c r="F203" s="51" t="s">
        <v>1058</v>
      </c>
      <c r="G203" s="59"/>
      <c r="H203" s="59"/>
      <c r="I203" s="59"/>
      <c r="J203" s="95">
        <f>SUBTOTAL(9,G203:I203)</f>
        <v>0</v>
      </c>
      <c r="K203" s="96">
        <f>IFERROR(J203/$J$18*100,"0.00")</f>
        <v>0</v>
      </c>
    </row>
    <row r="204" spans="1:11" ht="13.2" x14ac:dyDescent="0.25">
      <c r="A204" s="44">
        <v>2</v>
      </c>
      <c r="B204" s="45">
        <v>3</v>
      </c>
      <c r="C204" s="45">
        <v>5</v>
      </c>
      <c r="D204" s="45">
        <v>3</v>
      </c>
      <c r="E204" s="45"/>
      <c r="F204" s="56" t="s">
        <v>1059</v>
      </c>
      <c r="G204" s="62">
        <f>+G205</f>
        <v>221625</v>
      </c>
      <c r="H204" s="62">
        <f>+H205</f>
        <v>517125</v>
      </c>
      <c r="I204" s="62">
        <f>+I205</f>
        <v>0</v>
      </c>
      <c r="J204" s="62">
        <f>+J205</f>
        <v>738750</v>
      </c>
      <c r="K204" s="63">
        <f>+K205</f>
        <v>0.29219952650749914</v>
      </c>
    </row>
    <row r="205" spans="1:11" ht="13.2" x14ac:dyDescent="0.25">
      <c r="A205" s="57">
        <v>2</v>
      </c>
      <c r="B205" s="50">
        <v>3</v>
      </c>
      <c r="C205" s="50">
        <v>5</v>
      </c>
      <c r="D205" s="50">
        <v>3</v>
      </c>
      <c r="E205" s="50" t="s">
        <v>912</v>
      </c>
      <c r="F205" s="51" t="s">
        <v>1059</v>
      </c>
      <c r="G205" s="52">
        <v>221625</v>
      </c>
      <c r="H205" s="52">
        <v>517125</v>
      </c>
      <c r="I205" s="52"/>
      <c r="J205" s="95">
        <f>SUBTOTAL(9,G205:I205)</f>
        <v>738750</v>
      </c>
      <c r="K205" s="96">
        <f>IFERROR(J205/$J$18*100,"0.00")</f>
        <v>0.29219952650749914</v>
      </c>
    </row>
    <row r="206" spans="1:11" ht="13.2" x14ac:dyDescent="0.25">
      <c r="A206" s="44">
        <v>2</v>
      </c>
      <c r="B206" s="45">
        <v>3</v>
      </c>
      <c r="C206" s="45">
        <v>5</v>
      </c>
      <c r="D206" s="45">
        <v>4</v>
      </c>
      <c r="E206" s="45"/>
      <c r="F206" s="56" t="s">
        <v>1060</v>
      </c>
      <c r="G206" s="62">
        <f>+G207</f>
        <v>29400</v>
      </c>
      <c r="H206" s="62">
        <f>+H207</f>
        <v>68600</v>
      </c>
      <c r="I206" s="62">
        <f>+I207</f>
        <v>0</v>
      </c>
      <c r="J206" s="62">
        <f>+J207</f>
        <v>98000</v>
      </c>
      <c r="K206" s="63">
        <f>+K207</f>
        <v>3.8762170690673316E-2</v>
      </c>
    </row>
    <row r="207" spans="1:11" ht="13.2" x14ac:dyDescent="0.25">
      <c r="A207" s="57">
        <v>2</v>
      </c>
      <c r="B207" s="50">
        <v>3</v>
      </c>
      <c r="C207" s="50">
        <v>5</v>
      </c>
      <c r="D207" s="50">
        <v>4</v>
      </c>
      <c r="E207" s="50" t="s">
        <v>912</v>
      </c>
      <c r="F207" s="51" t="s">
        <v>1060</v>
      </c>
      <c r="G207" s="52">
        <v>29400</v>
      </c>
      <c r="H207" s="52">
        <v>68600</v>
      </c>
      <c r="I207" s="59"/>
      <c r="J207" s="95">
        <f>SUBTOTAL(9,G207:I207)</f>
        <v>98000</v>
      </c>
      <c r="K207" s="96">
        <f>IFERROR(J207/$J$18*100,"0.00")</f>
        <v>3.8762170690673316E-2</v>
      </c>
    </row>
    <row r="208" spans="1:11" ht="13.2" x14ac:dyDescent="0.25">
      <c r="A208" s="44">
        <v>2</v>
      </c>
      <c r="B208" s="45">
        <v>3</v>
      </c>
      <c r="C208" s="45">
        <v>5</v>
      </c>
      <c r="D208" s="45">
        <v>5</v>
      </c>
      <c r="E208" s="45"/>
      <c r="F208" s="56" t="s">
        <v>1061</v>
      </c>
      <c r="G208" s="62">
        <f>+G209</f>
        <v>300582.61</v>
      </c>
      <c r="H208" s="62">
        <f>+H209</f>
        <v>701359.41</v>
      </c>
      <c r="I208" s="62">
        <f>+I209</f>
        <v>0</v>
      </c>
      <c r="J208" s="62">
        <f>+J209</f>
        <v>1001942.02</v>
      </c>
      <c r="K208" s="63">
        <f>+K209</f>
        <v>0.39630048572855114</v>
      </c>
    </row>
    <row r="209" spans="1:11" ht="13.2" x14ac:dyDescent="0.25">
      <c r="A209" s="57">
        <v>2</v>
      </c>
      <c r="B209" s="50">
        <v>3</v>
      </c>
      <c r="C209" s="50">
        <v>5</v>
      </c>
      <c r="D209" s="50">
        <v>5</v>
      </c>
      <c r="E209" s="50" t="s">
        <v>912</v>
      </c>
      <c r="F209" s="51" t="s">
        <v>1062</v>
      </c>
      <c r="G209" s="52">
        <v>300582.61</v>
      </c>
      <c r="H209" s="52">
        <v>701359.41</v>
      </c>
      <c r="I209" s="52"/>
      <c r="J209" s="95">
        <f>SUBTOTAL(9,G209:I209)</f>
        <v>1001942.02</v>
      </c>
      <c r="K209" s="96">
        <f>IFERROR(J209/$J$18*100,"0.00")</f>
        <v>0.39630048572855114</v>
      </c>
    </row>
    <row r="210" spans="1:11" ht="13.2" x14ac:dyDescent="0.25">
      <c r="A210" s="39">
        <v>2</v>
      </c>
      <c r="B210" s="40">
        <v>3</v>
      </c>
      <c r="C210" s="40">
        <v>6</v>
      </c>
      <c r="D210" s="40"/>
      <c r="E210" s="40"/>
      <c r="F210" s="41" t="s">
        <v>1063</v>
      </c>
      <c r="G210" s="42">
        <f>+G211+G215+G219+G223</f>
        <v>456600</v>
      </c>
      <c r="H210" s="42">
        <f>+H211+H215+H219+H223</f>
        <v>1065400</v>
      </c>
      <c r="I210" s="42">
        <f>+I211+I215+I219+I223</f>
        <v>0</v>
      </c>
      <c r="J210" s="42">
        <f>+J211+J215+J219+J223</f>
        <v>1522000</v>
      </c>
      <c r="K210" s="42">
        <f>+K211+K215+K219+K223</f>
        <v>0.60200024276739583</v>
      </c>
    </row>
    <row r="211" spans="1:11" ht="13.2" x14ac:dyDescent="0.25">
      <c r="A211" s="44">
        <v>2</v>
      </c>
      <c r="B211" s="45">
        <v>3</v>
      </c>
      <c r="C211" s="45">
        <v>6</v>
      </c>
      <c r="D211" s="45">
        <v>1</v>
      </c>
      <c r="E211" s="45"/>
      <c r="F211" s="56" t="s">
        <v>1064</v>
      </c>
      <c r="G211" s="62">
        <f>+G212+G213+G214</f>
        <v>63900</v>
      </c>
      <c r="H211" s="62">
        <f>+H212+H213+H214</f>
        <v>149100</v>
      </c>
      <c r="I211" s="62">
        <f>+I212+I213+I214</f>
        <v>0</v>
      </c>
      <c r="J211" s="62">
        <f>+J212+J213+J214</f>
        <v>213000</v>
      </c>
      <c r="K211" s="63">
        <f>+K212+K213+K214</f>
        <v>8.4248391399116482E-2</v>
      </c>
    </row>
    <row r="212" spans="1:11" ht="13.2" x14ac:dyDescent="0.25">
      <c r="A212" s="57">
        <v>2</v>
      </c>
      <c r="B212" s="50">
        <v>3</v>
      </c>
      <c r="C212" s="50">
        <v>6</v>
      </c>
      <c r="D212" s="50">
        <v>1</v>
      </c>
      <c r="E212" s="50" t="s">
        <v>912</v>
      </c>
      <c r="F212" s="51" t="s">
        <v>1065</v>
      </c>
      <c r="G212" s="52">
        <v>60900</v>
      </c>
      <c r="H212" s="52">
        <v>142100</v>
      </c>
      <c r="I212" s="52"/>
      <c r="J212" s="95">
        <f>SUBTOTAL(9,G212:I212)</f>
        <v>203000</v>
      </c>
      <c r="K212" s="96">
        <f>IFERROR(J212/$J$18*100,"0.00")</f>
        <v>8.029306785925186E-2</v>
      </c>
    </row>
    <row r="213" spans="1:11" ht="13.2" x14ac:dyDescent="0.25">
      <c r="A213" s="57">
        <v>2</v>
      </c>
      <c r="B213" s="50">
        <v>3</v>
      </c>
      <c r="C213" s="50">
        <v>6</v>
      </c>
      <c r="D213" s="50">
        <v>1</v>
      </c>
      <c r="E213" s="50" t="s">
        <v>914</v>
      </c>
      <c r="F213" s="51" t="s">
        <v>1066</v>
      </c>
      <c r="G213" s="52">
        <v>3000</v>
      </c>
      <c r="H213" s="52">
        <v>7000</v>
      </c>
      <c r="I213" s="52"/>
      <c r="J213" s="95">
        <f>SUBTOTAL(9,G213:I213)</f>
        <v>10000</v>
      </c>
      <c r="K213" s="96">
        <f>IFERROR(J213/$J$18*100,"0.00")</f>
        <v>3.9553235398646237E-3</v>
      </c>
    </row>
    <row r="214" spans="1:11" ht="13.2" x14ac:dyDescent="0.25">
      <c r="A214" s="57">
        <v>2</v>
      </c>
      <c r="B214" s="50">
        <v>3</v>
      </c>
      <c r="C214" s="50">
        <v>6</v>
      </c>
      <c r="D214" s="50">
        <v>1</v>
      </c>
      <c r="E214" s="50" t="s">
        <v>936</v>
      </c>
      <c r="F214" s="51" t="s">
        <v>1067</v>
      </c>
      <c r="G214" s="52"/>
      <c r="H214" s="52"/>
      <c r="I214" s="52"/>
      <c r="J214" s="95">
        <f>SUBTOTAL(9,G214:I214)</f>
        <v>0</v>
      </c>
      <c r="K214" s="96">
        <f>IFERROR(J214/$J$18*100,"0.00")</f>
        <v>0</v>
      </c>
    </row>
    <row r="215" spans="1:11" ht="13.2" x14ac:dyDescent="0.25">
      <c r="A215" s="44">
        <v>2</v>
      </c>
      <c r="B215" s="45">
        <v>3</v>
      </c>
      <c r="C215" s="45">
        <v>6</v>
      </c>
      <c r="D215" s="45">
        <v>2</v>
      </c>
      <c r="E215" s="45"/>
      <c r="F215" s="56" t="s">
        <v>1068</v>
      </c>
      <c r="G215" s="62">
        <f>+G216+G217+G218</f>
        <v>137700</v>
      </c>
      <c r="H215" s="62">
        <f>+H216+H217+H218</f>
        <v>321300</v>
      </c>
      <c r="I215" s="62">
        <f>+I216+I217+I218</f>
        <v>0</v>
      </c>
      <c r="J215" s="62">
        <f>+J216+J217+J218</f>
        <v>459000</v>
      </c>
      <c r="K215" s="63">
        <f>+K216+K217+K218</f>
        <v>0.18154935047978621</v>
      </c>
    </row>
    <row r="216" spans="1:11" ht="13.2" x14ac:dyDescent="0.25">
      <c r="A216" s="57">
        <v>2</v>
      </c>
      <c r="B216" s="50">
        <v>3</v>
      </c>
      <c r="C216" s="50">
        <v>6</v>
      </c>
      <c r="D216" s="50">
        <v>2</v>
      </c>
      <c r="E216" s="50" t="s">
        <v>912</v>
      </c>
      <c r="F216" s="51" t="s">
        <v>1069</v>
      </c>
      <c r="G216" s="52">
        <v>64500</v>
      </c>
      <c r="H216" s="52">
        <v>150500</v>
      </c>
      <c r="I216" s="52"/>
      <c r="J216" s="95">
        <f>SUBTOTAL(9,G216:I216)</f>
        <v>215000</v>
      </c>
      <c r="K216" s="96">
        <f>IFERROR(J216/$J$18*100,"0.00")</f>
        <v>8.503945610708942E-2</v>
      </c>
    </row>
    <row r="217" spans="1:11" ht="13.2" x14ac:dyDescent="0.25">
      <c r="A217" s="57">
        <v>2</v>
      </c>
      <c r="B217" s="50">
        <v>3</v>
      </c>
      <c r="C217" s="50">
        <v>6</v>
      </c>
      <c r="D217" s="50">
        <v>2</v>
      </c>
      <c r="E217" s="50" t="s">
        <v>914</v>
      </c>
      <c r="F217" s="51" t="s">
        <v>1070</v>
      </c>
      <c r="G217" s="52">
        <v>33900</v>
      </c>
      <c r="H217" s="52">
        <v>79100</v>
      </c>
      <c r="I217" s="52"/>
      <c r="J217" s="95">
        <f>SUBTOTAL(9,G217:I217)</f>
        <v>113000</v>
      </c>
      <c r="K217" s="96">
        <f>IFERROR(J217/$J$18*100,"0.00")</f>
        <v>4.4695156000470249E-2</v>
      </c>
    </row>
    <row r="218" spans="1:11" ht="13.2" x14ac:dyDescent="0.25">
      <c r="A218" s="57">
        <v>2</v>
      </c>
      <c r="B218" s="50">
        <v>3</v>
      </c>
      <c r="C218" s="50">
        <v>6</v>
      </c>
      <c r="D218" s="50">
        <v>2</v>
      </c>
      <c r="E218" s="50" t="s">
        <v>921</v>
      </c>
      <c r="F218" s="51" t="s">
        <v>1071</v>
      </c>
      <c r="G218" s="52">
        <v>39300</v>
      </c>
      <c r="H218" s="52">
        <v>91700</v>
      </c>
      <c r="I218" s="59"/>
      <c r="J218" s="95">
        <f>SUBTOTAL(9,G218:I218)</f>
        <v>131000</v>
      </c>
      <c r="K218" s="96">
        <f>IFERROR(J218/$J$18*100,"0.00")</f>
        <v>5.1814738372226568E-2</v>
      </c>
    </row>
    <row r="219" spans="1:11" ht="13.2" x14ac:dyDescent="0.25">
      <c r="A219" s="44">
        <v>2</v>
      </c>
      <c r="B219" s="45">
        <v>3</v>
      </c>
      <c r="C219" s="45">
        <v>6</v>
      </c>
      <c r="D219" s="45">
        <v>3</v>
      </c>
      <c r="E219" s="45"/>
      <c r="F219" s="56" t="s">
        <v>1072</v>
      </c>
      <c r="G219" s="62">
        <f>+G220+G221+G222</f>
        <v>160500</v>
      </c>
      <c r="H219" s="62">
        <f>+H220+H221+H222</f>
        <v>374500</v>
      </c>
      <c r="I219" s="62">
        <f>+I220+I221+I222</f>
        <v>0</v>
      </c>
      <c r="J219" s="62">
        <f>+J220+J221+J222</f>
        <v>535000</v>
      </c>
      <c r="K219" s="63">
        <f>+K220+K221+K222</f>
        <v>0.21160980938275739</v>
      </c>
    </row>
    <row r="220" spans="1:11" ht="13.2" x14ac:dyDescent="0.25">
      <c r="A220" s="57">
        <v>2</v>
      </c>
      <c r="B220" s="50">
        <v>3</v>
      </c>
      <c r="C220" s="50">
        <v>6</v>
      </c>
      <c r="D220" s="50">
        <v>3</v>
      </c>
      <c r="E220" s="50" t="s">
        <v>936</v>
      </c>
      <c r="F220" s="65" t="s">
        <v>1073</v>
      </c>
      <c r="G220" s="52">
        <v>70500</v>
      </c>
      <c r="H220" s="52">
        <v>164500</v>
      </c>
      <c r="I220" s="52"/>
      <c r="J220" s="95">
        <f>SUBTOTAL(9,G220:I220)</f>
        <v>235000</v>
      </c>
      <c r="K220" s="96">
        <f>IFERROR(J220/$J$18*100,"0.00")</f>
        <v>9.2950103186818664E-2</v>
      </c>
    </row>
    <row r="221" spans="1:11" ht="13.2" x14ac:dyDescent="0.25">
      <c r="A221" s="57">
        <v>2</v>
      </c>
      <c r="B221" s="50">
        <v>3</v>
      </c>
      <c r="C221" s="50">
        <v>6</v>
      </c>
      <c r="D221" s="50">
        <v>3</v>
      </c>
      <c r="E221" s="50" t="s">
        <v>916</v>
      </c>
      <c r="F221" s="51" t="s">
        <v>1074</v>
      </c>
      <c r="G221" s="52">
        <v>34500</v>
      </c>
      <c r="H221" s="52">
        <v>80500</v>
      </c>
      <c r="I221" s="52"/>
      <c r="J221" s="95">
        <f>SUBTOTAL(9,G221:I221)</f>
        <v>115000</v>
      </c>
      <c r="K221" s="96">
        <f>IFERROR(J221/$J$18*100,"0.00")</f>
        <v>4.548622070844318E-2</v>
      </c>
    </row>
    <row r="222" spans="1:11" ht="13.2" x14ac:dyDescent="0.25">
      <c r="A222" s="57">
        <v>2</v>
      </c>
      <c r="B222" s="50">
        <v>3</v>
      </c>
      <c r="C222" s="50">
        <v>6</v>
      </c>
      <c r="D222" s="50">
        <v>3</v>
      </c>
      <c r="E222" s="50" t="s">
        <v>918</v>
      </c>
      <c r="F222" s="51" t="s">
        <v>1075</v>
      </c>
      <c r="G222" s="52">
        <v>55500</v>
      </c>
      <c r="H222" s="52">
        <v>129500</v>
      </c>
      <c r="I222" s="59"/>
      <c r="J222" s="95">
        <f>SUBTOTAL(9,G222:I222)</f>
        <v>185000</v>
      </c>
      <c r="K222" s="96">
        <f>IFERROR(J222/$J$18*100,"0.00")</f>
        <v>7.3173485487495554E-2</v>
      </c>
    </row>
    <row r="223" spans="1:11" ht="13.2" x14ac:dyDescent="0.25">
      <c r="A223" s="44">
        <v>2</v>
      </c>
      <c r="B223" s="45">
        <v>3</v>
      </c>
      <c r="C223" s="45">
        <v>6</v>
      </c>
      <c r="D223" s="45">
        <v>4</v>
      </c>
      <c r="E223" s="45"/>
      <c r="F223" s="56" t="s">
        <v>1076</v>
      </c>
      <c r="G223" s="62">
        <f>+G224</f>
        <v>94500</v>
      </c>
      <c r="H223" s="62">
        <f>+H224</f>
        <v>220500</v>
      </c>
      <c r="I223" s="62">
        <f>+I224</f>
        <v>0</v>
      </c>
      <c r="J223" s="62">
        <f>+J224</f>
        <v>315000</v>
      </c>
      <c r="K223" s="63">
        <f>+K224</f>
        <v>0.12459269150573565</v>
      </c>
    </row>
    <row r="224" spans="1:11" ht="13.2" x14ac:dyDescent="0.25">
      <c r="A224" s="57">
        <v>2</v>
      </c>
      <c r="B224" s="50">
        <v>3</v>
      </c>
      <c r="C224" s="50">
        <v>6</v>
      </c>
      <c r="D224" s="50">
        <v>4</v>
      </c>
      <c r="E224" s="50" t="s">
        <v>936</v>
      </c>
      <c r="F224" s="51" t="s">
        <v>1077</v>
      </c>
      <c r="G224" s="52">
        <v>94500</v>
      </c>
      <c r="H224" s="52">
        <v>220500</v>
      </c>
      <c r="I224" s="52"/>
      <c r="J224" s="95">
        <f>SUBTOTAL(9,G224:I224)</f>
        <v>315000</v>
      </c>
      <c r="K224" s="96">
        <f>IFERROR(J224/$J$18*100,"0.00")</f>
        <v>0.12459269150573565</v>
      </c>
    </row>
    <row r="225" spans="1:11" ht="13.2" x14ac:dyDescent="0.25">
      <c r="A225" s="39">
        <v>2</v>
      </c>
      <c r="B225" s="40">
        <v>3</v>
      </c>
      <c r="C225" s="40">
        <v>7</v>
      </c>
      <c r="D225" s="40"/>
      <c r="E225" s="40"/>
      <c r="F225" s="41" t="s">
        <v>1078</v>
      </c>
      <c r="G225" s="42">
        <f>+G226+G233</f>
        <v>5475127.9100000001</v>
      </c>
      <c r="H225" s="42">
        <f>+H226+H233</f>
        <v>12775298.460000001</v>
      </c>
      <c r="I225" s="42">
        <f>+I226+I233</f>
        <v>0</v>
      </c>
      <c r="J225" s="42">
        <f>+J226+J233</f>
        <v>18250426.370000001</v>
      </c>
      <c r="K225" s="43">
        <f>+K226+K233</f>
        <v>7.2186341033827075</v>
      </c>
    </row>
    <row r="226" spans="1:11" ht="13.2" x14ac:dyDescent="0.25">
      <c r="A226" s="44">
        <v>2</v>
      </c>
      <c r="B226" s="45">
        <v>3</v>
      </c>
      <c r="C226" s="45">
        <v>7</v>
      </c>
      <c r="D226" s="45">
        <v>1</v>
      </c>
      <c r="E226" s="45"/>
      <c r="F226" s="56" t="s">
        <v>1079</v>
      </c>
      <c r="G226" s="62">
        <f>+G227+G228+G229+G230+G231+G232</f>
        <v>2498845.91</v>
      </c>
      <c r="H226" s="62">
        <f>+H227+H228+H229+H230+H231+H232</f>
        <v>5830640.46</v>
      </c>
      <c r="I226" s="62">
        <f>+I227+I228+I229+I230+I231+I232</f>
        <v>0</v>
      </c>
      <c r="J226" s="62">
        <f>+J227+J228+J229+J230+J231+J232</f>
        <v>8329486.3700000001</v>
      </c>
      <c r="K226" s="63">
        <f>+K227+K228+K229+K230+K231+K232</f>
        <v>3.2945813514242537</v>
      </c>
    </row>
    <row r="227" spans="1:11" ht="13.2" x14ac:dyDescent="0.25">
      <c r="A227" s="57">
        <v>2</v>
      </c>
      <c r="B227" s="50">
        <v>3</v>
      </c>
      <c r="C227" s="50">
        <v>7</v>
      </c>
      <c r="D227" s="50">
        <v>1</v>
      </c>
      <c r="E227" s="50" t="s">
        <v>912</v>
      </c>
      <c r="F227" s="51" t="s">
        <v>1080</v>
      </c>
      <c r="G227" s="52">
        <v>457800</v>
      </c>
      <c r="H227" s="52">
        <v>1068200</v>
      </c>
      <c r="I227" s="52"/>
      <c r="J227" s="95">
        <f t="shared" ref="J227:J232" si="9">SUBTOTAL(9,G227:I227)</f>
        <v>1526000</v>
      </c>
      <c r="K227" s="96">
        <f>IFERROR(J227/$J$18*100,"0.00")</f>
        <v>0.60358237218334165</v>
      </c>
    </row>
    <row r="228" spans="1:11" ht="13.2" x14ac:dyDescent="0.25">
      <c r="A228" s="57">
        <v>2</v>
      </c>
      <c r="B228" s="50">
        <v>3</v>
      </c>
      <c r="C228" s="50">
        <v>7</v>
      </c>
      <c r="D228" s="50">
        <v>1</v>
      </c>
      <c r="E228" s="50" t="s">
        <v>914</v>
      </c>
      <c r="F228" s="51" t="s">
        <v>1081</v>
      </c>
      <c r="G228" s="52">
        <v>1380696</v>
      </c>
      <c r="H228" s="52">
        <v>3221624</v>
      </c>
      <c r="I228" s="52"/>
      <c r="J228" s="95">
        <f t="shared" si="9"/>
        <v>4602320</v>
      </c>
      <c r="K228" s="96">
        <f t="shared" ref="K228:K234" si="10">IFERROR(J228/$J$18*100,"0.00")</f>
        <v>1.8203664633989758</v>
      </c>
    </row>
    <row r="229" spans="1:11" ht="13.2" x14ac:dyDescent="0.25">
      <c r="A229" s="57">
        <v>2</v>
      </c>
      <c r="B229" s="50">
        <v>3</v>
      </c>
      <c r="C229" s="50">
        <v>7</v>
      </c>
      <c r="D229" s="50">
        <v>1</v>
      </c>
      <c r="E229" s="50" t="s">
        <v>921</v>
      </c>
      <c r="F229" s="51" t="s">
        <v>1082</v>
      </c>
      <c r="G229" s="52">
        <v>0</v>
      </c>
      <c r="H229" s="52">
        <v>0</v>
      </c>
      <c r="I229" s="52"/>
      <c r="J229" s="95">
        <f t="shared" si="9"/>
        <v>0</v>
      </c>
      <c r="K229" s="96">
        <f t="shared" si="10"/>
        <v>0</v>
      </c>
    </row>
    <row r="230" spans="1:11" ht="13.2" x14ac:dyDescent="0.25">
      <c r="A230" s="57">
        <v>2</v>
      </c>
      <c r="B230" s="50">
        <v>3</v>
      </c>
      <c r="C230" s="50">
        <v>7</v>
      </c>
      <c r="D230" s="50">
        <v>1</v>
      </c>
      <c r="E230" s="50" t="s">
        <v>936</v>
      </c>
      <c r="F230" s="51" t="s">
        <v>1083</v>
      </c>
      <c r="G230" s="52">
        <v>580804.91</v>
      </c>
      <c r="H230" s="52">
        <v>1355211.46</v>
      </c>
      <c r="I230" s="52"/>
      <c r="J230" s="95">
        <f t="shared" si="9"/>
        <v>1936016.37</v>
      </c>
      <c r="K230" s="96">
        <f t="shared" si="10"/>
        <v>0.76575711218242604</v>
      </c>
    </row>
    <row r="231" spans="1:11" ht="13.2" x14ac:dyDescent="0.25">
      <c r="A231" s="57">
        <v>2</v>
      </c>
      <c r="B231" s="50">
        <v>3</v>
      </c>
      <c r="C231" s="50">
        <v>7</v>
      </c>
      <c r="D231" s="50">
        <v>1</v>
      </c>
      <c r="E231" s="50" t="s">
        <v>916</v>
      </c>
      <c r="F231" s="51" t="s">
        <v>1084</v>
      </c>
      <c r="G231" s="52">
        <v>33645</v>
      </c>
      <c r="H231" s="52">
        <v>78505</v>
      </c>
      <c r="I231" s="52"/>
      <c r="J231" s="95">
        <f t="shared" si="9"/>
        <v>112150</v>
      </c>
      <c r="K231" s="96">
        <f t="shared" si="10"/>
        <v>4.4358953499581757E-2</v>
      </c>
    </row>
    <row r="232" spans="1:11" ht="13.2" x14ac:dyDescent="0.25">
      <c r="A232" s="57">
        <v>2</v>
      </c>
      <c r="B232" s="50">
        <v>3</v>
      </c>
      <c r="C232" s="50">
        <v>7</v>
      </c>
      <c r="D232" s="50">
        <v>1</v>
      </c>
      <c r="E232" s="50" t="s">
        <v>918</v>
      </c>
      <c r="F232" s="51" t="s">
        <v>1085</v>
      </c>
      <c r="G232" s="52">
        <v>45900</v>
      </c>
      <c r="H232" s="52">
        <v>107100</v>
      </c>
      <c r="I232" s="52"/>
      <c r="J232" s="95">
        <f t="shared" si="9"/>
        <v>153000</v>
      </c>
      <c r="K232" s="96">
        <f t="shared" si="10"/>
        <v>6.0516450159928743E-2</v>
      </c>
    </row>
    <row r="233" spans="1:11" ht="13.2" x14ac:dyDescent="0.25">
      <c r="A233" s="44">
        <v>2</v>
      </c>
      <c r="B233" s="45">
        <v>3</v>
      </c>
      <c r="C233" s="45">
        <v>7</v>
      </c>
      <c r="D233" s="45">
        <v>2</v>
      </c>
      <c r="E233" s="45"/>
      <c r="F233" s="56" t="s">
        <v>1086</v>
      </c>
      <c r="G233" s="62">
        <f>+G234+G235+G236+G237</f>
        <v>2976282</v>
      </c>
      <c r="H233" s="62">
        <f>+H234+H235+H236+H237</f>
        <v>6944658</v>
      </c>
      <c r="I233" s="62">
        <f>+I234+I235+I236+I237</f>
        <v>0</v>
      </c>
      <c r="J233" s="62">
        <f>+J234+J235+J236+J237</f>
        <v>9920940</v>
      </c>
      <c r="K233" s="63">
        <f>+K234+K235+K236+K237</f>
        <v>3.9240527519584538</v>
      </c>
    </row>
    <row r="234" spans="1:11" ht="13.2" x14ac:dyDescent="0.25">
      <c r="A234" s="49">
        <v>2</v>
      </c>
      <c r="B234" s="50">
        <v>3</v>
      </c>
      <c r="C234" s="50">
        <v>7</v>
      </c>
      <c r="D234" s="50">
        <v>2</v>
      </c>
      <c r="E234" s="50" t="s">
        <v>914</v>
      </c>
      <c r="F234" s="51" t="s">
        <v>1087</v>
      </c>
      <c r="G234" s="52"/>
      <c r="H234" s="52"/>
      <c r="I234" s="52"/>
      <c r="J234" s="95">
        <f>SUBTOTAL(9,G234:I234)</f>
        <v>0</v>
      </c>
      <c r="K234" s="96">
        <f t="shared" si="10"/>
        <v>0</v>
      </c>
    </row>
    <row r="235" spans="1:11" ht="13.2" x14ac:dyDescent="0.25">
      <c r="A235" s="49">
        <v>2</v>
      </c>
      <c r="B235" s="50">
        <v>3</v>
      </c>
      <c r="C235" s="50">
        <v>7</v>
      </c>
      <c r="D235" s="50">
        <v>2</v>
      </c>
      <c r="E235" s="50" t="s">
        <v>921</v>
      </c>
      <c r="F235" s="51" t="s">
        <v>1088</v>
      </c>
      <c r="G235" s="52">
        <v>2605782</v>
      </c>
      <c r="H235" s="52">
        <v>6080158</v>
      </c>
      <c r="I235" s="52"/>
      <c r="J235" s="95">
        <f>SUBTOTAL(9,G235:I235)</f>
        <v>8685940</v>
      </c>
      <c r="K235" s="96">
        <f>IFERROR(J235/$J$18*100,"0.00")</f>
        <v>3.435570294785173</v>
      </c>
    </row>
    <row r="236" spans="1:11" ht="13.2" x14ac:dyDescent="0.25">
      <c r="A236" s="49">
        <v>2</v>
      </c>
      <c r="B236" s="50">
        <v>3</v>
      </c>
      <c r="C236" s="50">
        <v>7</v>
      </c>
      <c r="D236" s="50">
        <v>2</v>
      </c>
      <c r="E236" s="50" t="s">
        <v>916</v>
      </c>
      <c r="F236" s="51" t="s">
        <v>1089</v>
      </c>
      <c r="G236" s="52">
        <v>10500</v>
      </c>
      <c r="H236" s="52">
        <v>24500</v>
      </c>
      <c r="I236" s="59"/>
      <c r="J236" s="95">
        <f>SUBTOTAL(9,G236:I236)</f>
        <v>35000</v>
      </c>
      <c r="K236" s="96">
        <f>IFERROR(J236/$J$18*100,"0.00")</f>
        <v>1.3843632389526185E-2</v>
      </c>
    </row>
    <row r="237" spans="1:11" ht="13.2" x14ac:dyDescent="0.25">
      <c r="A237" s="65">
        <v>2</v>
      </c>
      <c r="B237" s="340">
        <v>3</v>
      </c>
      <c r="C237" s="340">
        <v>7</v>
      </c>
      <c r="D237" s="340">
        <v>2</v>
      </c>
      <c r="E237" s="340" t="s">
        <v>918</v>
      </c>
      <c r="F237" s="53" t="s">
        <v>1090</v>
      </c>
      <c r="G237" s="52">
        <v>360000</v>
      </c>
      <c r="H237" s="52">
        <v>840000</v>
      </c>
      <c r="I237" s="59"/>
      <c r="J237" s="95">
        <f>SUBTOTAL(9,G237:I237)</f>
        <v>1200000</v>
      </c>
      <c r="K237" s="96">
        <f>IFERROR(J237/$J$18*100,"0.00")</f>
        <v>0.47463882478375491</v>
      </c>
    </row>
    <row r="238" spans="1:11" ht="13.2" x14ac:dyDescent="0.25">
      <c r="A238" s="65">
        <v>2</v>
      </c>
      <c r="B238" s="340">
        <v>3</v>
      </c>
      <c r="C238" s="340">
        <v>7</v>
      </c>
      <c r="D238" s="340">
        <v>2</v>
      </c>
      <c r="E238" s="340">
        <v>99</v>
      </c>
      <c r="F238" s="53" t="s">
        <v>2560</v>
      </c>
      <c r="G238" s="52">
        <v>12000</v>
      </c>
      <c r="H238" s="52">
        <v>28000</v>
      </c>
      <c r="I238" s="59"/>
      <c r="J238" s="95">
        <f>SUBTOTAL(9,G238:I238)</f>
        <v>40000</v>
      </c>
      <c r="K238" s="96">
        <f>IFERROR(J238/$J$18*100,"0.00")</f>
        <v>1.5821294159458495E-2</v>
      </c>
    </row>
    <row r="239" spans="1:11" ht="13.2" x14ac:dyDescent="0.25">
      <c r="A239" s="39">
        <v>2</v>
      </c>
      <c r="B239" s="40">
        <v>3</v>
      </c>
      <c r="C239" s="40">
        <v>9</v>
      </c>
      <c r="D239" s="40"/>
      <c r="E239" s="40"/>
      <c r="F239" s="41" t="s">
        <v>1091</v>
      </c>
      <c r="G239" s="42">
        <f>+G240+G243+G246+G248+G250+G252+G254</f>
        <v>3824313.98</v>
      </c>
      <c r="H239" s="42">
        <f>+H240+H243+H246+H248+H250+H252+H254</f>
        <v>9173399.2699999996</v>
      </c>
      <c r="I239" s="42">
        <f>+I240+I243+I246+I248+I250+I252+I254</f>
        <v>0</v>
      </c>
      <c r="J239" s="42">
        <f>+J240+J243+J246+J248+J250+J252+J254</f>
        <v>12997713.25</v>
      </c>
      <c r="K239" s="42">
        <f>+K240+K243+K246+K248+K250+K252+K254</f>
        <v>5.1410161182135328</v>
      </c>
    </row>
    <row r="240" spans="1:11" ht="13.2" x14ac:dyDescent="0.25">
      <c r="A240" s="44">
        <v>2</v>
      </c>
      <c r="B240" s="45">
        <v>3</v>
      </c>
      <c r="C240" s="45">
        <v>9</v>
      </c>
      <c r="D240" s="45">
        <v>1</v>
      </c>
      <c r="E240" s="45"/>
      <c r="F240" s="56" t="s">
        <v>1092</v>
      </c>
      <c r="G240" s="62">
        <f>+G241+G242</f>
        <v>456908.64</v>
      </c>
      <c r="H240" s="62">
        <f>+H241+H242</f>
        <v>1066120.1599999999</v>
      </c>
      <c r="I240" s="62">
        <f>+I241+I242</f>
        <v>0</v>
      </c>
      <c r="J240" s="62">
        <f>+J241+J242</f>
        <v>1523028.7999999998</v>
      </c>
      <c r="K240" s="63">
        <f>+K241</f>
        <v>0.60240716645317693</v>
      </c>
    </row>
    <row r="241" spans="1:11" ht="13.2" x14ac:dyDescent="0.25">
      <c r="A241" s="57">
        <v>2</v>
      </c>
      <c r="B241" s="50">
        <v>3</v>
      </c>
      <c r="C241" s="50">
        <v>9</v>
      </c>
      <c r="D241" s="50">
        <v>1</v>
      </c>
      <c r="E241" s="50" t="s">
        <v>912</v>
      </c>
      <c r="F241" s="51" t="s">
        <v>1093</v>
      </c>
      <c r="G241" s="95">
        <v>456908.64</v>
      </c>
      <c r="H241" s="95">
        <v>1066120.1599999999</v>
      </c>
      <c r="I241" s="95"/>
      <c r="J241" s="95">
        <f>SUBTOTAL(9,G241:I241)</f>
        <v>1523028.7999999998</v>
      </c>
      <c r="K241" s="96">
        <f>IFERROR(J241/$J$18*100,"0.00")</f>
        <v>0.60240716645317693</v>
      </c>
    </row>
    <row r="242" spans="1:11" ht="13.2" x14ac:dyDescent="0.25">
      <c r="A242" s="57">
        <v>2</v>
      </c>
      <c r="B242" s="50">
        <v>3</v>
      </c>
      <c r="C242" s="50">
        <v>9</v>
      </c>
      <c r="D242" s="50">
        <v>1</v>
      </c>
      <c r="E242" s="50" t="s">
        <v>914</v>
      </c>
      <c r="F242" s="51" t="s">
        <v>1094</v>
      </c>
      <c r="G242" s="95"/>
      <c r="H242" s="95"/>
      <c r="I242" s="95"/>
      <c r="J242" s="95">
        <f t="shared" ref="J242:J255" si="11">SUBTOTAL(9,G242:I242)</f>
        <v>0</v>
      </c>
      <c r="K242" s="96">
        <f>IFERROR(J242/$J$18*100,"0.00")</f>
        <v>0</v>
      </c>
    </row>
    <row r="243" spans="1:11" ht="13.2" x14ac:dyDescent="0.25">
      <c r="A243" s="44">
        <v>2</v>
      </c>
      <c r="B243" s="45">
        <v>3</v>
      </c>
      <c r="C243" s="45">
        <v>9</v>
      </c>
      <c r="D243" s="45">
        <v>2</v>
      </c>
      <c r="E243" s="45"/>
      <c r="F243" s="56" t="s">
        <v>1095</v>
      </c>
      <c r="G243" s="62">
        <f>+G244+G245</f>
        <v>1315612.49</v>
      </c>
      <c r="H243" s="62">
        <f>+H244+H245</f>
        <v>3069762.46</v>
      </c>
      <c r="I243" s="62">
        <f>+I244+I245</f>
        <v>0</v>
      </c>
      <c r="J243" s="62">
        <f t="shared" si="11"/>
        <v>4385374.95</v>
      </c>
      <c r="K243" s="63">
        <f>+K244+K245</f>
        <v>1.734557677086765</v>
      </c>
    </row>
    <row r="244" spans="1:11" ht="13.2" x14ac:dyDescent="0.25">
      <c r="A244" s="57">
        <v>2</v>
      </c>
      <c r="B244" s="50">
        <v>3</v>
      </c>
      <c r="C244" s="50">
        <v>9</v>
      </c>
      <c r="D244" s="50">
        <v>2</v>
      </c>
      <c r="E244" s="50" t="s">
        <v>912</v>
      </c>
      <c r="F244" s="51" t="s">
        <v>1096</v>
      </c>
      <c r="G244" s="52">
        <v>1315612.49</v>
      </c>
      <c r="H244" s="52">
        <v>3069762.46</v>
      </c>
      <c r="I244" s="52"/>
      <c r="J244" s="95">
        <f t="shared" si="11"/>
        <v>4385374.95</v>
      </c>
      <c r="K244" s="96">
        <f>IFERROR(J244/$J$18*100,"0.00")</f>
        <v>1.734557677086765</v>
      </c>
    </row>
    <row r="245" spans="1:11" ht="13.2" x14ac:dyDescent="0.25">
      <c r="A245" s="57">
        <v>2</v>
      </c>
      <c r="B245" s="50">
        <v>3</v>
      </c>
      <c r="C245" s="50">
        <v>9</v>
      </c>
      <c r="D245" s="50">
        <v>2</v>
      </c>
      <c r="E245" s="50" t="s">
        <v>914</v>
      </c>
      <c r="F245" s="51" t="s">
        <v>1097</v>
      </c>
      <c r="G245" s="52"/>
      <c r="H245" s="52"/>
      <c r="I245" s="52"/>
      <c r="J245" s="95">
        <f t="shared" si="11"/>
        <v>0</v>
      </c>
      <c r="K245" s="96">
        <f>IFERROR(J245/$J$18*100,"0.00")</f>
        <v>0</v>
      </c>
    </row>
    <row r="246" spans="1:11" ht="13.2" x14ac:dyDescent="0.25">
      <c r="A246" s="44">
        <v>2</v>
      </c>
      <c r="B246" s="45">
        <v>3</v>
      </c>
      <c r="C246" s="45">
        <v>9</v>
      </c>
      <c r="D246" s="45">
        <v>3</v>
      </c>
      <c r="E246" s="45"/>
      <c r="F246" s="56" t="s">
        <v>1098</v>
      </c>
      <c r="G246" s="62">
        <f>+G247</f>
        <v>1194883.5</v>
      </c>
      <c r="H246" s="62">
        <f>+H247</f>
        <v>2788061.5</v>
      </c>
      <c r="I246" s="62">
        <f>+I247</f>
        <v>0</v>
      </c>
      <c r="J246" s="62">
        <f t="shared" si="11"/>
        <v>3982945</v>
      </c>
      <c r="K246" s="63">
        <f>+K247</f>
        <v>1.5753836116486106</v>
      </c>
    </row>
    <row r="247" spans="1:11" ht="13.2" x14ac:dyDescent="0.25">
      <c r="A247" s="57">
        <v>2</v>
      </c>
      <c r="B247" s="50">
        <v>3</v>
      </c>
      <c r="C247" s="50">
        <v>9</v>
      </c>
      <c r="D247" s="50">
        <v>3</v>
      </c>
      <c r="E247" s="50" t="s">
        <v>912</v>
      </c>
      <c r="F247" s="51" t="s">
        <v>1098</v>
      </c>
      <c r="G247" s="52">
        <v>1194883.5</v>
      </c>
      <c r="H247" s="52">
        <v>2788061.5</v>
      </c>
      <c r="I247" s="52"/>
      <c r="J247" s="95">
        <f t="shared" si="11"/>
        <v>3982945</v>
      </c>
      <c r="K247" s="96">
        <f>IFERROR(J247/$J$18*100,"0.00")</f>
        <v>1.5753836116486106</v>
      </c>
    </row>
    <row r="248" spans="1:11" ht="13.2" x14ac:dyDescent="0.25">
      <c r="A248" s="44">
        <v>2</v>
      </c>
      <c r="B248" s="45">
        <v>3</v>
      </c>
      <c r="C248" s="45">
        <v>9</v>
      </c>
      <c r="D248" s="45">
        <v>5</v>
      </c>
      <c r="E248" s="45"/>
      <c r="F248" s="56" t="s">
        <v>1099</v>
      </c>
      <c r="G248" s="62">
        <f>+G249</f>
        <v>90000</v>
      </c>
      <c r="H248" s="62">
        <f>+H249</f>
        <v>210000</v>
      </c>
      <c r="I248" s="62">
        <f>+I249</f>
        <v>0</v>
      </c>
      <c r="J248" s="62">
        <f t="shared" si="11"/>
        <v>300000</v>
      </c>
      <c r="K248" s="63">
        <f>+K249</f>
        <v>0.11865970619593873</v>
      </c>
    </row>
    <row r="249" spans="1:11" ht="13.2" x14ac:dyDescent="0.25">
      <c r="A249" s="57">
        <v>2</v>
      </c>
      <c r="B249" s="50">
        <v>3</v>
      </c>
      <c r="C249" s="50">
        <v>9</v>
      </c>
      <c r="D249" s="50">
        <v>5</v>
      </c>
      <c r="E249" s="50" t="s">
        <v>912</v>
      </c>
      <c r="F249" s="51" t="s">
        <v>1099</v>
      </c>
      <c r="G249" s="52">
        <v>90000</v>
      </c>
      <c r="H249" s="52">
        <v>210000</v>
      </c>
      <c r="I249" s="59"/>
      <c r="J249" s="95">
        <f t="shared" si="11"/>
        <v>300000</v>
      </c>
      <c r="K249" s="96">
        <f>IFERROR(J249/$J$18*100,"0.00")</f>
        <v>0.11865970619593873</v>
      </c>
    </row>
    <row r="250" spans="1:11" ht="13.2" x14ac:dyDescent="0.25">
      <c r="A250" s="44">
        <v>2</v>
      </c>
      <c r="B250" s="45">
        <v>3</v>
      </c>
      <c r="C250" s="45">
        <v>9</v>
      </c>
      <c r="D250" s="45">
        <v>6</v>
      </c>
      <c r="E250" s="45"/>
      <c r="F250" s="56" t="s">
        <v>1100</v>
      </c>
      <c r="G250" s="62">
        <f>+G251</f>
        <v>53160</v>
      </c>
      <c r="H250" s="62">
        <f>+H251</f>
        <v>124040</v>
      </c>
      <c r="I250" s="62">
        <f>+I251</f>
        <v>0</v>
      </c>
      <c r="J250" s="62">
        <f t="shared" si="11"/>
        <v>177200</v>
      </c>
      <c r="K250" s="63">
        <f>+K251</f>
        <v>7.0088333126401142E-2</v>
      </c>
    </row>
    <row r="251" spans="1:11" ht="13.2" x14ac:dyDescent="0.25">
      <c r="A251" s="57">
        <v>2</v>
      </c>
      <c r="B251" s="50">
        <v>3</v>
      </c>
      <c r="C251" s="50">
        <v>9</v>
      </c>
      <c r="D251" s="50">
        <v>6</v>
      </c>
      <c r="E251" s="50" t="s">
        <v>912</v>
      </c>
      <c r="F251" s="51" t="s">
        <v>1100</v>
      </c>
      <c r="G251" s="52">
        <v>53160</v>
      </c>
      <c r="H251" s="52">
        <v>124040</v>
      </c>
      <c r="I251" s="52"/>
      <c r="J251" s="95">
        <f t="shared" si="11"/>
        <v>177200</v>
      </c>
      <c r="K251" s="96">
        <f>IFERROR(J251/$J$18*100,"0.00")</f>
        <v>7.0088333126401142E-2</v>
      </c>
    </row>
    <row r="252" spans="1:11" ht="13.2" x14ac:dyDescent="0.25">
      <c r="A252" s="44">
        <v>2</v>
      </c>
      <c r="B252" s="45">
        <v>3</v>
      </c>
      <c r="C252" s="45">
        <v>9</v>
      </c>
      <c r="D252" s="45">
        <v>8</v>
      </c>
      <c r="E252" s="45"/>
      <c r="F252" s="56" t="s">
        <v>1101</v>
      </c>
      <c r="G252" s="62">
        <f>+G253</f>
        <v>713749.35</v>
      </c>
      <c r="H252" s="62">
        <f>+H253</f>
        <v>1665415.15</v>
      </c>
      <c r="I252" s="62">
        <f>+I253</f>
        <v>0</v>
      </c>
      <c r="J252" s="62">
        <f t="shared" si="11"/>
        <v>2379164.5</v>
      </c>
      <c r="K252" s="63">
        <f>+K253</f>
        <v>0.94103653520602482</v>
      </c>
    </row>
    <row r="253" spans="1:11" ht="13.2" x14ac:dyDescent="0.25">
      <c r="A253" s="57">
        <v>2</v>
      </c>
      <c r="B253" s="50">
        <v>3</v>
      </c>
      <c r="C253" s="50">
        <v>9</v>
      </c>
      <c r="D253" s="50">
        <v>8</v>
      </c>
      <c r="E253" s="50" t="s">
        <v>912</v>
      </c>
      <c r="F253" s="51" t="s">
        <v>1101</v>
      </c>
      <c r="G253" s="59">
        <v>713749.35</v>
      </c>
      <c r="H253" s="52">
        <v>1665415.15</v>
      </c>
      <c r="I253" s="59"/>
      <c r="J253" s="95">
        <f t="shared" si="11"/>
        <v>2379164.5</v>
      </c>
      <c r="K253" s="96">
        <f>IFERROR(J253/$J$18*100,"0.00")</f>
        <v>0.94103653520602482</v>
      </c>
    </row>
    <row r="254" spans="1:11" ht="13.2" x14ac:dyDescent="0.25">
      <c r="A254" s="44">
        <v>2</v>
      </c>
      <c r="B254" s="45">
        <v>3</v>
      </c>
      <c r="C254" s="45">
        <v>9</v>
      </c>
      <c r="D254" s="45">
        <v>9</v>
      </c>
      <c r="E254" s="45"/>
      <c r="F254" s="56" t="s">
        <v>1102</v>
      </c>
      <c r="G254" s="62">
        <f>+G255</f>
        <v>0</v>
      </c>
      <c r="H254" s="62">
        <f>+H255</f>
        <v>250000</v>
      </c>
      <c r="I254" s="62">
        <f>+I255</f>
        <v>0</v>
      </c>
      <c r="J254" s="62">
        <f t="shared" si="11"/>
        <v>250000</v>
      </c>
      <c r="K254" s="63">
        <f>+K255</f>
        <v>9.888308849661559E-2</v>
      </c>
    </row>
    <row r="255" spans="1:11" ht="13.2" x14ac:dyDescent="0.25">
      <c r="A255" s="57">
        <v>2</v>
      </c>
      <c r="B255" s="50">
        <v>3</v>
      </c>
      <c r="C255" s="50">
        <v>9</v>
      </c>
      <c r="D255" s="50">
        <v>9</v>
      </c>
      <c r="E255" s="50" t="s">
        <v>912</v>
      </c>
      <c r="F255" s="51" t="s">
        <v>1102</v>
      </c>
      <c r="G255" s="52"/>
      <c r="H255" s="52">
        <v>250000</v>
      </c>
      <c r="I255" s="52"/>
      <c r="J255" s="95">
        <f t="shared" si="11"/>
        <v>250000</v>
      </c>
      <c r="K255" s="96">
        <f>IFERROR(J255/$J$18*100,"0.00")</f>
        <v>9.888308849661559E-2</v>
      </c>
    </row>
    <row r="256" spans="1:11" ht="13.2" x14ac:dyDescent="0.25">
      <c r="A256" s="33">
        <v>2</v>
      </c>
      <c r="B256" s="34">
        <v>4</v>
      </c>
      <c r="C256" s="35"/>
      <c r="D256" s="35"/>
      <c r="E256" s="35"/>
      <c r="F256" s="36" t="s">
        <v>870</v>
      </c>
      <c r="G256" s="37">
        <f>+G257+G265+G268</f>
        <v>0</v>
      </c>
      <c r="H256" s="37">
        <f>+H257+H265+H268</f>
        <v>0</v>
      </c>
      <c r="I256" s="37">
        <f>+I257+I265+I268</f>
        <v>0</v>
      </c>
      <c r="J256" s="37">
        <f>+J257+J265+J268</f>
        <v>0</v>
      </c>
      <c r="K256" s="37">
        <f>+K257+K265+K268</f>
        <v>0</v>
      </c>
    </row>
    <row r="257" spans="1:11" ht="13.2" x14ac:dyDescent="0.25">
      <c r="A257" s="39">
        <v>2</v>
      </c>
      <c r="B257" s="40">
        <v>4</v>
      </c>
      <c r="C257" s="40">
        <v>1</v>
      </c>
      <c r="D257" s="40"/>
      <c r="E257" s="40"/>
      <c r="F257" s="41" t="s">
        <v>1168</v>
      </c>
      <c r="G257" s="42">
        <f>+G258+G261+G263</f>
        <v>0</v>
      </c>
      <c r="H257" s="42">
        <f>+H258+H261+H263</f>
        <v>0</v>
      </c>
      <c r="I257" s="42">
        <f>+I258+I261+I263</f>
        <v>0</v>
      </c>
      <c r="J257" s="42">
        <f>+J258+J261+J263</f>
        <v>0</v>
      </c>
      <c r="K257" s="42">
        <f>+K258+K261+K263</f>
        <v>0</v>
      </c>
    </row>
    <row r="258" spans="1:11" ht="13.2" x14ac:dyDescent="0.25">
      <c r="A258" s="44">
        <v>2</v>
      </c>
      <c r="B258" s="45">
        <v>4</v>
      </c>
      <c r="C258" s="45">
        <v>1</v>
      </c>
      <c r="D258" s="45">
        <v>2</v>
      </c>
      <c r="E258" s="45"/>
      <c r="F258" s="56" t="s">
        <v>1103</v>
      </c>
      <c r="G258" s="62">
        <f>+G259+G260</f>
        <v>0</v>
      </c>
      <c r="H258" s="62">
        <f>+H259+H260</f>
        <v>0</v>
      </c>
      <c r="I258" s="62">
        <f>+I259+I260</f>
        <v>0</v>
      </c>
      <c r="J258" s="62">
        <f>+J259+J260</f>
        <v>0</v>
      </c>
      <c r="K258" s="63">
        <f>+K259+K260</f>
        <v>0</v>
      </c>
    </row>
    <row r="259" spans="1:11" ht="20.399999999999999" x14ac:dyDescent="0.25">
      <c r="A259" s="57">
        <v>2</v>
      </c>
      <c r="B259" s="50">
        <v>4</v>
      </c>
      <c r="C259" s="50">
        <v>1</v>
      </c>
      <c r="D259" s="50">
        <v>2</v>
      </c>
      <c r="E259" s="50" t="s">
        <v>912</v>
      </c>
      <c r="F259" s="55" t="s">
        <v>1104</v>
      </c>
      <c r="G259" s="52"/>
      <c r="H259" s="52"/>
      <c r="I259" s="52"/>
      <c r="J259" s="95">
        <f>SUBTOTAL(9,G259:I259)</f>
        <v>0</v>
      </c>
      <c r="K259" s="63">
        <f>IFERROR(J259/$J$18*100,"0.00")</f>
        <v>0</v>
      </c>
    </row>
    <row r="260" spans="1:11" ht="20.399999999999999" x14ac:dyDescent="0.25">
      <c r="A260" s="57">
        <v>2</v>
      </c>
      <c r="B260" s="50">
        <v>4</v>
      </c>
      <c r="C260" s="50">
        <v>1</v>
      </c>
      <c r="D260" s="50">
        <v>2</v>
      </c>
      <c r="E260" s="50" t="s">
        <v>914</v>
      </c>
      <c r="F260" s="55" t="s">
        <v>1105</v>
      </c>
      <c r="G260" s="52"/>
      <c r="H260" s="52"/>
      <c r="I260" s="52"/>
      <c r="J260" s="95">
        <f>SUBTOTAL(9,G260:I260)</f>
        <v>0</v>
      </c>
      <c r="K260" s="96">
        <f>IFERROR(J260/$J$18*100,"0.00")</f>
        <v>0</v>
      </c>
    </row>
    <row r="261" spans="1:11" ht="20.399999999999999" x14ac:dyDescent="0.25">
      <c r="A261" s="60">
        <v>2</v>
      </c>
      <c r="B261" s="45">
        <v>4</v>
      </c>
      <c r="C261" s="45">
        <v>1</v>
      </c>
      <c r="D261" s="45">
        <v>5</v>
      </c>
      <c r="E261" s="45"/>
      <c r="F261" s="66" t="s">
        <v>1106</v>
      </c>
      <c r="G261" s="47">
        <f>+G262</f>
        <v>0</v>
      </c>
      <c r="H261" s="47">
        <f>+H262</f>
        <v>0</v>
      </c>
      <c r="I261" s="47">
        <f>+I262</f>
        <v>0</v>
      </c>
      <c r="J261" s="47">
        <f>+J262</f>
        <v>0</v>
      </c>
      <c r="K261" s="48">
        <f>+K262</f>
        <v>0</v>
      </c>
    </row>
    <row r="262" spans="1:11" ht="20.399999999999999" x14ac:dyDescent="0.25">
      <c r="A262" s="57">
        <v>2</v>
      </c>
      <c r="B262" s="50">
        <v>4</v>
      </c>
      <c r="C262" s="50">
        <v>1</v>
      </c>
      <c r="D262" s="50">
        <v>5</v>
      </c>
      <c r="E262" s="50" t="s">
        <v>912</v>
      </c>
      <c r="F262" s="55" t="s">
        <v>1106</v>
      </c>
      <c r="G262" s="59"/>
      <c r="H262" s="59"/>
      <c r="I262" s="59"/>
      <c r="J262" s="95">
        <f>SUBTOTAL(9,G262:I262)</f>
        <v>0</v>
      </c>
      <c r="K262" s="96">
        <f>IFERROR(J262/$J$18*100,"0.00")</f>
        <v>0</v>
      </c>
    </row>
    <row r="263" spans="1:11" ht="20.399999999999999" x14ac:dyDescent="0.25">
      <c r="A263" s="44">
        <v>2</v>
      </c>
      <c r="B263" s="45">
        <v>4</v>
      </c>
      <c r="C263" s="45">
        <v>1</v>
      </c>
      <c r="D263" s="45">
        <v>6</v>
      </c>
      <c r="E263" s="50"/>
      <c r="F263" s="66" t="s">
        <v>1107</v>
      </c>
      <c r="G263" s="62">
        <f>+G264</f>
        <v>0</v>
      </c>
      <c r="H263" s="62">
        <f>+H264</f>
        <v>0</v>
      </c>
      <c r="I263" s="62">
        <f>+I264</f>
        <v>0</v>
      </c>
      <c r="J263" s="62">
        <f>+J264</f>
        <v>0</v>
      </c>
      <c r="K263" s="63">
        <f>+K264</f>
        <v>0</v>
      </c>
    </row>
    <row r="264" spans="1:11" ht="20.399999999999999" x14ac:dyDescent="0.25">
      <c r="A264" s="57">
        <v>2</v>
      </c>
      <c r="B264" s="50">
        <v>4</v>
      </c>
      <c r="C264" s="50">
        <v>1</v>
      </c>
      <c r="D264" s="50">
        <v>6</v>
      </c>
      <c r="E264" s="50" t="s">
        <v>912</v>
      </c>
      <c r="F264" s="55" t="s">
        <v>1108</v>
      </c>
      <c r="G264" s="59"/>
      <c r="H264" s="59"/>
      <c r="I264" s="59"/>
      <c r="J264" s="95">
        <f>SUBTOTAL(9,G264:I264)</f>
        <v>0</v>
      </c>
      <c r="K264" s="96">
        <f>IFERROR(J264/$J$18*100,"0.00")</f>
        <v>0</v>
      </c>
    </row>
    <row r="265" spans="1:11" ht="13.2" x14ac:dyDescent="0.25">
      <c r="A265" s="39">
        <v>2</v>
      </c>
      <c r="B265" s="40">
        <v>4</v>
      </c>
      <c r="C265" s="40">
        <v>4</v>
      </c>
      <c r="D265" s="40"/>
      <c r="E265" s="40"/>
      <c r="F265" s="41" t="s">
        <v>1109</v>
      </c>
      <c r="G265" s="42">
        <f t="shared" ref="G265:K266" si="12">+G266</f>
        <v>0</v>
      </c>
      <c r="H265" s="42">
        <f t="shared" si="12"/>
        <v>0</v>
      </c>
      <c r="I265" s="42">
        <f t="shared" si="12"/>
        <v>0</v>
      </c>
      <c r="J265" s="42">
        <f t="shared" si="12"/>
        <v>0</v>
      </c>
      <c r="K265" s="43">
        <f t="shared" si="12"/>
        <v>0</v>
      </c>
    </row>
    <row r="266" spans="1:11" ht="20.399999999999999" x14ac:dyDescent="0.25">
      <c r="A266" s="56">
        <v>2</v>
      </c>
      <c r="B266" s="45">
        <v>4</v>
      </c>
      <c r="C266" s="45">
        <v>4</v>
      </c>
      <c r="D266" s="45">
        <v>1</v>
      </c>
      <c r="E266" s="45"/>
      <c r="F266" s="66" t="s">
        <v>1110</v>
      </c>
      <c r="G266" s="62">
        <f t="shared" si="12"/>
        <v>0</v>
      </c>
      <c r="H266" s="62">
        <f t="shared" si="12"/>
        <v>0</v>
      </c>
      <c r="I266" s="62">
        <f t="shared" si="12"/>
        <v>0</v>
      </c>
      <c r="J266" s="62">
        <f t="shared" si="12"/>
        <v>0</v>
      </c>
      <c r="K266" s="96">
        <f t="shared" si="12"/>
        <v>0</v>
      </c>
    </row>
    <row r="267" spans="1:11" ht="30.6" x14ac:dyDescent="0.25">
      <c r="A267" s="51">
        <v>2</v>
      </c>
      <c r="B267" s="50">
        <v>4</v>
      </c>
      <c r="C267" s="50">
        <v>4</v>
      </c>
      <c r="D267" s="50">
        <v>1</v>
      </c>
      <c r="E267" s="50" t="s">
        <v>921</v>
      </c>
      <c r="F267" s="55" t="s">
        <v>1111</v>
      </c>
      <c r="G267" s="52"/>
      <c r="H267" s="52"/>
      <c r="I267" s="52"/>
      <c r="J267" s="95">
        <f>SUBTOTAL(9,G267:I267)</f>
        <v>0</v>
      </c>
      <c r="K267" s="96">
        <f>IFERROR(J267/$J$18*100,"0.00")</f>
        <v>0</v>
      </c>
    </row>
    <row r="268" spans="1:11" ht="13.2" x14ac:dyDescent="0.25">
      <c r="A268" s="39">
        <v>2</v>
      </c>
      <c r="B268" s="40">
        <v>4</v>
      </c>
      <c r="C268" s="40">
        <v>9</v>
      </c>
      <c r="D268" s="40"/>
      <c r="E268" s="40"/>
      <c r="F268" s="41" t="s">
        <v>1112</v>
      </c>
      <c r="G268" s="42">
        <f>+G269+G271</f>
        <v>0</v>
      </c>
      <c r="H268" s="42">
        <f>+H269+H271</f>
        <v>0</v>
      </c>
      <c r="I268" s="42">
        <f>+I269+I271</f>
        <v>0</v>
      </c>
      <c r="J268" s="42">
        <f>+J269+J271</f>
        <v>0</v>
      </c>
      <c r="K268" s="42">
        <f>+K269+K271</f>
        <v>0</v>
      </c>
    </row>
    <row r="269" spans="1:11" ht="20.399999999999999" x14ac:dyDescent="0.25">
      <c r="A269" s="60">
        <v>2</v>
      </c>
      <c r="B269" s="45">
        <v>4</v>
      </c>
      <c r="C269" s="45">
        <v>9</v>
      </c>
      <c r="D269" s="45">
        <v>1</v>
      </c>
      <c r="E269" s="45"/>
      <c r="F269" s="66" t="s">
        <v>1112</v>
      </c>
      <c r="G269" s="62">
        <f>+G270</f>
        <v>0</v>
      </c>
      <c r="H269" s="62">
        <f>+H270</f>
        <v>0</v>
      </c>
      <c r="I269" s="62">
        <f>+I270</f>
        <v>0</v>
      </c>
      <c r="J269" s="62">
        <f>+J270</f>
        <v>0</v>
      </c>
      <c r="K269" s="63">
        <f>+K270</f>
        <v>0</v>
      </c>
    </row>
    <row r="270" spans="1:11" ht="20.399999999999999" x14ac:dyDescent="0.25">
      <c r="A270" s="57">
        <v>2</v>
      </c>
      <c r="B270" s="50">
        <v>4</v>
      </c>
      <c r="C270" s="50">
        <v>9</v>
      </c>
      <c r="D270" s="50">
        <v>1</v>
      </c>
      <c r="E270" s="50" t="s">
        <v>912</v>
      </c>
      <c r="F270" s="55" t="s">
        <v>1112</v>
      </c>
      <c r="G270" s="59"/>
      <c r="H270" s="59"/>
      <c r="I270" s="59"/>
      <c r="J270" s="95">
        <f>SUBTOTAL(9,G270:I270)</f>
        <v>0</v>
      </c>
      <c r="K270" s="96">
        <f>IFERROR(J270/$J$18*100,"0.00")</f>
        <v>0</v>
      </c>
    </row>
    <row r="271" spans="1:11" ht="20.399999999999999" x14ac:dyDescent="0.25">
      <c r="A271" s="60">
        <v>2</v>
      </c>
      <c r="B271" s="45">
        <v>4</v>
      </c>
      <c r="C271" s="45">
        <v>9</v>
      </c>
      <c r="D271" s="45">
        <v>4</v>
      </c>
      <c r="E271" s="45"/>
      <c r="F271" s="66" t="s">
        <v>1113</v>
      </c>
      <c r="G271" s="62">
        <f>+G272</f>
        <v>0</v>
      </c>
      <c r="H271" s="62">
        <f>+H272</f>
        <v>0</v>
      </c>
      <c r="I271" s="62">
        <f>+I272</f>
        <v>0</v>
      </c>
      <c r="J271" s="62">
        <f>+J272</f>
        <v>0</v>
      </c>
      <c r="K271" s="63">
        <f>+K272</f>
        <v>0</v>
      </c>
    </row>
    <row r="272" spans="1:11" ht="20.399999999999999" x14ac:dyDescent="0.25">
      <c r="A272" s="49">
        <v>2</v>
      </c>
      <c r="B272" s="50">
        <v>4</v>
      </c>
      <c r="C272" s="50">
        <v>9</v>
      </c>
      <c r="D272" s="50">
        <v>4</v>
      </c>
      <c r="E272" s="50" t="s">
        <v>912</v>
      </c>
      <c r="F272" s="55" t="s">
        <v>1113</v>
      </c>
      <c r="G272" s="59"/>
      <c r="H272" s="59"/>
      <c r="I272" s="59"/>
      <c r="J272" s="95">
        <f>SUBTOTAL(9,G272:I272)</f>
        <v>0</v>
      </c>
      <c r="K272" s="96">
        <f>IFERROR(J272/$J$18*100,"0.00")</f>
        <v>0</v>
      </c>
    </row>
    <row r="273" spans="1:11" ht="13.2" x14ac:dyDescent="0.25">
      <c r="A273" s="33">
        <v>2</v>
      </c>
      <c r="B273" s="34">
        <v>6</v>
      </c>
      <c r="C273" s="35"/>
      <c r="D273" s="35"/>
      <c r="E273" s="35"/>
      <c r="F273" s="36" t="s">
        <v>1114</v>
      </c>
      <c r="G273" s="37">
        <f>+G274+G285+G292+G297+G304+G313+G316</f>
        <v>6948686.6400000006</v>
      </c>
      <c r="H273" s="37">
        <f>+H274+H285+H292+H297+H304+H313+H316</f>
        <v>22204352.16</v>
      </c>
      <c r="I273" s="37">
        <f>+I274+I285+I292+I297+I304+I313+I316</f>
        <v>0</v>
      </c>
      <c r="J273" s="37">
        <f>+J274+J285+J292+J297+J304+J313+J316</f>
        <v>29153038.799999997</v>
      </c>
      <c r="K273" s="37">
        <f>+K274+K285+K292+K297+K304+K313+K316</f>
        <v>11.530970062422673</v>
      </c>
    </row>
    <row r="274" spans="1:11" ht="13.2" x14ac:dyDescent="0.25">
      <c r="A274" s="39">
        <v>2</v>
      </c>
      <c r="B274" s="40">
        <v>6</v>
      </c>
      <c r="C274" s="40">
        <v>1</v>
      </c>
      <c r="D274" s="40"/>
      <c r="E274" s="40"/>
      <c r="F274" s="41" t="s">
        <v>1115</v>
      </c>
      <c r="G274" s="42">
        <f>+G275+G277+G279+G281+G283</f>
        <v>1897860</v>
      </c>
      <c r="H274" s="42">
        <f>+H275+H277+H279+H281+H283</f>
        <v>6857840</v>
      </c>
      <c r="I274" s="42">
        <f>+I275+I277+I279+I281+I283</f>
        <v>0</v>
      </c>
      <c r="J274" s="42">
        <f>+J275+J277+J279+J281+J283</f>
        <v>8755700</v>
      </c>
      <c r="K274" s="43">
        <f>+K275+K277+K279+K281+K283</f>
        <v>3.463162631799269</v>
      </c>
    </row>
    <row r="275" spans="1:11" ht="13.2" x14ac:dyDescent="0.25">
      <c r="A275" s="44">
        <v>2</v>
      </c>
      <c r="B275" s="45">
        <v>6</v>
      </c>
      <c r="C275" s="45">
        <v>1</v>
      </c>
      <c r="D275" s="45">
        <v>1</v>
      </c>
      <c r="E275" s="45"/>
      <c r="F275" s="56" t="s">
        <v>1116</v>
      </c>
      <c r="G275" s="62">
        <f>+G276</f>
        <v>159750</v>
      </c>
      <c r="H275" s="62">
        <f>+H276</f>
        <v>372750</v>
      </c>
      <c r="I275" s="62">
        <f>+I276</f>
        <v>0</v>
      </c>
      <c r="J275" s="62">
        <f>+J276</f>
        <v>532500</v>
      </c>
      <c r="K275" s="63">
        <f>+K276</f>
        <v>0.21062097849779124</v>
      </c>
    </row>
    <row r="276" spans="1:11" ht="13.2" x14ac:dyDescent="0.25">
      <c r="A276" s="49">
        <v>2</v>
      </c>
      <c r="B276" s="50">
        <v>6</v>
      </c>
      <c r="C276" s="50">
        <v>1</v>
      </c>
      <c r="D276" s="50">
        <v>1</v>
      </c>
      <c r="E276" s="50" t="s">
        <v>912</v>
      </c>
      <c r="F276" s="51" t="s">
        <v>1116</v>
      </c>
      <c r="G276" s="52">
        <v>159750</v>
      </c>
      <c r="H276" s="52">
        <v>372750</v>
      </c>
      <c r="I276" s="59"/>
      <c r="J276" s="95">
        <f>SUBTOTAL(9,G276:I276)</f>
        <v>532500</v>
      </c>
      <c r="K276" s="96">
        <f>IFERROR(J276/$J$18*100,"0.00")</f>
        <v>0.21062097849779124</v>
      </c>
    </row>
    <row r="277" spans="1:11" ht="13.2" x14ac:dyDescent="0.25">
      <c r="A277" s="44">
        <v>2</v>
      </c>
      <c r="B277" s="45">
        <v>6</v>
      </c>
      <c r="C277" s="45">
        <v>1</v>
      </c>
      <c r="D277" s="45">
        <v>2</v>
      </c>
      <c r="E277" s="45"/>
      <c r="F277" s="56" t="s">
        <v>1117</v>
      </c>
      <c r="G277" s="62">
        <f>+G278</f>
        <v>0</v>
      </c>
      <c r="H277" s="62">
        <f>+H278</f>
        <v>0</v>
      </c>
      <c r="I277" s="62">
        <f>+I278</f>
        <v>0</v>
      </c>
      <c r="J277" s="62">
        <f>+J278</f>
        <v>0</v>
      </c>
      <c r="K277" s="63">
        <f>+K278</f>
        <v>0</v>
      </c>
    </row>
    <row r="278" spans="1:11" ht="13.2" x14ac:dyDescent="0.25">
      <c r="A278" s="49">
        <v>2</v>
      </c>
      <c r="B278" s="50">
        <v>6</v>
      </c>
      <c r="C278" s="50">
        <v>1</v>
      </c>
      <c r="D278" s="50">
        <v>2</v>
      </c>
      <c r="E278" s="50" t="s">
        <v>912</v>
      </c>
      <c r="F278" s="55" t="s">
        <v>1117</v>
      </c>
      <c r="G278" s="59"/>
      <c r="H278" s="59"/>
      <c r="I278" s="59"/>
      <c r="J278" s="95">
        <f>SUBTOTAL(9,G278:I278)</f>
        <v>0</v>
      </c>
      <c r="K278" s="96">
        <f>IFERROR(J278/$J$18*100,"0.00")</f>
        <v>0</v>
      </c>
    </row>
    <row r="279" spans="1:11" ht="20.399999999999999" x14ac:dyDescent="0.25">
      <c r="A279" s="44">
        <v>2</v>
      </c>
      <c r="B279" s="45">
        <v>6</v>
      </c>
      <c r="C279" s="45">
        <v>1</v>
      </c>
      <c r="D279" s="45">
        <v>3</v>
      </c>
      <c r="E279" s="45"/>
      <c r="F279" s="66" t="s">
        <v>1118</v>
      </c>
      <c r="G279" s="62">
        <f>+G280</f>
        <v>1191150</v>
      </c>
      <c r="H279" s="62">
        <f>+H280</f>
        <v>4808850</v>
      </c>
      <c r="I279" s="62">
        <f>+I280</f>
        <v>0</v>
      </c>
      <c r="J279" s="62">
        <f>+J280</f>
        <v>6000000</v>
      </c>
      <c r="K279" s="63">
        <f>+K280</f>
        <v>2.3731941239187746</v>
      </c>
    </row>
    <row r="280" spans="1:11" ht="20.399999999999999" x14ac:dyDescent="0.25">
      <c r="A280" s="771">
        <v>2</v>
      </c>
      <c r="B280" s="765">
        <v>6</v>
      </c>
      <c r="C280" s="765">
        <v>1</v>
      </c>
      <c r="D280" s="765">
        <v>3</v>
      </c>
      <c r="E280" s="765" t="s">
        <v>912</v>
      </c>
      <c r="F280" s="772" t="s">
        <v>1118</v>
      </c>
      <c r="G280" s="767">
        <v>1191150</v>
      </c>
      <c r="H280" s="767">
        <v>4808850</v>
      </c>
      <c r="I280" s="770"/>
      <c r="J280" s="768">
        <f>SUBTOTAL(9,G280:I280)</f>
        <v>6000000</v>
      </c>
      <c r="K280" s="96">
        <f>IFERROR(J280/$J$18*100,"0.00")</f>
        <v>2.3731941239187746</v>
      </c>
    </row>
    <row r="281" spans="1:11" ht="13.2" x14ac:dyDescent="0.25">
      <c r="A281" s="44">
        <v>2</v>
      </c>
      <c r="B281" s="45">
        <v>6</v>
      </c>
      <c r="C281" s="45">
        <v>1</v>
      </c>
      <c r="D281" s="45">
        <v>4</v>
      </c>
      <c r="E281" s="45"/>
      <c r="F281" s="56" t="s">
        <v>1119</v>
      </c>
      <c r="G281" s="62">
        <f>+G282</f>
        <v>546960</v>
      </c>
      <c r="H281" s="62">
        <f>+H282</f>
        <v>1276240</v>
      </c>
      <c r="I281" s="62">
        <f>+I282</f>
        <v>0</v>
      </c>
      <c r="J281" s="62">
        <f>+J282</f>
        <v>1823200</v>
      </c>
      <c r="K281" s="63">
        <f>+K282</f>
        <v>0.72113458778811823</v>
      </c>
    </row>
    <row r="282" spans="1:11" ht="13.2" x14ac:dyDescent="0.25">
      <c r="A282" s="49">
        <v>2</v>
      </c>
      <c r="B282" s="50">
        <v>6</v>
      </c>
      <c r="C282" s="50">
        <v>1</v>
      </c>
      <c r="D282" s="50">
        <v>4</v>
      </c>
      <c r="E282" s="50" t="s">
        <v>912</v>
      </c>
      <c r="F282" s="55" t="s">
        <v>1119</v>
      </c>
      <c r="G282" s="52">
        <v>546960</v>
      </c>
      <c r="H282" s="52">
        <v>1276240</v>
      </c>
      <c r="I282" s="59"/>
      <c r="J282" s="95">
        <f>SUBTOTAL(9,G282:I282)</f>
        <v>1823200</v>
      </c>
      <c r="K282" s="96">
        <f>IFERROR(J282/$J$18*100,"0.00")</f>
        <v>0.72113458778811823</v>
      </c>
    </row>
    <row r="283" spans="1:11" ht="13.2" x14ac:dyDescent="0.25">
      <c r="A283" s="44">
        <v>2</v>
      </c>
      <c r="B283" s="45">
        <v>6</v>
      </c>
      <c r="C283" s="45">
        <v>1</v>
      </c>
      <c r="D283" s="45">
        <v>9</v>
      </c>
      <c r="E283" s="45"/>
      <c r="F283" s="56" t="s">
        <v>1120</v>
      </c>
      <c r="G283" s="62">
        <f>+G284</f>
        <v>0</v>
      </c>
      <c r="H283" s="62">
        <f>+H284</f>
        <v>400000</v>
      </c>
      <c r="I283" s="62">
        <f>+I284</f>
        <v>0</v>
      </c>
      <c r="J283" s="62">
        <f>+J284</f>
        <v>400000</v>
      </c>
      <c r="K283" s="63">
        <f>+K284</f>
        <v>0.15821294159458496</v>
      </c>
    </row>
    <row r="284" spans="1:11" ht="20.399999999999999" x14ac:dyDescent="0.25">
      <c r="A284" s="785">
        <v>2</v>
      </c>
      <c r="B284" s="775">
        <v>6</v>
      </c>
      <c r="C284" s="775">
        <v>1</v>
      </c>
      <c r="D284" s="775">
        <v>9</v>
      </c>
      <c r="E284" s="775" t="s">
        <v>912</v>
      </c>
      <c r="F284" s="786" t="s">
        <v>1120</v>
      </c>
      <c r="G284" s="787"/>
      <c r="H284" s="777">
        <v>400000</v>
      </c>
      <c r="I284" s="787"/>
      <c r="J284" s="778">
        <f>SUBTOTAL(9,G284:I284)</f>
        <v>400000</v>
      </c>
      <c r="K284" s="96">
        <f>IFERROR(J284/$J$18*100,"0.00")</f>
        <v>0.15821294159458496</v>
      </c>
    </row>
    <row r="285" spans="1:11" ht="13.2" x14ac:dyDescent="0.25">
      <c r="A285" s="39">
        <v>2</v>
      </c>
      <c r="B285" s="40">
        <v>6</v>
      </c>
      <c r="C285" s="40">
        <v>2</v>
      </c>
      <c r="D285" s="40"/>
      <c r="E285" s="40"/>
      <c r="F285" s="41" t="s">
        <v>1121</v>
      </c>
      <c r="G285" s="42">
        <f>+G286+G288+G290</f>
        <v>259125</v>
      </c>
      <c r="H285" s="42">
        <f>+H286+H288+H290</f>
        <v>1540875</v>
      </c>
      <c r="I285" s="42">
        <f>+I286+I288+I290</f>
        <v>0</v>
      </c>
      <c r="J285" s="42">
        <f>+J286+J288+J290</f>
        <v>1800000</v>
      </c>
      <c r="K285" s="42">
        <f>+K286+K288+K290</f>
        <v>0.71195823717563234</v>
      </c>
    </row>
    <row r="286" spans="1:11" ht="13.2" x14ac:dyDescent="0.25">
      <c r="A286" s="44">
        <v>2</v>
      </c>
      <c r="B286" s="45">
        <v>6</v>
      </c>
      <c r="C286" s="45">
        <v>2</v>
      </c>
      <c r="D286" s="45">
        <v>1</v>
      </c>
      <c r="E286" s="45"/>
      <c r="F286" s="56" t="s">
        <v>1122</v>
      </c>
      <c r="G286" s="62">
        <f>+G287</f>
        <v>221625</v>
      </c>
      <c r="H286" s="62">
        <f>+H287</f>
        <v>1453375</v>
      </c>
      <c r="I286" s="62">
        <f>+I287</f>
        <v>0</v>
      </c>
      <c r="J286" s="62">
        <f>+J287</f>
        <v>1675000</v>
      </c>
      <c r="K286" s="63">
        <f>+K287</f>
        <v>0.66251669292732451</v>
      </c>
    </row>
    <row r="287" spans="1:11" ht="13.2" x14ac:dyDescent="0.25">
      <c r="A287" s="773">
        <v>2</v>
      </c>
      <c r="B287" s="765">
        <v>6</v>
      </c>
      <c r="C287" s="765">
        <v>2</v>
      </c>
      <c r="D287" s="765">
        <v>1</v>
      </c>
      <c r="E287" s="765" t="s">
        <v>912</v>
      </c>
      <c r="F287" s="772" t="s">
        <v>1122</v>
      </c>
      <c r="G287" s="767">
        <v>221625</v>
      </c>
      <c r="H287" s="767">
        <v>1453375</v>
      </c>
      <c r="I287" s="770"/>
      <c r="J287" s="768">
        <f>SUBTOTAL(9,G287:I287)</f>
        <v>1675000</v>
      </c>
      <c r="K287" s="96">
        <f>IFERROR(J287/$J$18*100,"0.00")</f>
        <v>0.66251669292732451</v>
      </c>
    </row>
    <row r="288" spans="1:11" ht="13.2" x14ac:dyDescent="0.25">
      <c r="A288" s="44">
        <v>2</v>
      </c>
      <c r="B288" s="45">
        <v>6</v>
      </c>
      <c r="C288" s="45">
        <v>2</v>
      </c>
      <c r="D288" s="45">
        <v>3</v>
      </c>
      <c r="E288" s="45"/>
      <c r="F288" s="56" t="s">
        <v>1123</v>
      </c>
      <c r="G288" s="62">
        <f>+G289</f>
        <v>37500</v>
      </c>
      <c r="H288" s="62">
        <f>+H289</f>
        <v>87500</v>
      </c>
      <c r="I288" s="62">
        <f>+I289</f>
        <v>0</v>
      </c>
      <c r="J288" s="62">
        <f>+J289</f>
        <v>125000</v>
      </c>
      <c r="K288" s="63">
        <f>+K289</f>
        <v>4.9441544248307795E-2</v>
      </c>
    </row>
    <row r="289" spans="1:11" ht="13.2" x14ac:dyDescent="0.25">
      <c r="A289" s="57">
        <v>2</v>
      </c>
      <c r="B289" s="50">
        <v>6</v>
      </c>
      <c r="C289" s="50">
        <v>2</v>
      </c>
      <c r="D289" s="50">
        <v>3</v>
      </c>
      <c r="E289" s="50" t="s">
        <v>912</v>
      </c>
      <c r="F289" s="55" t="s">
        <v>1123</v>
      </c>
      <c r="G289" s="52">
        <v>37500</v>
      </c>
      <c r="H289" s="52">
        <v>87500</v>
      </c>
      <c r="I289" s="59"/>
      <c r="J289" s="95">
        <f>SUBTOTAL(9,G289:I289)</f>
        <v>125000</v>
      </c>
      <c r="K289" s="96">
        <f>IFERROR(J289/$J$18*100,"0.00")</f>
        <v>4.9441544248307795E-2</v>
      </c>
    </row>
    <row r="290" spans="1:11" ht="13.2" x14ac:dyDescent="0.25">
      <c r="A290" s="44">
        <v>2</v>
      </c>
      <c r="B290" s="45">
        <v>6</v>
      </c>
      <c r="C290" s="45">
        <v>2</v>
      </c>
      <c r="D290" s="45">
        <v>4</v>
      </c>
      <c r="E290" s="45"/>
      <c r="F290" s="56" t="s">
        <v>1124</v>
      </c>
      <c r="G290" s="62">
        <f>+G291</f>
        <v>0</v>
      </c>
      <c r="H290" s="62">
        <f>+H291</f>
        <v>0</v>
      </c>
      <c r="I290" s="62">
        <f>+I291</f>
        <v>0</v>
      </c>
      <c r="J290" s="62">
        <f>+J291</f>
        <v>0</v>
      </c>
      <c r="K290" s="63">
        <f>+K291</f>
        <v>0</v>
      </c>
    </row>
    <row r="291" spans="1:11" ht="13.2" x14ac:dyDescent="0.25">
      <c r="A291" s="57">
        <v>2</v>
      </c>
      <c r="B291" s="50">
        <v>6</v>
      </c>
      <c r="C291" s="50">
        <v>2</v>
      </c>
      <c r="D291" s="50">
        <v>4</v>
      </c>
      <c r="E291" s="50" t="s">
        <v>912</v>
      </c>
      <c r="F291" s="51" t="s">
        <v>1124</v>
      </c>
      <c r="G291" s="59"/>
      <c r="H291" s="59"/>
      <c r="I291" s="59"/>
      <c r="J291" s="95">
        <f>SUBTOTAL(9,G291:I291)</f>
        <v>0</v>
      </c>
      <c r="K291" s="96">
        <f>IFERROR(J291/$J$18*100,"0.00")</f>
        <v>0</v>
      </c>
    </row>
    <row r="292" spans="1:11" ht="13.2" x14ac:dyDescent="0.25">
      <c r="A292" s="39">
        <v>2</v>
      </c>
      <c r="B292" s="40">
        <v>6</v>
      </c>
      <c r="C292" s="40">
        <v>3</v>
      </c>
      <c r="D292" s="40"/>
      <c r="E292" s="40"/>
      <c r="F292" s="41" t="s">
        <v>1125</v>
      </c>
      <c r="G292" s="42">
        <f>+G293+G295</f>
        <v>2166701.64</v>
      </c>
      <c r="H292" s="42">
        <f>+H293+H295</f>
        <v>5055637.16</v>
      </c>
      <c r="I292" s="42">
        <f>+I293+I295</f>
        <v>0</v>
      </c>
      <c r="J292" s="42">
        <f>+J293+J295</f>
        <v>7222338.7999999989</v>
      </c>
      <c r="K292" s="42">
        <f>+K293+K295</f>
        <v>2.8566686668517618</v>
      </c>
    </row>
    <row r="293" spans="1:11" ht="13.2" x14ac:dyDescent="0.25">
      <c r="A293" s="60">
        <v>2</v>
      </c>
      <c r="B293" s="45">
        <v>6</v>
      </c>
      <c r="C293" s="45">
        <v>3</v>
      </c>
      <c r="D293" s="45">
        <v>1</v>
      </c>
      <c r="E293" s="45"/>
      <c r="F293" s="66" t="s">
        <v>1126</v>
      </c>
      <c r="G293" s="62">
        <f>+G294</f>
        <v>1496144.98</v>
      </c>
      <c r="H293" s="62">
        <f>+H294</f>
        <v>3491004.96</v>
      </c>
      <c r="I293" s="62">
        <f>+I294</f>
        <v>0</v>
      </c>
      <c r="J293" s="62">
        <f>+J294</f>
        <v>4987149.9399999995</v>
      </c>
      <c r="K293" s="63">
        <f>+K294</f>
        <v>1.9725791554516445</v>
      </c>
    </row>
    <row r="294" spans="1:11" ht="13.2" x14ac:dyDescent="0.25">
      <c r="A294" s="49">
        <v>2</v>
      </c>
      <c r="B294" s="50">
        <v>6</v>
      </c>
      <c r="C294" s="50">
        <v>3</v>
      </c>
      <c r="D294" s="50">
        <v>1</v>
      </c>
      <c r="E294" s="50" t="s">
        <v>912</v>
      </c>
      <c r="F294" s="51" t="s">
        <v>1126</v>
      </c>
      <c r="G294" s="52">
        <v>1496144.98</v>
      </c>
      <c r="H294" s="52">
        <v>3491004.96</v>
      </c>
      <c r="I294" s="59"/>
      <c r="J294" s="95">
        <f>SUBTOTAL(9,G294:I294)</f>
        <v>4987149.9399999995</v>
      </c>
      <c r="K294" s="96">
        <f>IFERROR(J294/$J$18*100,"0.00")</f>
        <v>1.9725791554516445</v>
      </c>
    </row>
    <row r="295" spans="1:11" ht="13.2" x14ac:dyDescent="0.25">
      <c r="A295" s="44">
        <v>2</v>
      </c>
      <c r="B295" s="45">
        <v>6</v>
      </c>
      <c r="C295" s="45">
        <v>3</v>
      </c>
      <c r="D295" s="45">
        <v>2</v>
      </c>
      <c r="E295" s="45"/>
      <c r="F295" s="56" t="s">
        <v>1127</v>
      </c>
      <c r="G295" s="62">
        <f>+G296</f>
        <v>670556.66</v>
      </c>
      <c r="H295" s="62">
        <f>+H296</f>
        <v>1564632.2</v>
      </c>
      <c r="I295" s="62">
        <f>+I296</f>
        <v>0</v>
      </c>
      <c r="J295" s="62">
        <f>+J296</f>
        <v>2235188.86</v>
      </c>
      <c r="K295" s="63">
        <f>+K296</f>
        <v>0.88408951140011727</v>
      </c>
    </row>
    <row r="296" spans="1:11" ht="13.2" x14ac:dyDescent="0.25">
      <c r="A296" s="57">
        <v>2</v>
      </c>
      <c r="B296" s="50">
        <v>6</v>
      </c>
      <c r="C296" s="50">
        <v>3</v>
      </c>
      <c r="D296" s="50">
        <v>2</v>
      </c>
      <c r="E296" s="50" t="s">
        <v>912</v>
      </c>
      <c r="F296" s="55" t="s">
        <v>1127</v>
      </c>
      <c r="G296" s="52">
        <v>670556.66</v>
      </c>
      <c r="H296" s="52">
        <v>1564632.2</v>
      </c>
      <c r="I296" s="59"/>
      <c r="J296" s="95">
        <f>SUBTOTAL(9,G296:I296)</f>
        <v>2235188.86</v>
      </c>
      <c r="K296" s="96">
        <f>IFERROR(J296/$J$18*100,"0.00")</f>
        <v>0.88408951140011727</v>
      </c>
    </row>
    <row r="297" spans="1:11" ht="13.2" x14ac:dyDescent="0.25">
      <c r="A297" s="39">
        <v>2</v>
      </c>
      <c r="B297" s="40">
        <v>6</v>
      </c>
      <c r="C297" s="40">
        <v>4</v>
      </c>
      <c r="D297" s="40"/>
      <c r="E297" s="40"/>
      <c r="F297" s="41" t="s">
        <v>1128</v>
      </c>
      <c r="G297" s="42">
        <f>+G298+G300+G302</f>
        <v>1035000</v>
      </c>
      <c r="H297" s="42">
        <f>+H298+H300+H302</f>
        <v>2415000</v>
      </c>
      <c r="I297" s="42">
        <f>+I298+I300+I302</f>
        <v>0</v>
      </c>
      <c r="J297" s="42">
        <f>+J298+J300+J302</f>
        <v>3450000</v>
      </c>
      <c r="K297" s="43">
        <f>+K298+K300+K302</f>
        <v>1.3645866212532951</v>
      </c>
    </row>
    <row r="298" spans="1:11" ht="13.2" x14ac:dyDescent="0.25">
      <c r="A298" s="44">
        <v>2</v>
      </c>
      <c r="B298" s="45">
        <v>6</v>
      </c>
      <c r="C298" s="45">
        <v>4</v>
      </c>
      <c r="D298" s="45">
        <v>1</v>
      </c>
      <c r="E298" s="45"/>
      <c r="F298" s="56" t="s">
        <v>1129</v>
      </c>
      <c r="G298" s="62">
        <f>+G299</f>
        <v>855000</v>
      </c>
      <c r="H298" s="62">
        <f>+H299</f>
        <v>1995000</v>
      </c>
      <c r="I298" s="62">
        <f>+I299</f>
        <v>0</v>
      </c>
      <c r="J298" s="62">
        <f>+J299</f>
        <v>2850000</v>
      </c>
      <c r="K298" s="63">
        <f>+K299</f>
        <v>1.1272672088614177</v>
      </c>
    </row>
    <row r="299" spans="1:11" ht="13.2" x14ac:dyDescent="0.25">
      <c r="A299" s="57">
        <v>2</v>
      </c>
      <c r="B299" s="50">
        <v>6</v>
      </c>
      <c r="C299" s="50">
        <v>4</v>
      </c>
      <c r="D299" s="50">
        <v>1</v>
      </c>
      <c r="E299" s="50" t="s">
        <v>912</v>
      </c>
      <c r="F299" s="55" t="s">
        <v>1129</v>
      </c>
      <c r="G299" s="52">
        <v>855000</v>
      </c>
      <c r="H299" s="52">
        <v>1995000</v>
      </c>
      <c r="I299" s="59"/>
      <c r="J299" s="95">
        <f>SUBTOTAL(9,G299:I299)</f>
        <v>2850000</v>
      </c>
      <c r="K299" s="96">
        <f>IFERROR(J299/$J$18*100,"0.00")</f>
        <v>1.1272672088614177</v>
      </c>
    </row>
    <row r="300" spans="1:11" ht="13.2" x14ac:dyDescent="0.25">
      <c r="A300" s="44">
        <v>2</v>
      </c>
      <c r="B300" s="45">
        <v>6</v>
      </c>
      <c r="C300" s="45">
        <v>4</v>
      </c>
      <c r="D300" s="45">
        <v>2</v>
      </c>
      <c r="E300" s="45"/>
      <c r="F300" s="56" t="s">
        <v>1130</v>
      </c>
      <c r="G300" s="62">
        <f>+G301</f>
        <v>180000</v>
      </c>
      <c r="H300" s="62">
        <f>+H301</f>
        <v>420000</v>
      </c>
      <c r="I300" s="62">
        <f>+I301</f>
        <v>0</v>
      </c>
      <c r="J300" s="62">
        <f>+J301</f>
        <v>600000</v>
      </c>
      <c r="K300" s="63">
        <f>+K301</f>
        <v>0.23731941239187745</v>
      </c>
    </row>
    <row r="301" spans="1:11" ht="13.2" x14ac:dyDescent="0.25">
      <c r="A301" s="57">
        <v>2</v>
      </c>
      <c r="B301" s="50">
        <v>6</v>
      </c>
      <c r="C301" s="50">
        <v>4</v>
      </c>
      <c r="D301" s="50">
        <v>2</v>
      </c>
      <c r="E301" s="50" t="s">
        <v>912</v>
      </c>
      <c r="F301" s="55" t="s">
        <v>1130</v>
      </c>
      <c r="G301" s="52">
        <v>180000</v>
      </c>
      <c r="H301" s="52">
        <v>420000</v>
      </c>
      <c r="I301" s="59"/>
      <c r="J301" s="95">
        <f>SUBTOTAL(9,G301:I301)</f>
        <v>600000</v>
      </c>
      <c r="K301" s="96">
        <f>IFERROR(J301/$J$18*100,"0.00")</f>
        <v>0.23731941239187745</v>
      </c>
    </row>
    <row r="302" spans="1:11" ht="13.2" x14ac:dyDescent="0.25">
      <c r="A302" s="44">
        <v>2</v>
      </c>
      <c r="B302" s="45">
        <v>6</v>
      </c>
      <c r="C302" s="45">
        <v>4</v>
      </c>
      <c r="D302" s="45">
        <v>8</v>
      </c>
      <c r="E302" s="45"/>
      <c r="F302" s="56" t="s">
        <v>1131</v>
      </c>
      <c r="G302" s="62">
        <f>+G303</f>
        <v>0</v>
      </c>
      <c r="H302" s="62">
        <f>+H303</f>
        <v>0</v>
      </c>
      <c r="I302" s="62">
        <f>+I303</f>
        <v>0</v>
      </c>
      <c r="J302" s="62">
        <f>+J303</f>
        <v>0</v>
      </c>
      <c r="K302" s="63">
        <f>+K303</f>
        <v>0</v>
      </c>
    </row>
    <row r="303" spans="1:11" ht="13.2" x14ac:dyDescent="0.25">
      <c r="A303" s="57">
        <v>2</v>
      </c>
      <c r="B303" s="50">
        <v>6</v>
      </c>
      <c r="C303" s="50">
        <v>4</v>
      </c>
      <c r="D303" s="50">
        <v>8</v>
      </c>
      <c r="E303" s="50" t="s">
        <v>912</v>
      </c>
      <c r="F303" s="55" t="s">
        <v>1131</v>
      </c>
      <c r="G303" s="59"/>
      <c r="H303" s="59"/>
      <c r="I303" s="59"/>
      <c r="J303" s="95">
        <f>SUBTOTAL(9,G303:I303)</f>
        <v>0</v>
      </c>
      <c r="K303" s="96">
        <f>IFERROR(J303/$J$18*100,"0.00")</f>
        <v>0</v>
      </c>
    </row>
    <row r="304" spans="1:11" ht="13.2" x14ac:dyDescent="0.25">
      <c r="A304" s="39">
        <v>2</v>
      </c>
      <c r="B304" s="40">
        <v>6</v>
      </c>
      <c r="C304" s="40">
        <v>5</v>
      </c>
      <c r="D304" s="40"/>
      <c r="E304" s="40"/>
      <c r="F304" s="41" t="s">
        <v>1132</v>
      </c>
      <c r="G304" s="42">
        <f>+G305+G307+G309+G311</f>
        <v>1582500</v>
      </c>
      <c r="H304" s="42">
        <f>+H305+H307+H309+H311</f>
        <v>6192500</v>
      </c>
      <c r="I304" s="42">
        <f>+I305+I307+I309+I311</f>
        <v>0</v>
      </c>
      <c r="J304" s="42">
        <f>+J305+J307+J309+J311</f>
        <v>7775000</v>
      </c>
      <c r="K304" s="42">
        <f>+K305+K307+K309+K311</f>
        <v>3.0752640522447452</v>
      </c>
    </row>
    <row r="305" spans="1:11" ht="13.2" x14ac:dyDescent="0.25">
      <c r="A305" s="44">
        <v>2</v>
      </c>
      <c r="B305" s="45">
        <v>6</v>
      </c>
      <c r="C305" s="45">
        <v>5</v>
      </c>
      <c r="D305" s="45">
        <v>2</v>
      </c>
      <c r="E305" s="45"/>
      <c r="F305" s="56" t="s">
        <v>1133</v>
      </c>
      <c r="G305" s="62">
        <f>+G306</f>
        <v>0</v>
      </c>
      <c r="H305" s="62">
        <f>+H306</f>
        <v>0</v>
      </c>
      <c r="I305" s="62">
        <f>+I306</f>
        <v>0</v>
      </c>
      <c r="J305" s="62">
        <f>+J306</f>
        <v>0</v>
      </c>
      <c r="K305" s="63">
        <f>+K306</f>
        <v>0</v>
      </c>
    </row>
    <row r="306" spans="1:11" ht="13.2" x14ac:dyDescent="0.25">
      <c r="A306" s="49">
        <v>2</v>
      </c>
      <c r="B306" s="50">
        <v>6</v>
      </c>
      <c r="C306" s="50">
        <v>5</v>
      </c>
      <c r="D306" s="50">
        <v>2</v>
      </c>
      <c r="E306" s="50" t="s">
        <v>912</v>
      </c>
      <c r="F306" s="55" t="s">
        <v>1133</v>
      </c>
      <c r="G306" s="59"/>
      <c r="H306" s="59"/>
      <c r="I306" s="59"/>
      <c r="J306" s="95">
        <f>SUBTOTAL(9,G306:I306)</f>
        <v>0</v>
      </c>
      <c r="K306" s="96">
        <f>IFERROR(J306/$J$18*100,"0.00")</f>
        <v>0</v>
      </c>
    </row>
    <row r="307" spans="1:11" ht="13.2" x14ac:dyDescent="0.25">
      <c r="A307" s="44">
        <v>2</v>
      </c>
      <c r="B307" s="45">
        <v>6</v>
      </c>
      <c r="C307" s="45">
        <v>5</v>
      </c>
      <c r="D307" s="45">
        <v>4</v>
      </c>
      <c r="E307" s="45"/>
      <c r="F307" s="56" t="s">
        <v>1134</v>
      </c>
      <c r="G307" s="62">
        <f>+G308</f>
        <v>607500</v>
      </c>
      <c r="H307" s="62">
        <f>+H308</f>
        <v>1417500</v>
      </c>
      <c r="I307" s="62">
        <f>+I308</f>
        <v>0</v>
      </c>
      <c r="J307" s="62">
        <f>+J308</f>
        <v>2025000</v>
      </c>
      <c r="K307" s="63">
        <f>+K308</f>
        <v>0.80095301682258624</v>
      </c>
    </row>
    <row r="308" spans="1:11" ht="13.2" x14ac:dyDescent="0.25">
      <c r="A308" s="49">
        <v>2</v>
      </c>
      <c r="B308" s="50">
        <v>6</v>
      </c>
      <c r="C308" s="50">
        <v>5</v>
      </c>
      <c r="D308" s="50">
        <v>4</v>
      </c>
      <c r="E308" s="50" t="s">
        <v>912</v>
      </c>
      <c r="F308" s="55" t="s">
        <v>1134</v>
      </c>
      <c r="G308" s="52">
        <v>607500</v>
      </c>
      <c r="H308" s="52">
        <v>1417500</v>
      </c>
      <c r="I308" s="59"/>
      <c r="J308" s="95">
        <f>SUBTOTAL(9,G308:I308)</f>
        <v>2025000</v>
      </c>
      <c r="K308" s="96">
        <f>IFERROR(J308/$J$18*100,"0.00")</f>
        <v>0.80095301682258624</v>
      </c>
    </row>
    <row r="309" spans="1:11" ht="13.2" x14ac:dyDescent="0.25">
      <c r="A309" s="44">
        <v>2</v>
      </c>
      <c r="B309" s="45">
        <v>6</v>
      </c>
      <c r="C309" s="45">
        <v>5</v>
      </c>
      <c r="D309" s="45">
        <v>5</v>
      </c>
      <c r="E309" s="45"/>
      <c r="F309" s="56" t="s">
        <v>1135</v>
      </c>
      <c r="G309" s="62">
        <f>+G310</f>
        <v>0</v>
      </c>
      <c r="H309" s="62">
        <f>+H310</f>
        <v>2500000</v>
      </c>
      <c r="I309" s="62">
        <f>+I310</f>
        <v>0</v>
      </c>
      <c r="J309" s="62">
        <f>+J310</f>
        <v>2500000</v>
      </c>
      <c r="K309" s="63">
        <f>+K310</f>
        <v>0.98883088496615601</v>
      </c>
    </row>
    <row r="310" spans="1:11" ht="20.399999999999999" x14ac:dyDescent="0.25">
      <c r="A310" s="785">
        <v>2</v>
      </c>
      <c r="B310" s="775">
        <v>6</v>
      </c>
      <c r="C310" s="775">
        <v>5</v>
      </c>
      <c r="D310" s="775">
        <v>5</v>
      </c>
      <c r="E310" s="775" t="s">
        <v>912</v>
      </c>
      <c r="F310" s="786" t="s">
        <v>1135</v>
      </c>
      <c r="G310" s="787"/>
      <c r="H310" s="777">
        <v>2500000</v>
      </c>
      <c r="I310" s="787"/>
      <c r="J310" s="778">
        <f>SUBTOTAL(9,G310:I310)</f>
        <v>2500000</v>
      </c>
      <c r="K310" s="96">
        <f>IFERROR(J310/$J$18*100,"0.00")</f>
        <v>0.98883088496615601</v>
      </c>
    </row>
    <row r="311" spans="1:11" ht="13.2" x14ac:dyDescent="0.25">
      <c r="A311" s="44">
        <v>2</v>
      </c>
      <c r="B311" s="45">
        <v>6</v>
      </c>
      <c r="C311" s="45">
        <v>5</v>
      </c>
      <c r="D311" s="45">
        <v>6</v>
      </c>
      <c r="E311" s="45"/>
      <c r="F311" s="56" t="s">
        <v>1136</v>
      </c>
      <c r="G311" s="62">
        <f>+G312</f>
        <v>975000</v>
      </c>
      <c r="H311" s="62">
        <f>+H312</f>
        <v>2275000</v>
      </c>
      <c r="I311" s="62">
        <f>+I312</f>
        <v>0</v>
      </c>
      <c r="J311" s="62">
        <f>+J312</f>
        <v>3250000</v>
      </c>
      <c r="K311" s="63">
        <f>+K312</f>
        <v>1.2854801504560027</v>
      </c>
    </row>
    <row r="312" spans="1:11" ht="20.399999999999999" x14ac:dyDescent="0.25">
      <c r="A312" s="49">
        <v>2</v>
      </c>
      <c r="B312" s="50">
        <v>6</v>
      </c>
      <c r="C312" s="50">
        <v>5</v>
      </c>
      <c r="D312" s="50">
        <v>6</v>
      </c>
      <c r="E312" s="50" t="s">
        <v>912</v>
      </c>
      <c r="F312" s="55" t="s">
        <v>1136</v>
      </c>
      <c r="G312" s="52">
        <v>975000</v>
      </c>
      <c r="H312" s="52">
        <v>2275000</v>
      </c>
      <c r="I312" s="59"/>
      <c r="J312" s="95">
        <f>SUBTOTAL(9,G312:I312)</f>
        <v>3250000</v>
      </c>
      <c r="K312" s="96">
        <f>IFERROR(J312/$J$18*100,"0.00")</f>
        <v>1.2854801504560027</v>
      </c>
    </row>
    <row r="313" spans="1:11" ht="13.2" x14ac:dyDescent="0.25">
      <c r="A313" s="39">
        <v>2</v>
      </c>
      <c r="B313" s="40">
        <v>6</v>
      </c>
      <c r="C313" s="40">
        <v>6</v>
      </c>
      <c r="D313" s="40"/>
      <c r="E313" s="40"/>
      <c r="F313" s="41" t="s">
        <v>1137</v>
      </c>
      <c r="G313" s="42">
        <f t="shared" ref="G313:K314" si="13">+G314</f>
        <v>7500</v>
      </c>
      <c r="H313" s="42">
        <f t="shared" si="13"/>
        <v>142500</v>
      </c>
      <c r="I313" s="42">
        <f t="shared" si="13"/>
        <v>0</v>
      </c>
      <c r="J313" s="42">
        <f t="shared" si="13"/>
        <v>150000</v>
      </c>
      <c r="K313" s="43">
        <f t="shared" si="13"/>
        <v>5.9329853097969364E-2</v>
      </c>
    </row>
    <row r="314" spans="1:11" ht="13.2" x14ac:dyDescent="0.25">
      <c r="A314" s="44">
        <v>2</v>
      </c>
      <c r="B314" s="45">
        <v>6</v>
      </c>
      <c r="C314" s="45">
        <v>6</v>
      </c>
      <c r="D314" s="45">
        <v>1</v>
      </c>
      <c r="E314" s="45"/>
      <c r="F314" s="66" t="s">
        <v>1169</v>
      </c>
      <c r="G314" s="47">
        <f t="shared" si="13"/>
        <v>7500</v>
      </c>
      <c r="H314" s="47">
        <f t="shared" si="13"/>
        <v>142500</v>
      </c>
      <c r="I314" s="47">
        <f t="shared" si="13"/>
        <v>0</v>
      </c>
      <c r="J314" s="47">
        <f t="shared" si="13"/>
        <v>150000</v>
      </c>
      <c r="K314" s="48">
        <f t="shared" si="13"/>
        <v>5.9329853097969364E-2</v>
      </c>
    </row>
    <row r="315" spans="1:11" ht="13.2" x14ac:dyDescent="0.25">
      <c r="A315" s="771">
        <v>2</v>
      </c>
      <c r="B315" s="765">
        <v>6</v>
      </c>
      <c r="C315" s="765">
        <v>6</v>
      </c>
      <c r="D315" s="765">
        <v>1</v>
      </c>
      <c r="E315" s="765" t="s">
        <v>912</v>
      </c>
      <c r="F315" s="772" t="s">
        <v>1169</v>
      </c>
      <c r="G315" s="767">
        <v>7500</v>
      </c>
      <c r="H315" s="767">
        <v>142500</v>
      </c>
      <c r="I315" s="770"/>
      <c r="J315" s="768">
        <f>SUBTOTAL(9,G315:I315)</f>
        <v>150000</v>
      </c>
      <c r="K315" s="96">
        <f>IFERROR(J315/$J$18*100,"0.00")</f>
        <v>5.9329853097969364E-2</v>
      </c>
    </row>
    <row r="316" spans="1:11" ht="13.2" x14ac:dyDescent="0.25">
      <c r="A316" s="39">
        <v>2</v>
      </c>
      <c r="B316" s="40">
        <v>6</v>
      </c>
      <c r="C316" s="40">
        <v>8</v>
      </c>
      <c r="D316" s="40"/>
      <c r="E316" s="40"/>
      <c r="F316" s="41" t="s">
        <v>1139</v>
      </c>
      <c r="G316" s="42">
        <f>+G317+G320+G322+G324</f>
        <v>0</v>
      </c>
      <c r="H316" s="42">
        <f>+H317+H320+H322+H324</f>
        <v>0</v>
      </c>
      <c r="I316" s="42">
        <f>+I317+I320+I322+I324</f>
        <v>0</v>
      </c>
      <c r="J316" s="42">
        <f>+J317+J320+J322+J324</f>
        <v>0</v>
      </c>
      <c r="K316" s="42">
        <f>+K317+K320+K322+K324</f>
        <v>0</v>
      </c>
    </row>
    <row r="317" spans="1:11" ht="13.2" x14ac:dyDescent="0.25">
      <c r="A317" s="44">
        <v>2</v>
      </c>
      <c r="B317" s="45">
        <v>6</v>
      </c>
      <c r="C317" s="45">
        <v>8</v>
      </c>
      <c r="D317" s="45">
        <v>3</v>
      </c>
      <c r="E317" s="45"/>
      <c r="F317" s="56" t="s">
        <v>1140</v>
      </c>
      <c r="G317" s="62">
        <f>+G318+G319</f>
        <v>0</v>
      </c>
      <c r="H317" s="62">
        <f>+H318+H319</f>
        <v>0</v>
      </c>
      <c r="I317" s="62">
        <f>+I318+I319</f>
        <v>0</v>
      </c>
      <c r="J317" s="62">
        <f>+J318+J319</f>
        <v>0</v>
      </c>
      <c r="K317" s="63">
        <f>+K318+K319</f>
        <v>0</v>
      </c>
    </row>
    <row r="318" spans="1:11" ht="13.2" x14ac:dyDescent="0.25">
      <c r="A318" s="57">
        <v>2</v>
      </c>
      <c r="B318" s="50">
        <v>6</v>
      </c>
      <c r="C318" s="50">
        <v>8</v>
      </c>
      <c r="D318" s="50">
        <v>3</v>
      </c>
      <c r="E318" s="50" t="s">
        <v>912</v>
      </c>
      <c r="F318" s="55" t="s">
        <v>1141</v>
      </c>
      <c r="G318" s="52"/>
      <c r="H318" s="52"/>
      <c r="I318" s="52"/>
      <c r="J318" s="95">
        <f>SUBTOTAL(9,G318:I318)</f>
        <v>0</v>
      </c>
      <c r="K318" s="96">
        <f>IFERROR(J318/$J$18*100,"0.00")</f>
        <v>0</v>
      </c>
    </row>
    <row r="319" spans="1:11" ht="13.2" x14ac:dyDescent="0.25">
      <c r="A319" s="57">
        <v>2</v>
      </c>
      <c r="B319" s="50">
        <v>6</v>
      </c>
      <c r="C319" s="50">
        <v>8</v>
      </c>
      <c r="D319" s="50">
        <v>3</v>
      </c>
      <c r="E319" s="50" t="s">
        <v>914</v>
      </c>
      <c r="F319" s="55" t="s">
        <v>1142</v>
      </c>
      <c r="G319" s="59"/>
      <c r="H319" s="59"/>
      <c r="I319" s="59"/>
      <c r="J319" s="95">
        <f>SUBTOTAL(9,G319:I319)</f>
        <v>0</v>
      </c>
      <c r="K319" s="96">
        <f>IFERROR(J319/$J$18*100,"0.00")</f>
        <v>0</v>
      </c>
    </row>
    <row r="320" spans="1:11" ht="13.2" x14ac:dyDescent="0.25">
      <c r="A320" s="44">
        <v>2</v>
      </c>
      <c r="B320" s="45">
        <v>6</v>
      </c>
      <c r="C320" s="45">
        <v>8</v>
      </c>
      <c r="D320" s="45">
        <v>5</v>
      </c>
      <c r="E320" s="45"/>
      <c r="F320" s="56" t="s">
        <v>1143</v>
      </c>
      <c r="G320" s="62">
        <f>+G321</f>
        <v>0</v>
      </c>
      <c r="H320" s="62">
        <f>+H321</f>
        <v>0</v>
      </c>
      <c r="I320" s="62">
        <f>+I321</f>
        <v>0</v>
      </c>
      <c r="J320" s="62">
        <f>+J321</f>
        <v>0</v>
      </c>
      <c r="K320" s="63">
        <f>+K321</f>
        <v>0</v>
      </c>
    </row>
    <row r="321" spans="1:11" ht="13.2" x14ac:dyDescent="0.25">
      <c r="A321" s="57">
        <v>2</v>
      </c>
      <c r="B321" s="50">
        <v>6</v>
      </c>
      <c r="C321" s="50">
        <v>8</v>
      </c>
      <c r="D321" s="50">
        <v>5</v>
      </c>
      <c r="E321" s="50" t="s">
        <v>912</v>
      </c>
      <c r="F321" s="55" t="s">
        <v>1143</v>
      </c>
      <c r="G321" s="59"/>
      <c r="H321" s="59"/>
      <c r="I321" s="59"/>
      <c r="J321" s="95">
        <f>SUBTOTAL(9,G321:I321)</f>
        <v>0</v>
      </c>
      <c r="K321" s="96">
        <f>IFERROR(J321/$J$18*100,"0.00")</f>
        <v>0</v>
      </c>
    </row>
    <row r="322" spans="1:11" ht="20.399999999999999" x14ac:dyDescent="0.25">
      <c r="A322" s="44">
        <v>2</v>
      </c>
      <c r="B322" s="45">
        <v>6</v>
      </c>
      <c r="C322" s="45">
        <v>8</v>
      </c>
      <c r="D322" s="45">
        <v>8</v>
      </c>
      <c r="E322" s="45"/>
      <c r="F322" s="66" t="s">
        <v>1144</v>
      </c>
      <c r="G322" s="62">
        <f>+G323</f>
        <v>0</v>
      </c>
      <c r="H322" s="62">
        <f>+H323</f>
        <v>0</v>
      </c>
      <c r="I322" s="62">
        <f>+I323</f>
        <v>0</v>
      </c>
      <c r="J322" s="62">
        <f>+J323</f>
        <v>0</v>
      </c>
      <c r="K322" s="63">
        <f>+K323</f>
        <v>0</v>
      </c>
    </row>
    <row r="323" spans="1:11" ht="13.2" x14ac:dyDescent="0.25">
      <c r="A323" s="57">
        <v>2</v>
      </c>
      <c r="B323" s="50">
        <v>6</v>
      </c>
      <c r="C323" s="50">
        <v>8</v>
      </c>
      <c r="D323" s="50">
        <v>8</v>
      </c>
      <c r="E323" s="50" t="s">
        <v>912</v>
      </c>
      <c r="F323" s="55" t="s">
        <v>1145</v>
      </c>
      <c r="G323" s="52"/>
      <c r="H323" s="52"/>
      <c r="I323" s="52"/>
      <c r="J323" s="95">
        <f>SUBTOTAL(9,G323:I323)</f>
        <v>0</v>
      </c>
      <c r="K323" s="96">
        <f>IFERROR(J323/$J$18*100,"0.00")</f>
        <v>0</v>
      </c>
    </row>
    <row r="324" spans="1:11" ht="13.2" x14ac:dyDescent="0.25">
      <c r="A324" s="44">
        <v>2</v>
      </c>
      <c r="B324" s="45">
        <v>6</v>
      </c>
      <c r="C324" s="45">
        <v>8</v>
      </c>
      <c r="D324" s="45">
        <v>9</v>
      </c>
      <c r="E324" s="45"/>
      <c r="F324" s="66" t="s">
        <v>1146</v>
      </c>
      <c r="G324" s="62">
        <f>+G325</f>
        <v>0</v>
      </c>
      <c r="H324" s="62">
        <f>+H325</f>
        <v>0</v>
      </c>
      <c r="I324" s="62">
        <f>+I325</f>
        <v>0</v>
      </c>
      <c r="J324" s="62">
        <f>+J325</f>
        <v>0</v>
      </c>
      <c r="K324" s="63">
        <f>+K325</f>
        <v>0</v>
      </c>
    </row>
    <row r="325" spans="1:11" ht="13.2" x14ac:dyDescent="0.25">
      <c r="A325" s="57">
        <v>2</v>
      </c>
      <c r="B325" s="50">
        <v>6</v>
      </c>
      <c r="C325" s="50">
        <v>8</v>
      </c>
      <c r="D325" s="50">
        <v>9</v>
      </c>
      <c r="E325" s="50" t="s">
        <v>912</v>
      </c>
      <c r="F325" s="55" t="s">
        <v>1146</v>
      </c>
      <c r="G325" s="59"/>
      <c r="H325" s="59"/>
      <c r="I325" s="59"/>
      <c r="J325" s="95">
        <f>SUBTOTAL(9,G325:I325)</f>
        <v>0</v>
      </c>
      <c r="K325" s="96">
        <f>IFERROR(J325/$J$18*100,"0.00")</f>
        <v>0</v>
      </c>
    </row>
    <row r="326" spans="1:11" ht="13.2" x14ac:dyDescent="0.25">
      <c r="A326" s="33">
        <v>2</v>
      </c>
      <c r="B326" s="34">
        <v>7</v>
      </c>
      <c r="C326" s="35"/>
      <c r="D326" s="35"/>
      <c r="E326" s="35"/>
      <c r="F326" s="36" t="s">
        <v>1147</v>
      </c>
      <c r="G326" s="37">
        <f t="shared" ref="G326:K328" si="14">+G327</f>
        <v>28798406.609999999</v>
      </c>
      <c r="H326" s="37">
        <f t="shared" si="14"/>
        <v>0</v>
      </c>
      <c r="I326" s="37">
        <f t="shared" si="14"/>
        <v>0</v>
      </c>
      <c r="J326" s="37">
        <f t="shared" si="14"/>
        <v>28798406.609999999</v>
      </c>
      <c r="K326" s="38">
        <f t="shared" si="14"/>
        <v>11.3907015575126</v>
      </c>
    </row>
    <row r="327" spans="1:11" ht="13.2" x14ac:dyDescent="0.25">
      <c r="A327" s="39">
        <v>2</v>
      </c>
      <c r="B327" s="40">
        <v>7</v>
      </c>
      <c r="C327" s="40">
        <v>1</v>
      </c>
      <c r="D327" s="40"/>
      <c r="E327" s="40"/>
      <c r="F327" s="41" t="s">
        <v>1148</v>
      </c>
      <c r="G327" s="42">
        <f t="shared" si="14"/>
        <v>28798406.609999999</v>
      </c>
      <c r="H327" s="42">
        <f t="shared" si="14"/>
        <v>0</v>
      </c>
      <c r="I327" s="42">
        <f t="shared" si="14"/>
        <v>0</v>
      </c>
      <c r="J327" s="42">
        <f t="shared" si="14"/>
        <v>28798406.609999999</v>
      </c>
      <c r="K327" s="43">
        <f t="shared" si="14"/>
        <v>11.3907015575126</v>
      </c>
    </row>
    <row r="328" spans="1:11" ht="13.2" x14ac:dyDescent="0.25">
      <c r="A328" s="44">
        <v>2</v>
      </c>
      <c r="B328" s="45">
        <v>7</v>
      </c>
      <c r="C328" s="45">
        <v>1</v>
      </c>
      <c r="D328" s="45">
        <v>2</v>
      </c>
      <c r="E328" s="45"/>
      <c r="F328" s="56" t="s">
        <v>1149</v>
      </c>
      <c r="G328" s="62">
        <f t="shared" si="14"/>
        <v>28798406.609999999</v>
      </c>
      <c r="H328" s="62">
        <f t="shared" si="14"/>
        <v>0</v>
      </c>
      <c r="I328" s="62">
        <f t="shared" si="14"/>
        <v>0</v>
      </c>
      <c r="J328" s="62">
        <f t="shared" si="14"/>
        <v>28798406.609999999</v>
      </c>
      <c r="K328" s="63">
        <f t="shared" si="14"/>
        <v>11.3907015575126</v>
      </c>
    </row>
    <row r="329" spans="1:11" ht="13.2" x14ac:dyDescent="0.25">
      <c r="A329" s="67">
        <v>2</v>
      </c>
      <c r="B329" s="68">
        <v>7</v>
      </c>
      <c r="C329" s="68">
        <v>1</v>
      </c>
      <c r="D329" s="68">
        <v>2</v>
      </c>
      <c r="E329" s="68" t="s">
        <v>912</v>
      </c>
      <c r="F329" s="69" t="s">
        <v>1149</v>
      </c>
      <c r="G329" s="70">
        <v>28798406.609999999</v>
      </c>
      <c r="H329" s="70"/>
      <c r="I329" s="70"/>
      <c r="J329" s="97">
        <f>SUBTOTAL(9,G329:I329)</f>
        <v>28798406.609999999</v>
      </c>
      <c r="K329" s="98">
        <f>IFERROR(J329/$J$18*100,"0.00")</f>
        <v>11.3907015575126</v>
      </c>
    </row>
  </sheetData>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3:K244 K246:K247 J43:K45 J28:K29 J46:K53 J55:K57 J58:K66 J69:K72 J73:K91 J97:K98 J112:K113 J123:K125 J128:K129 J157:K164 J175:K175 J176:K188 J199:K200 J190:K197 J202:K209 J225:K225 J224:K224 J228:K232 J214:K214 J215:K218 J235:K235 J236:K237 J241:K241 K248:K254 J259:K260 J261:K264 J265:K265 K267 J269:K270 J271:K272 J274:K284 J288:K291 J286:K287 J297:K303 J293:K296 J307:K312 J314:K315 J305:K306 J317:K321 J323:K323 J324:K325 J328:K329 K240 J233:J234 J227 J212:K213 J144:K145 K133:K137 J100:K111 J93:K96 J166:K167 K165 J26:K26 K114 J131:K131 J146:K146 K168 J219:K219 J223:K223 K233 J322:K322 K67" formula="1"/>
    <ignoredError sqref="J114 J168" formula="1" unlockedFormula="1"/>
    <ignoredError sqref="J169:J170 J266"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09375" defaultRowHeight="13.8" x14ac:dyDescent="0.25"/>
  <cols>
    <col min="1" max="1" width="53.5546875" style="1" customWidth="1"/>
    <col min="2" max="2" width="12" style="131" bestFit="1" customWidth="1"/>
    <col min="3" max="3" width="9.109375" style="131" customWidth="1"/>
    <col min="4" max="4" width="27.33203125" style="1" customWidth="1"/>
    <col min="5" max="5" width="28.5546875" style="1" customWidth="1"/>
    <col min="6" max="16384" width="9.109375" style="1"/>
  </cols>
  <sheetData>
    <row r="2" spans="1:9" s="224" customFormat="1" x14ac:dyDescent="0.25">
      <c r="A2" s="839" t="s">
        <v>1170</v>
      </c>
      <c r="B2" s="839" t="s">
        <v>1171</v>
      </c>
      <c r="C2" s="839" t="s">
        <v>1172</v>
      </c>
      <c r="D2" s="839" t="s">
        <v>1173</v>
      </c>
      <c r="E2" s="839" t="s">
        <v>1174</v>
      </c>
      <c r="F2" s="836" t="s">
        <v>1175</v>
      </c>
      <c r="G2" s="837"/>
      <c r="H2" s="837"/>
      <c r="I2" s="838"/>
    </row>
    <row r="3" spans="1:9" s="214" customFormat="1" ht="27.6" x14ac:dyDescent="0.25">
      <c r="A3" s="840"/>
      <c r="B3" s="840"/>
      <c r="C3" s="840"/>
      <c r="D3" s="840"/>
      <c r="E3" s="840"/>
      <c r="F3" s="223" t="s">
        <v>1176</v>
      </c>
      <c r="G3" s="223" t="s">
        <v>1177</v>
      </c>
      <c r="H3" s="223" t="s">
        <v>1178</v>
      </c>
      <c r="I3" s="223" t="s">
        <v>1179</v>
      </c>
    </row>
    <row r="4" spans="1:9" ht="27.6" x14ac:dyDescent="0.25">
      <c r="A4" s="215" t="s">
        <v>1180</v>
      </c>
      <c r="B4" s="216">
        <v>1</v>
      </c>
      <c r="C4" s="216">
        <v>8</v>
      </c>
      <c r="D4" s="215" t="s">
        <v>1181</v>
      </c>
      <c r="E4" s="215"/>
      <c r="F4" s="216">
        <v>8</v>
      </c>
      <c r="G4" s="216" t="s">
        <v>1182</v>
      </c>
      <c r="H4" s="225" t="s">
        <v>1183</v>
      </c>
      <c r="I4" s="216" t="s">
        <v>1184</v>
      </c>
    </row>
    <row r="5" spans="1:9" x14ac:dyDescent="0.25">
      <c r="A5" s="217" t="s">
        <v>1185</v>
      </c>
      <c r="B5" s="218">
        <v>0.97</v>
      </c>
      <c r="C5" s="219">
        <v>1</v>
      </c>
      <c r="D5" s="226" t="s">
        <v>1186</v>
      </c>
      <c r="E5" s="226" t="s">
        <v>1187</v>
      </c>
      <c r="F5" s="229">
        <v>100</v>
      </c>
      <c r="G5" s="219" t="s">
        <v>1188</v>
      </c>
      <c r="H5" s="219" t="s">
        <v>1189</v>
      </c>
      <c r="I5" s="219" t="s">
        <v>1190</v>
      </c>
    </row>
    <row r="6" spans="1:9" ht="27.6" x14ac:dyDescent="0.25">
      <c r="A6" s="215" t="s">
        <v>1191</v>
      </c>
      <c r="B6" s="220">
        <v>0.6</v>
      </c>
      <c r="C6" s="220">
        <v>0.85</v>
      </c>
      <c r="D6" s="227" t="s">
        <v>1192</v>
      </c>
      <c r="E6" s="227" t="s">
        <v>1193</v>
      </c>
      <c r="F6" s="219" t="s">
        <v>1194</v>
      </c>
      <c r="G6" s="219" t="s">
        <v>1195</v>
      </c>
      <c r="H6" s="219" t="s">
        <v>1196</v>
      </c>
      <c r="I6" s="219" t="s">
        <v>1197</v>
      </c>
    </row>
    <row r="7" spans="1:9" ht="27.6" x14ac:dyDescent="0.25">
      <c r="A7" s="217" t="s">
        <v>1198</v>
      </c>
      <c r="B7" s="218">
        <v>0.46</v>
      </c>
      <c r="C7" s="218">
        <v>0.7</v>
      </c>
      <c r="D7" s="228" t="s">
        <v>1199</v>
      </c>
      <c r="E7" s="228" t="s">
        <v>1200</v>
      </c>
      <c r="F7" s="219" t="s">
        <v>1201</v>
      </c>
      <c r="G7" s="219" t="s">
        <v>1202</v>
      </c>
      <c r="H7" s="219" t="s">
        <v>1203</v>
      </c>
      <c r="I7" s="219" t="s">
        <v>1197</v>
      </c>
    </row>
    <row r="8" spans="1:9" ht="27.6" x14ac:dyDescent="0.25">
      <c r="A8" s="215" t="s">
        <v>1204</v>
      </c>
      <c r="B8" s="216" t="s">
        <v>1205</v>
      </c>
      <c r="C8" s="220">
        <v>1</v>
      </c>
      <c r="D8" s="227" t="s">
        <v>1206</v>
      </c>
      <c r="E8" s="227" t="s">
        <v>1207</v>
      </c>
      <c r="F8" s="219" t="s">
        <v>1208</v>
      </c>
      <c r="G8" s="219" t="s">
        <v>1195</v>
      </c>
      <c r="H8" s="219" t="s">
        <v>1209</v>
      </c>
      <c r="I8" s="219" t="s">
        <v>1210</v>
      </c>
    </row>
    <row r="9" spans="1:9" ht="27.6" x14ac:dyDescent="0.25">
      <c r="A9" s="217" t="s">
        <v>1211</v>
      </c>
      <c r="B9" s="218">
        <v>0.77</v>
      </c>
      <c r="C9" s="218">
        <v>0.9</v>
      </c>
      <c r="D9" s="228" t="s">
        <v>1212</v>
      </c>
      <c r="E9" s="228" t="s">
        <v>1200</v>
      </c>
      <c r="F9" s="219" t="s">
        <v>1194</v>
      </c>
      <c r="G9" s="219" t="s">
        <v>1195</v>
      </c>
      <c r="H9" s="219" t="s">
        <v>1196</v>
      </c>
      <c r="I9" s="219" t="s">
        <v>1197</v>
      </c>
    </row>
    <row r="10" spans="1:9" ht="41.4" x14ac:dyDescent="0.25">
      <c r="A10" s="215" t="s">
        <v>1213</v>
      </c>
      <c r="B10" s="220">
        <v>0.9</v>
      </c>
      <c r="C10" s="220">
        <v>1</v>
      </c>
      <c r="D10" s="227" t="s">
        <v>1214</v>
      </c>
      <c r="E10" s="227" t="s">
        <v>1215</v>
      </c>
      <c r="F10" s="229">
        <v>100</v>
      </c>
      <c r="G10" s="219" t="s">
        <v>1188</v>
      </c>
      <c r="H10" s="219" t="s">
        <v>1189</v>
      </c>
      <c r="I10" s="219" t="s">
        <v>1190</v>
      </c>
    </row>
    <row r="11" spans="1:9" ht="27.6" x14ac:dyDescent="0.25">
      <c r="A11" s="217" t="s">
        <v>1216</v>
      </c>
      <c r="B11" s="218">
        <v>0</v>
      </c>
      <c r="C11" s="218">
        <v>1</v>
      </c>
      <c r="D11" s="228" t="s">
        <v>1217</v>
      </c>
      <c r="E11" s="228" t="s">
        <v>1218</v>
      </c>
      <c r="F11" s="219" t="s">
        <v>1208</v>
      </c>
      <c r="G11" s="219" t="s">
        <v>1195</v>
      </c>
      <c r="H11" s="219" t="s">
        <v>1209</v>
      </c>
      <c r="I11" s="219" t="s">
        <v>1210</v>
      </c>
    </row>
    <row r="12" spans="1:9" ht="41.4" x14ac:dyDescent="0.25">
      <c r="A12" s="215" t="s">
        <v>1219</v>
      </c>
      <c r="B12" s="216" t="s">
        <v>1205</v>
      </c>
      <c r="C12" s="220">
        <v>0.75</v>
      </c>
      <c r="D12" s="227" t="s">
        <v>1220</v>
      </c>
      <c r="E12" s="227" t="s">
        <v>1221</v>
      </c>
      <c r="F12" s="220" t="s">
        <v>1194</v>
      </c>
      <c r="G12" s="220" t="s">
        <v>1222</v>
      </c>
      <c r="H12" s="220" t="s">
        <v>1223</v>
      </c>
      <c r="I12" s="220" t="s">
        <v>1224</v>
      </c>
    </row>
    <row r="13" spans="1:9" ht="27.6" x14ac:dyDescent="0.25">
      <c r="A13" s="217" t="s">
        <v>1225</v>
      </c>
      <c r="B13" s="221" t="s">
        <v>1205</v>
      </c>
      <c r="C13" s="218">
        <v>0.8</v>
      </c>
      <c r="D13" s="228" t="s">
        <v>1226</v>
      </c>
      <c r="E13" s="228" t="s">
        <v>1227</v>
      </c>
      <c r="F13" s="218"/>
      <c r="G13" s="218"/>
      <c r="H13" s="218"/>
      <c r="I13" s="218"/>
    </row>
    <row r="14" spans="1:9" x14ac:dyDescent="0.25">
      <c r="A14" s="215" t="s">
        <v>1228</v>
      </c>
      <c r="B14" s="216" t="s">
        <v>1205</v>
      </c>
      <c r="C14" s="220">
        <v>0.6</v>
      </c>
      <c r="D14" s="227"/>
      <c r="E14" s="227"/>
      <c r="F14" s="220"/>
      <c r="G14" s="220"/>
      <c r="H14" s="220"/>
      <c r="I14" s="220"/>
    </row>
    <row r="15" spans="1:9" x14ac:dyDescent="0.25">
      <c r="A15" s="217" t="s">
        <v>1229</v>
      </c>
      <c r="B15" s="218">
        <v>0.98</v>
      </c>
      <c r="C15" s="218">
        <v>1</v>
      </c>
      <c r="D15" s="228"/>
      <c r="E15" s="228"/>
      <c r="F15" s="218"/>
      <c r="G15" s="218"/>
      <c r="H15" s="218"/>
      <c r="I15" s="218"/>
    </row>
    <row r="16" spans="1:9" x14ac:dyDescent="0.25">
      <c r="A16" s="215" t="s">
        <v>1230</v>
      </c>
      <c r="B16" s="216" t="s">
        <v>1205</v>
      </c>
      <c r="C16" s="220">
        <v>0.9</v>
      </c>
      <c r="D16" s="227"/>
      <c r="E16" s="227"/>
      <c r="F16" s="220"/>
      <c r="G16" s="220"/>
      <c r="H16" s="220"/>
      <c r="I16" s="220"/>
    </row>
    <row r="17" spans="1:9" x14ac:dyDescent="0.25">
      <c r="A17" s="217" t="s">
        <v>1231</v>
      </c>
      <c r="B17" s="221" t="s">
        <v>1205</v>
      </c>
      <c r="C17" s="218">
        <v>0.35</v>
      </c>
      <c r="D17" s="228"/>
      <c r="E17" s="228"/>
      <c r="F17" s="218"/>
      <c r="G17" s="218"/>
      <c r="H17" s="218"/>
      <c r="I17" s="218"/>
    </row>
    <row r="18" spans="1:9" x14ac:dyDescent="0.25">
      <c r="A18" s="215" t="s">
        <v>1232</v>
      </c>
      <c r="B18" s="216" t="s">
        <v>1205</v>
      </c>
      <c r="C18" s="216" t="s">
        <v>1233</v>
      </c>
      <c r="D18" s="215"/>
      <c r="E18" s="215"/>
      <c r="F18" s="216"/>
      <c r="G18" s="216"/>
      <c r="H18" s="216"/>
      <c r="I18" s="216"/>
    </row>
    <row r="19" spans="1:9" x14ac:dyDescent="0.25">
      <c r="A19" s="217" t="s">
        <v>1234</v>
      </c>
      <c r="B19" s="218">
        <v>0.95</v>
      </c>
      <c r="C19" s="218">
        <v>1</v>
      </c>
      <c r="D19" s="228"/>
      <c r="E19" s="228"/>
      <c r="F19" s="218"/>
      <c r="G19" s="218"/>
      <c r="H19" s="218"/>
      <c r="I19" s="218"/>
    </row>
    <row r="20" spans="1:9" x14ac:dyDescent="0.25">
      <c r="A20" s="215" t="s">
        <v>1235</v>
      </c>
      <c r="B20" s="216" t="s">
        <v>1205</v>
      </c>
      <c r="C20" s="220">
        <v>0.9</v>
      </c>
      <c r="D20" s="227"/>
      <c r="E20" s="227"/>
      <c r="F20" s="220"/>
      <c r="G20" s="220"/>
      <c r="H20" s="220"/>
      <c r="I20" s="220"/>
    </row>
    <row r="21" spans="1:9" x14ac:dyDescent="0.25">
      <c r="A21" s="217" t="s">
        <v>1236</v>
      </c>
      <c r="B21" s="218" t="s">
        <v>1205</v>
      </c>
      <c r="C21" s="218">
        <v>1</v>
      </c>
      <c r="D21" s="228"/>
      <c r="E21" s="228"/>
      <c r="F21" s="218"/>
      <c r="G21" s="218"/>
      <c r="H21" s="218"/>
      <c r="I21" s="218"/>
    </row>
    <row r="22" spans="1:9" x14ac:dyDescent="0.25">
      <c r="A22" s="215" t="s">
        <v>1237</v>
      </c>
      <c r="B22" s="216" t="s">
        <v>1205</v>
      </c>
      <c r="C22" s="220">
        <v>0.75</v>
      </c>
      <c r="D22" s="227"/>
      <c r="E22" s="227"/>
      <c r="F22" s="220"/>
      <c r="G22" s="220"/>
      <c r="H22" s="220"/>
      <c r="I22" s="220"/>
    </row>
    <row r="23" spans="1:9" x14ac:dyDescent="0.25">
      <c r="A23" s="217" t="s">
        <v>1238</v>
      </c>
      <c r="B23" s="221" t="s">
        <v>1205</v>
      </c>
      <c r="C23" s="218">
        <v>0.85</v>
      </c>
      <c r="D23" s="228"/>
      <c r="E23" s="228"/>
      <c r="F23" s="218"/>
      <c r="G23" s="218"/>
      <c r="H23" s="218"/>
      <c r="I23" s="218"/>
    </row>
    <row r="24" spans="1:9" x14ac:dyDescent="0.25">
      <c r="A24" s="215" t="s">
        <v>1239</v>
      </c>
      <c r="B24" s="216" t="s">
        <v>1205</v>
      </c>
      <c r="C24" s="220">
        <v>0.9</v>
      </c>
      <c r="D24" s="227"/>
      <c r="E24" s="227"/>
      <c r="F24" s="220"/>
      <c r="G24" s="220"/>
      <c r="H24" s="220"/>
      <c r="I24" s="220"/>
    </row>
    <row r="25" spans="1:9" x14ac:dyDescent="0.25">
      <c r="A25" s="217" t="s">
        <v>1240</v>
      </c>
      <c r="B25" s="221" t="s">
        <v>1205</v>
      </c>
      <c r="C25" s="218">
        <v>0.45</v>
      </c>
      <c r="D25" s="228"/>
      <c r="E25" s="228"/>
      <c r="F25" s="218"/>
      <c r="G25" s="218"/>
      <c r="H25" s="218"/>
      <c r="I25" s="218"/>
    </row>
    <row r="26" spans="1:9" x14ac:dyDescent="0.25">
      <c r="A26" s="215" t="s">
        <v>1241</v>
      </c>
      <c r="B26" s="220">
        <v>0.63</v>
      </c>
      <c r="C26" s="220">
        <v>0.85</v>
      </c>
      <c r="D26" s="227"/>
      <c r="E26" s="227"/>
      <c r="F26" s="220"/>
      <c r="G26" s="220"/>
      <c r="H26" s="220"/>
      <c r="I26" s="220"/>
    </row>
    <row r="27" spans="1:9" x14ac:dyDescent="0.25">
      <c r="A27" s="217" t="s">
        <v>1242</v>
      </c>
      <c r="B27" s="218">
        <v>0</v>
      </c>
      <c r="C27" s="218">
        <v>0.6</v>
      </c>
      <c r="D27" s="228"/>
      <c r="E27" s="228"/>
      <c r="F27" s="218"/>
      <c r="G27" s="218"/>
      <c r="H27" s="218"/>
      <c r="I27" s="218"/>
    </row>
    <row r="28" spans="1:9" x14ac:dyDescent="0.25">
      <c r="A28" s="215" t="s">
        <v>1243</v>
      </c>
      <c r="B28" s="216" t="s">
        <v>1205</v>
      </c>
      <c r="C28" s="220">
        <v>0.5</v>
      </c>
      <c r="D28" s="227"/>
      <c r="E28" s="227"/>
      <c r="F28" s="220"/>
      <c r="G28" s="220"/>
      <c r="H28" s="220"/>
      <c r="I28" s="220"/>
    </row>
    <row r="29" spans="1:9" x14ac:dyDescent="0.25">
      <c r="A29" s="217" t="s">
        <v>1244</v>
      </c>
      <c r="B29" s="221" t="s">
        <v>1205</v>
      </c>
      <c r="C29" s="218">
        <v>0.55000000000000004</v>
      </c>
      <c r="D29" s="228"/>
      <c r="E29" s="228"/>
      <c r="F29" s="218"/>
      <c r="G29" s="218"/>
      <c r="H29" s="218"/>
      <c r="I29" s="218"/>
    </row>
    <row r="30" spans="1:9" ht="27.6" x14ac:dyDescent="0.25">
      <c r="A30" s="215" t="s">
        <v>1245</v>
      </c>
      <c r="B30" s="216" t="s">
        <v>1205</v>
      </c>
      <c r="C30" s="220">
        <v>0.65</v>
      </c>
      <c r="D30" s="227"/>
      <c r="E30" s="227"/>
      <c r="F30" s="220"/>
      <c r="G30" s="220"/>
      <c r="H30" s="220"/>
      <c r="I30" s="220"/>
    </row>
    <row r="31" spans="1:9" x14ac:dyDescent="0.25">
      <c r="A31" s="217" t="s">
        <v>1246</v>
      </c>
      <c r="B31" s="221">
        <v>0</v>
      </c>
      <c r="C31" s="221">
        <v>4</v>
      </c>
      <c r="D31" s="217"/>
      <c r="E31" s="217"/>
      <c r="F31" s="221"/>
      <c r="G31" s="221"/>
      <c r="H31" s="221"/>
      <c r="I31" s="221"/>
    </row>
    <row r="32" spans="1:9" x14ac:dyDescent="0.25">
      <c r="A32" s="215" t="s">
        <v>1247</v>
      </c>
      <c r="B32" s="216" t="s">
        <v>1205</v>
      </c>
      <c r="C32" s="216" t="s">
        <v>1248</v>
      </c>
      <c r="D32" s="215"/>
      <c r="E32" s="215"/>
      <c r="F32" s="216"/>
      <c r="G32" s="216"/>
      <c r="H32" s="216"/>
      <c r="I32" s="216"/>
    </row>
    <row r="33" spans="1:9" x14ac:dyDescent="0.25">
      <c r="A33" s="217" t="s">
        <v>1249</v>
      </c>
      <c r="B33" s="221">
        <v>0</v>
      </c>
      <c r="C33" s="218">
        <v>0.3</v>
      </c>
      <c r="D33" s="228"/>
      <c r="E33" s="228"/>
      <c r="F33" s="218"/>
      <c r="G33" s="218"/>
      <c r="H33" s="218"/>
      <c r="I33" s="218"/>
    </row>
    <row r="34" spans="1:9" x14ac:dyDescent="0.25">
      <c r="A34" s="215" t="s">
        <v>1250</v>
      </c>
      <c r="B34" s="216">
        <v>0</v>
      </c>
      <c r="C34" s="220">
        <v>0.5</v>
      </c>
      <c r="D34" s="227"/>
      <c r="E34" s="227"/>
      <c r="F34" s="220"/>
      <c r="G34" s="220"/>
      <c r="H34" s="220"/>
      <c r="I34" s="220"/>
    </row>
    <row r="35" spans="1:9" x14ac:dyDescent="0.25">
      <c r="A35" s="217" t="s">
        <v>1251</v>
      </c>
      <c r="B35" s="222">
        <v>2.8000000000000001E-2</v>
      </c>
      <c r="C35" s="218">
        <v>0.152</v>
      </c>
      <c r="D35" s="228"/>
      <c r="E35" s="228"/>
      <c r="F35" s="218"/>
      <c r="G35" s="218"/>
      <c r="H35" s="218"/>
      <c r="I35" s="218"/>
    </row>
    <row r="36" spans="1:9" x14ac:dyDescent="0.25">
      <c r="A36" s="215" t="s">
        <v>1252</v>
      </c>
      <c r="B36" s="216" t="s">
        <v>1205</v>
      </c>
      <c r="C36" s="220">
        <v>0.85</v>
      </c>
      <c r="D36" s="227"/>
      <c r="E36" s="227"/>
      <c r="F36" s="220"/>
      <c r="G36" s="220"/>
      <c r="H36" s="220"/>
      <c r="I36" s="220"/>
    </row>
    <row r="37" spans="1:9" x14ac:dyDescent="0.25">
      <c r="A37" s="217" t="s">
        <v>1253</v>
      </c>
      <c r="B37" s="221" t="s">
        <v>1205</v>
      </c>
      <c r="C37" s="218">
        <v>0.65</v>
      </c>
      <c r="D37" s="228"/>
      <c r="E37" s="228"/>
      <c r="F37" s="218"/>
      <c r="G37" s="218"/>
      <c r="H37" s="218"/>
      <c r="I37" s="218"/>
    </row>
    <row r="38" spans="1:9" x14ac:dyDescent="0.25">
      <c r="A38" s="215" t="s">
        <v>1254</v>
      </c>
      <c r="B38" s="216" t="s">
        <v>1205</v>
      </c>
      <c r="C38" s="220">
        <v>0.5</v>
      </c>
      <c r="D38" s="227"/>
      <c r="E38" s="227"/>
      <c r="F38" s="220"/>
      <c r="G38" s="220"/>
      <c r="H38" s="220"/>
      <c r="I38" s="220"/>
    </row>
    <row r="39" spans="1:9" ht="27.6" x14ac:dyDescent="0.25">
      <c r="A39" s="217" t="s">
        <v>1255</v>
      </c>
      <c r="B39" s="221" t="s">
        <v>1205</v>
      </c>
      <c r="C39" s="218">
        <v>0.3</v>
      </c>
      <c r="D39" s="228"/>
      <c r="E39" s="228"/>
      <c r="F39" s="218"/>
      <c r="G39" s="218"/>
      <c r="H39" s="218"/>
      <c r="I39" s="218"/>
    </row>
    <row r="40" spans="1:9" x14ac:dyDescent="0.25">
      <c r="A40" s="215" t="s">
        <v>1256</v>
      </c>
      <c r="B40" s="216" t="s">
        <v>1205</v>
      </c>
      <c r="C40" s="220">
        <v>0.35</v>
      </c>
      <c r="D40" s="227"/>
      <c r="E40" s="227"/>
      <c r="F40" s="220"/>
      <c r="G40" s="220"/>
      <c r="H40" s="220"/>
      <c r="I40" s="220"/>
    </row>
    <row r="41" spans="1:9" ht="27.6" x14ac:dyDescent="0.25">
      <c r="A41" s="217" t="s">
        <v>1257</v>
      </c>
      <c r="B41" s="221" t="s">
        <v>1205</v>
      </c>
      <c r="C41" s="218">
        <v>0.6</v>
      </c>
      <c r="D41" s="228"/>
      <c r="E41" s="228"/>
      <c r="F41" s="218"/>
      <c r="G41" s="218"/>
      <c r="H41" s="218"/>
      <c r="I41" s="218"/>
    </row>
    <row r="42" spans="1:9" x14ac:dyDescent="0.25">
      <c r="A42" s="215" t="s">
        <v>1258</v>
      </c>
      <c r="B42" s="216" t="s">
        <v>1205</v>
      </c>
      <c r="C42" s="220">
        <v>0.85</v>
      </c>
      <c r="D42" s="227"/>
      <c r="E42" s="227"/>
      <c r="F42" s="220"/>
      <c r="G42" s="220"/>
      <c r="H42" s="220"/>
      <c r="I42" s="220"/>
    </row>
    <row r="43" spans="1:9" x14ac:dyDescent="0.25">
      <c r="A43" s="217" t="s">
        <v>1259</v>
      </c>
      <c r="B43" s="218">
        <v>0.85</v>
      </c>
      <c r="C43" s="218">
        <v>0.9</v>
      </c>
      <c r="D43" s="228"/>
      <c r="E43" s="228"/>
      <c r="F43" s="218"/>
      <c r="G43" s="218"/>
      <c r="H43" s="218"/>
      <c r="I43" s="218"/>
    </row>
    <row r="44" spans="1:9" x14ac:dyDescent="0.25">
      <c r="A44" s="215" t="s">
        <v>1260</v>
      </c>
      <c r="B44" s="216" t="s">
        <v>1205</v>
      </c>
      <c r="C44" s="220">
        <v>1</v>
      </c>
      <c r="D44" s="227"/>
      <c r="E44" s="227"/>
      <c r="F44" s="220"/>
      <c r="G44" s="220"/>
      <c r="H44" s="220"/>
      <c r="I44" s="220"/>
    </row>
    <row r="45" spans="1:9" x14ac:dyDescent="0.25">
      <c r="A45" s="217" t="s">
        <v>1261</v>
      </c>
      <c r="B45" s="221" t="s">
        <v>1205</v>
      </c>
      <c r="C45" s="221" t="s">
        <v>1262</v>
      </c>
      <c r="D45" s="217"/>
      <c r="E45" s="217"/>
      <c r="F45" s="221"/>
      <c r="G45" s="221"/>
      <c r="H45" s="221"/>
      <c r="I45" s="221"/>
    </row>
    <row r="46" spans="1:9" x14ac:dyDescent="0.25">
      <c r="A46" s="215" t="s">
        <v>1263</v>
      </c>
      <c r="B46" s="216" t="s">
        <v>1205</v>
      </c>
      <c r="C46" s="220">
        <v>0.75</v>
      </c>
      <c r="D46" s="227"/>
      <c r="E46" s="227"/>
      <c r="F46" s="220"/>
      <c r="G46" s="220"/>
      <c r="H46" s="220"/>
      <c r="I46" s="220"/>
    </row>
    <row r="47" spans="1:9" x14ac:dyDescent="0.25">
      <c r="A47" s="217" t="s">
        <v>1264</v>
      </c>
      <c r="B47" s="221" t="s">
        <v>1205</v>
      </c>
      <c r="C47" s="218">
        <v>0.6</v>
      </c>
      <c r="D47" s="228"/>
      <c r="E47" s="228"/>
      <c r="F47" s="218"/>
      <c r="G47" s="218"/>
      <c r="H47" s="218"/>
      <c r="I47" s="218"/>
    </row>
    <row r="48" spans="1:9" x14ac:dyDescent="0.25">
      <c r="A48" s="215" t="s">
        <v>1265</v>
      </c>
      <c r="B48" s="216" t="s">
        <v>1205</v>
      </c>
      <c r="C48" s="220">
        <v>1</v>
      </c>
      <c r="D48" s="227"/>
      <c r="E48" s="227"/>
      <c r="F48" s="220"/>
      <c r="G48" s="220"/>
      <c r="H48" s="220"/>
      <c r="I48" s="220"/>
    </row>
    <row r="49" spans="1:9" ht="27.6" x14ac:dyDescent="0.25">
      <c r="A49" s="217" t="s">
        <v>1266</v>
      </c>
      <c r="B49" s="221" t="s">
        <v>1205</v>
      </c>
      <c r="C49" s="218">
        <v>0.35</v>
      </c>
      <c r="D49" s="228"/>
      <c r="E49" s="228"/>
      <c r="F49" s="218"/>
      <c r="G49" s="218"/>
      <c r="H49" s="218"/>
      <c r="I49" s="218"/>
    </row>
    <row r="50" spans="1:9" x14ac:dyDescent="0.25">
      <c r="A50" s="215" t="s">
        <v>1267</v>
      </c>
      <c r="B50" s="216" t="s">
        <v>1205</v>
      </c>
      <c r="C50" s="220">
        <v>0.85</v>
      </c>
      <c r="D50" s="227"/>
      <c r="E50" s="227"/>
      <c r="F50" s="220"/>
      <c r="G50" s="220"/>
      <c r="H50" s="220"/>
      <c r="I50" s="220"/>
    </row>
    <row r="51" spans="1:9" x14ac:dyDescent="0.25">
      <c r="A51" s="217" t="s">
        <v>1268</v>
      </c>
      <c r="B51" s="221" t="s">
        <v>1205</v>
      </c>
      <c r="C51" s="218">
        <v>0.8</v>
      </c>
      <c r="D51" s="228"/>
      <c r="E51" s="228"/>
      <c r="F51" s="218"/>
      <c r="G51" s="218"/>
      <c r="H51" s="218"/>
      <c r="I51" s="218"/>
    </row>
    <row r="52" spans="1:9" x14ac:dyDescent="0.25">
      <c r="A52" s="215" t="s">
        <v>1269</v>
      </c>
      <c r="B52" s="216" t="s">
        <v>1205</v>
      </c>
      <c r="C52" s="220">
        <v>0.75</v>
      </c>
      <c r="D52" s="227"/>
      <c r="E52" s="227"/>
      <c r="F52" s="220"/>
      <c r="G52" s="220"/>
      <c r="H52" s="220"/>
      <c r="I52" s="220"/>
    </row>
    <row r="53" spans="1:9" ht="27.6" x14ac:dyDescent="0.25">
      <c r="A53" s="217" t="s">
        <v>1270</v>
      </c>
      <c r="B53" s="221" t="s">
        <v>1205</v>
      </c>
      <c r="C53" s="218">
        <v>0.8</v>
      </c>
      <c r="D53" s="228"/>
      <c r="E53" s="228"/>
      <c r="F53" s="218"/>
      <c r="G53" s="218"/>
      <c r="H53" s="218"/>
      <c r="I53" s="218"/>
    </row>
    <row r="54" spans="1:9" x14ac:dyDescent="0.25">
      <c r="A54" s="215" t="s">
        <v>1271</v>
      </c>
      <c r="B54" s="216" t="s">
        <v>1205</v>
      </c>
      <c r="C54" s="220">
        <v>0.9</v>
      </c>
      <c r="D54" s="227"/>
      <c r="E54" s="227"/>
      <c r="F54" s="220"/>
      <c r="G54" s="220"/>
      <c r="H54" s="220"/>
      <c r="I54" s="220"/>
    </row>
    <row r="55" spans="1:9" ht="27.6" x14ac:dyDescent="0.25">
      <c r="A55" s="217" t="s">
        <v>1272</v>
      </c>
      <c r="B55" s="221" t="s">
        <v>1205</v>
      </c>
      <c r="C55" s="218">
        <v>0.75</v>
      </c>
      <c r="D55" s="228"/>
      <c r="E55" s="228"/>
      <c r="F55" s="218"/>
      <c r="G55" s="218"/>
      <c r="H55" s="218"/>
      <c r="I55" s="218"/>
    </row>
    <row r="56" spans="1:9" x14ac:dyDescent="0.25">
      <c r="A56" s="215" t="s">
        <v>1273</v>
      </c>
      <c r="B56" s="220">
        <v>0.53</v>
      </c>
      <c r="C56" s="220">
        <v>0.7</v>
      </c>
      <c r="D56" s="227"/>
      <c r="E56" s="227"/>
      <c r="F56" s="220"/>
      <c r="G56" s="220"/>
      <c r="H56" s="220"/>
      <c r="I56" s="220"/>
    </row>
    <row r="57" spans="1:9" x14ac:dyDescent="0.25">
      <c r="A57" s="217" t="s">
        <v>1274</v>
      </c>
      <c r="B57" s="218">
        <v>0.42</v>
      </c>
      <c r="C57" s="218">
        <v>0.6</v>
      </c>
      <c r="D57" s="228"/>
      <c r="E57" s="228"/>
      <c r="F57" s="218"/>
      <c r="G57" s="218"/>
      <c r="H57" s="218"/>
      <c r="I57" s="218"/>
    </row>
    <row r="58" spans="1:9" x14ac:dyDescent="0.25">
      <c r="A58" s="215" t="s">
        <v>1275</v>
      </c>
      <c r="B58" s="216">
        <v>1</v>
      </c>
      <c r="C58" s="216">
        <v>2</v>
      </c>
      <c r="D58" s="215"/>
      <c r="E58" s="215"/>
      <c r="F58" s="216"/>
      <c r="G58" s="216"/>
      <c r="H58" s="216"/>
      <c r="I58" s="216"/>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09375" defaultRowHeight="14.4" x14ac:dyDescent="0.3"/>
  <cols>
    <col min="1" max="2" width="24.109375" style="4" customWidth="1"/>
    <col min="3" max="3" width="13.88671875" style="4" bestFit="1" customWidth="1"/>
    <col min="4" max="4" width="13.88671875" style="4" customWidth="1"/>
    <col min="5" max="5" width="22.109375" style="4" customWidth="1"/>
    <col min="6" max="6" width="20.5546875" style="4" customWidth="1"/>
    <col min="7" max="7" width="16.88671875" style="4" customWidth="1"/>
    <col min="8" max="8" width="15.33203125" style="4" customWidth="1"/>
    <col min="9" max="9" width="16.109375" style="4" customWidth="1"/>
    <col min="10" max="10" width="18.88671875" style="4" customWidth="1"/>
    <col min="11" max="11" width="18.6640625" style="4" customWidth="1"/>
    <col min="12" max="13" width="9.109375" style="91" customWidth="1"/>
    <col min="14" max="14" width="19.109375" style="91" bestFit="1" customWidth="1"/>
    <col min="15" max="15" width="24.109375" style="91" bestFit="1" customWidth="1"/>
    <col min="16" max="16" width="9.109375" style="91" customWidth="1"/>
    <col min="17" max="24" width="9.109375" style="90" customWidth="1"/>
    <col min="25" max="25" width="9.109375" customWidth="1"/>
    <col min="26" max="16384" width="9.109375" style="2"/>
  </cols>
  <sheetData>
    <row r="1" spans="1:25" s="187" customFormat="1" x14ac:dyDescent="0.3">
      <c r="A1" s="184" t="s">
        <v>1276</v>
      </c>
      <c r="B1" s="184"/>
      <c r="C1" s="184" t="s">
        <v>1277</v>
      </c>
      <c r="D1" s="184"/>
      <c r="E1" s="184" t="s">
        <v>1278</v>
      </c>
      <c r="F1" s="184" t="s">
        <v>1276</v>
      </c>
      <c r="G1" s="185"/>
      <c r="H1" s="185"/>
      <c r="I1" s="186"/>
      <c r="J1" s="186"/>
      <c r="K1" s="186"/>
      <c r="Q1" s="90"/>
      <c r="R1" s="90"/>
      <c r="S1" s="90"/>
      <c r="T1" s="90"/>
      <c r="U1" s="90"/>
      <c r="V1" s="90"/>
      <c r="W1" s="90"/>
      <c r="X1" s="90"/>
      <c r="Y1" s="90"/>
    </row>
    <row r="2" spans="1:25" s="187" customFormat="1" x14ac:dyDescent="0.3">
      <c r="A2" s="91" t="s">
        <v>1279</v>
      </c>
      <c r="B2" s="91" t="s">
        <v>1280</v>
      </c>
      <c r="C2" s="91" t="s">
        <v>1281</v>
      </c>
      <c r="D2" s="91"/>
      <c r="E2" s="185" t="s">
        <v>1282</v>
      </c>
      <c r="F2" s="91" t="s">
        <v>1279</v>
      </c>
      <c r="G2" s="185"/>
      <c r="H2" s="185"/>
      <c r="I2" s="186"/>
      <c r="J2" s="186"/>
      <c r="K2" s="186"/>
      <c r="Q2" s="90"/>
      <c r="R2" s="90"/>
      <c r="S2" s="90"/>
      <c r="T2" s="90"/>
      <c r="U2" s="90"/>
      <c r="V2" s="90"/>
      <c r="W2" s="90"/>
      <c r="X2" s="90"/>
      <c r="Y2" s="90"/>
    </row>
    <row r="3" spans="1:25" s="187" customFormat="1" x14ac:dyDescent="0.3">
      <c r="A3" s="91" t="s">
        <v>1283</v>
      </c>
      <c r="B3" s="91" t="s">
        <v>1284</v>
      </c>
      <c r="C3" s="91" t="s">
        <v>1285</v>
      </c>
      <c r="D3" s="91"/>
      <c r="E3" s="185" t="s">
        <v>1282</v>
      </c>
      <c r="F3" s="91" t="s">
        <v>1286</v>
      </c>
      <c r="G3" s="185"/>
      <c r="H3" s="185"/>
      <c r="I3" s="186"/>
      <c r="J3" s="186"/>
      <c r="K3" s="186"/>
      <c r="Q3" s="90"/>
      <c r="R3" s="90"/>
      <c r="S3" s="90"/>
      <c r="T3" s="90"/>
      <c r="U3" s="90"/>
      <c r="V3" s="90"/>
      <c r="W3" s="90"/>
      <c r="X3" s="90"/>
      <c r="Y3" s="90"/>
    </row>
    <row r="4" spans="1:25" s="187" customFormat="1" x14ac:dyDescent="0.3">
      <c r="A4" s="91" t="s">
        <v>1283</v>
      </c>
      <c r="B4" s="91" t="s">
        <v>1284</v>
      </c>
      <c r="C4" s="91" t="s">
        <v>1287</v>
      </c>
      <c r="D4" s="91"/>
      <c r="E4" s="185" t="s">
        <v>1282</v>
      </c>
      <c r="F4" s="91" t="s">
        <v>1288</v>
      </c>
      <c r="G4" s="185"/>
      <c r="H4" s="185"/>
      <c r="I4" s="186"/>
      <c r="J4" s="186"/>
      <c r="K4" s="186"/>
      <c r="Q4" s="90"/>
      <c r="R4" s="90"/>
      <c r="S4" s="90"/>
      <c r="T4" s="90"/>
      <c r="U4" s="90"/>
      <c r="V4" s="90"/>
      <c r="W4" s="90"/>
      <c r="X4" s="90"/>
      <c r="Y4" s="90"/>
    </row>
    <row r="5" spans="1:25" s="187" customFormat="1" x14ac:dyDescent="0.3">
      <c r="A5" s="91" t="s">
        <v>1283</v>
      </c>
      <c r="B5" s="91" t="s">
        <v>1284</v>
      </c>
      <c r="C5" s="91" t="s">
        <v>1289</v>
      </c>
      <c r="D5" s="91"/>
      <c r="E5" s="185" t="s">
        <v>1290</v>
      </c>
      <c r="F5" s="91" t="s">
        <v>1291</v>
      </c>
      <c r="G5" s="185"/>
      <c r="H5" s="185"/>
      <c r="I5" s="186"/>
      <c r="J5" s="186"/>
      <c r="K5" s="186"/>
      <c r="Q5" s="90"/>
      <c r="R5" s="90"/>
      <c r="S5" s="90"/>
      <c r="T5" s="90"/>
      <c r="U5" s="90"/>
      <c r="V5" s="90"/>
      <c r="W5" s="90"/>
      <c r="X5" s="90"/>
      <c r="Y5" s="90"/>
    </row>
    <row r="6" spans="1:25" s="187" customFormat="1" x14ac:dyDescent="0.3">
      <c r="A6" s="91" t="s">
        <v>1283</v>
      </c>
      <c r="B6" s="91" t="s">
        <v>1284</v>
      </c>
      <c r="C6" s="91" t="s">
        <v>1292</v>
      </c>
      <c r="D6" s="91"/>
      <c r="E6" s="185" t="s">
        <v>1290</v>
      </c>
      <c r="F6" s="91" t="s">
        <v>1293</v>
      </c>
      <c r="G6" s="185"/>
      <c r="H6" s="185"/>
      <c r="I6" s="186"/>
      <c r="J6" s="186"/>
      <c r="K6" s="186"/>
      <c r="Q6" s="90"/>
      <c r="R6" s="90"/>
      <c r="S6" s="90"/>
      <c r="T6" s="90"/>
      <c r="U6" s="90"/>
      <c r="V6" s="90"/>
      <c r="W6" s="90"/>
      <c r="X6" s="90"/>
      <c r="Y6" s="90"/>
    </row>
    <row r="7" spans="1:25" s="187" customFormat="1" x14ac:dyDescent="0.3">
      <c r="A7" s="91" t="s">
        <v>1283</v>
      </c>
      <c r="B7" s="91" t="s">
        <v>1284</v>
      </c>
      <c r="C7" s="91" t="s">
        <v>1294</v>
      </c>
      <c r="D7" s="91"/>
      <c r="E7" s="185" t="s">
        <v>1290</v>
      </c>
      <c r="F7" s="91" t="s">
        <v>1295</v>
      </c>
      <c r="G7" s="185"/>
      <c r="H7" s="185"/>
      <c r="I7" s="186"/>
      <c r="J7" s="186"/>
      <c r="K7" s="186"/>
      <c r="Q7" s="90"/>
      <c r="R7" s="90"/>
      <c r="S7" s="90"/>
      <c r="T7" s="90"/>
      <c r="U7" s="90"/>
      <c r="V7" s="90"/>
      <c r="W7" s="90"/>
      <c r="X7" s="90"/>
      <c r="Y7" s="90"/>
    </row>
    <row r="8" spans="1:25" s="187" customFormat="1" x14ac:dyDescent="0.3">
      <c r="A8" s="91" t="s">
        <v>1283</v>
      </c>
      <c r="B8" s="91" t="s">
        <v>1284</v>
      </c>
      <c r="C8" s="91" t="s">
        <v>1296</v>
      </c>
      <c r="D8" s="91"/>
      <c r="E8" s="185" t="s">
        <v>1297</v>
      </c>
      <c r="F8" s="91" t="s">
        <v>1298</v>
      </c>
      <c r="G8" s="185"/>
      <c r="H8" s="185"/>
      <c r="I8" s="186"/>
      <c r="J8" s="186"/>
      <c r="K8" s="186"/>
      <c r="Q8" s="90"/>
      <c r="R8" s="90"/>
      <c r="S8" s="90"/>
      <c r="T8" s="90"/>
      <c r="U8" s="90"/>
      <c r="V8" s="90"/>
      <c r="W8" s="90"/>
      <c r="X8" s="90"/>
      <c r="Y8" s="90"/>
    </row>
    <row r="9" spans="1:25" s="187" customFormat="1" x14ac:dyDescent="0.3">
      <c r="A9" s="91" t="s">
        <v>1283</v>
      </c>
      <c r="B9" s="91" t="s">
        <v>1284</v>
      </c>
      <c r="C9" s="91" t="s">
        <v>1299</v>
      </c>
      <c r="D9" s="91"/>
      <c r="E9" s="185" t="s">
        <v>1297</v>
      </c>
      <c r="F9" s="91" t="s">
        <v>1300</v>
      </c>
      <c r="G9" s="185"/>
      <c r="H9" s="185"/>
      <c r="I9" s="186"/>
      <c r="J9" s="186"/>
      <c r="K9" s="186"/>
      <c r="Q9" s="90"/>
      <c r="R9" s="90"/>
      <c r="S9" s="90"/>
      <c r="T9" s="90"/>
      <c r="U9" s="90"/>
      <c r="V9" s="90"/>
      <c r="W9" s="90"/>
      <c r="X9" s="90"/>
      <c r="Y9" s="90"/>
    </row>
    <row r="10" spans="1:25" s="187" customFormat="1" x14ac:dyDescent="0.3">
      <c r="A10" s="91" t="s">
        <v>1283</v>
      </c>
      <c r="B10" s="91" t="s">
        <v>1284</v>
      </c>
      <c r="C10" s="91" t="s">
        <v>1301</v>
      </c>
      <c r="D10" s="91"/>
      <c r="E10" s="185" t="s">
        <v>1297</v>
      </c>
      <c r="F10" s="91" t="s">
        <v>1302</v>
      </c>
      <c r="G10" s="185"/>
      <c r="H10" s="185"/>
      <c r="I10" s="186"/>
      <c r="J10" s="186"/>
      <c r="K10" s="186"/>
      <c r="Q10" s="90"/>
      <c r="R10" s="90"/>
      <c r="S10" s="90"/>
      <c r="T10" s="90"/>
      <c r="U10" s="90"/>
      <c r="V10" s="90"/>
      <c r="W10" s="90"/>
      <c r="X10" s="90"/>
      <c r="Y10" s="90"/>
    </row>
    <row r="11" spans="1:25" s="187" customFormat="1" x14ac:dyDescent="0.3">
      <c r="A11" s="91" t="s">
        <v>1283</v>
      </c>
      <c r="B11" s="91" t="s">
        <v>1284</v>
      </c>
      <c r="C11" s="91" t="s">
        <v>1303</v>
      </c>
      <c r="D11" s="91"/>
      <c r="E11" s="185" t="s">
        <v>1304</v>
      </c>
      <c r="F11" s="91" t="s">
        <v>1305</v>
      </c>
      <c r="G11" s="185"/>
      <c r="H11" s="185"/>
      <c r="I11" s="186"/>
      <c r="J11" s="186"/>
      <c r="K11" s="186"/>
      <c r="Q11" s="90"/>
      <c r="R11" s="90"/>
      <c r="S11" s="90"/>
      <c r="T11" s="90"/>
      <c r="U11" s="90"/>
      <c r="V11" s="90"/>
      <c r="W11" s="90"/>
      <c r="X11" s="90"/>
      <c r="Y11" s="90"/>
    </row>
    <row r="12" spans="1:25" s="187" customFormat="1" x14ac:dyDescent="0.3">
      <c r="A12" s="91" t="s">
        <v>1283</v>
      </c>
      <c r="B12" s="91" t="s">
        <v>1284</v>
      </c>
      <c r="C12" s="91" t="s">
        <v>1306</v>
      </c>
      <c r="D12" s="91"/>
      <c r="E12" s="185" t="s">
        <v>1304</v>
      </c>
      <c r="F12" s="91" t="s">
        <v>1307</v>
      </c>
      <c r="G12" s="185"/>
      <c r="H12" s="186"/>
      <c r="I12" s="186"/>
      <c r="J12" s="186"/>
      <c r="K12" s="186"/>
      <c r="Q12" s="90"/>
      <c r="R12" s="90"/>
      <c r="S12" s="90"/>
      <c r="T12" s="90"/>
      <c r="U12" s="90"/>
      <c r="V12" s="90"/>
      <c r="W12" s="90"/>
      <c r="X12" s="90"/>
      <c r="Y12" s="90"/>
    </row>
    <row r="13" spans="1:25" s="187" customFormat="1" x14ac:dyDescent="0.3">
      <c r="A13" s="91" t="s">
        <v>1308</v>
      </c>
      <c r="B13" s="91" t="s">
        <v>1309</v>
      </c>
      <c r="C13" s="91" t="s">
        <v>1310</v>
      </c>
      <c r="D13" s="91"/>
      <c r="E13" s="185" t="s">
        <v>1304</v>
      </c>
      <c r="F13" s="91" t="s">
        <v>1311</v>
      </c>
      <c r="G13" s="185"/>
      <c r="H13" s="186"/>
      <c r="I13" s="186"/>
      <c r="J13" s="186"/>
      <c r="K13" s="186"/>
      <c r="Q13" s="90"/>
      <c r="R13" s="90"/>
      <c r="S13" s="90"/>
      <c r="T13" s="90"/>
      <c r="U13" s="90"/>
      <c r="V13" s="90"/>
      <c r="W13" s="90"/>
      <c r="X13" s="90"/>
      <c r="Y13" s="90"/>
    </row>
    <row r="14" spans="1:25" s="187" customFormat="1" x14ac:dyDescent="0.3">
      <c r="A14" s="91" t="s">
        <v>1308</v>
      </c>
      <c r="B14" s="91" t="s">
        <v>1309</v>
      </c>
      <c r="C14" s="91" t="s">
        <v>1312</v>
      </c>
      <c r="D14" s="91"/>
      <c r="E14" s="185" t="s">
        <v>1304</v>
      </c>
      <c r="F14" s="91" t="s">
        <v>1313</v>
      </c>
      <c r="G14" s="185"/>
      <c r="H14" s="186"/>
      <c r="I14" s="186"/>
      <c r="J14" s="186"/>
      <c r="K14" s="186"/>
      <c r="Q14" s="90"/>
      <c r="R14" s="90"/>
      <c r="S14" s="90"/>
      <c r="T14" s="90"/>
      <c r="U14" s="90"/>
      <c r="V14" s="90"/>
      <c r="W14" s="90"/>
      <c r="X14" s="90"/>
      <c r="Y14" s="90"/>
    </row>
    <row r="15" spans="1:25" s="187" customFormat="1" x14ac:dyDescent="0.3">
      <c r="A15" s="91" t="s">
        <v>1308</v>
      </c>
      <c r="B15" s="91" t="s">
        <v>1309</v>
      </c>
      <c r="C15" s="91" t="s">
        <v>1314</v>
      </c>
      <c r="D15" s="91"/>
      <c r="E15" s="185" t="s">
        <v>1315</v>
      </c>
      <c r="F15" s="91" t="s">
        <v>1308</v>
      </c>
      <c r="G15" s="185"/>
      <c r="H15" s="186"/>
      <c r="I15" s="186"/>
      <c r="J15" s="186"/>
      <c r="K15" s="186"/>
      <c r="Q15" s="90"/>
      <c r="R15" s="90"/>
      <c r="S15" s="90"/>
      <c r="T15" s="90"/>
      <c r="U15" s="90"/>
      <c r="V15" s="90"/>
      <c r="W15" s="90"/>
      <c r="X15" s="90"/>
      <c r="Y15" s="90"/>
    </row>
    <row r="16" spans="1:25" s="187" customFormat="1" x14ac:dyDescent="0.3">
      <c r="A16" s="91" t="s">
        <v>1308</v>
      </c>
      <c r="B16" s="91" t="s">
        <v>1309</v>
      </c>
      <c r="C16" s="91" t="s">
        <v>1316</v>
      </c>
      <c r="D16" s="91"/>
      <c r="E16" s="185" t="s">
        <v>1315</v>
      </c>
      <c r="F16" s="91" t="s">
        <v>1317</v>
      </c>
      <c r="G16" s="185"/>
      <c r="H16" s="186"/>
      <c r="I16" s="186"/>
      <c r="J16" s="186"/>
      <c r="K16" s="186"/>
      <c r="Q16" s="90"/>
      <c r="R16" s="90"/>
      <c r="S16" s="90"/>
      <c r="T16" s="90"/>
      <c r="U16" s="90"/>
      <c r="V16" s="90"/>
      <c r="W16" s="90"/>
      <c r="X16" s="90"/>
      <c r="Y16" s="90"/>
    </row>
    <row r="17" spans="1:25" s="187" customFormat="1" x14ac:dyDescent="0.3">
      <c r="A17" s="91" t="s">
        <v>1308</v>
      </c>
      <c r="B17" s="91" t="s">
        <v>1309</v>
      </c>
      <c r="C17" s="91" t="s">
        <v>1318</v>
      </c>
      <c r="D17" s="91"/>
      <c r="E17" s="185" t="s">
        <v>1315</v>
      </c>
      <c r="F17" s="91" t="s">
        <v>1319</v>
      </c>
      <c r="G17" s="185"/>
      <c r="H17" s="186"/>
      <c r="I17" s="186"/>
      <c r="J17" s="186"/>
      <c r="K17" s="186"/>
      <c r="Q17" s="90"/>
      <c r="R17" s="90"/>
      <c r="S17" s="90"/>
      <c r="T17" s="90"/>
      <c r="U17" s="90"/>
      <c r="V17" s="90"/>
      <c r="W17" s="90"/>
      <c r="X17" s="90"/>
      <c r="Y17" s="90"/>
    </row>
    <row r="18" spans="1:25" s="187" customFormat="1" x14ac:dyDescent="0.3">
      <c r="A18" s="91" t="s">
        <v>1317</v>
      </c>
      <c r="B18" s="91" t="s">
        <v>1320</v>
      </c>
      <c r="C18" s="91" t="s">
        <v>1321</v>
      </c>
      <c r="D18" s="91"/>
      <c r="E18" s="185" t="s">
        <v>1315</v>
      </c>
      <c r="F18" s="91" t="s">
        <v>1322</v>
      </c>
      <c r="G18" s="185"/>
      <c r="H18" s="186"/>
      <c r="I18" s="186"/>
      <c r="J18" s="186"/>
      <c r="K18" s="186"/>
      <c r="Q18" s="90"/>
      <c r="R18" s="90"/>
      <c r="S18" s="90"/>
      <c r="T18" s="90"/>
      <c r="U18" s="90"/>
      <c r="V18" s="90"/>
      <c r="W18" s="90"/>
      <c r="X18" s="90"/>
      <c r="Y18" s="90"/>
    </row>
    <row r="19" spans="1:25" s="187" customFormat="1" x14ac:dyDescent="0.3">
      <c r="A19" s="91" t="s">
        <v>1317</v>
      </c>
      <c r="B19" s="91" t="s">
        <v>1320</v>
      </c>
      <c r="C19" s="91" t="s">
        <v>1323</v>
      </c>
      <c r="D19" s="91"/>
      <c r="E19" s="185" t="s">
        <v>1324</v>
      </c>
      <c r="F19" s="91" t="s">
        <v>1325</v>
      </c>
      <c r="G19" s="185"/>
      <c r="H19" s="186"/>
      <c r="I19" s="186"/>
      <c r="J19" s="186"/>
      <c r="K19" s="186"/>
      <c r="Q19" s="90"/>
      <c r="R19" s="90"/>
      <c r="S19" s="90"/>
      <c r="T19" s="90"/>
      <c r="U19" s="90"/>
      <c r="V19" s="90"/>
      <c r="W19" s="90"/>
      <c r="X19" s="90"/>
      <c r="Y19" s="90"/>
    </row>
    <row r="20" spans="1:25" s="187" customFormat="1" x14ac:dyDescent="0.3">
      <c r="A20" s="91" t="s">
        <v>1317</v>
      </c>
      <c r="B20" s="91" t="s">
        <v>1320</v>
      </c>
      <c r="C20" s="91" t="s">
        <v>1326</v>
      </c>
      <c r="D20" s="91"/>
      <c r="E20" s="185" t="s">
        <v>1324</v>
      </c>
      <c r="F20" s="91" t="s">
        <v>1327</v>
      </c>
      <c r="G20" s="185"/>
      <c r="H20" s="186"/>
      <c r="I20" s="186"/>
      <c r="J20" s="186"/>
      <c r="K20" s="186"/>
      <c r="Q20" s="90"/>
      <c r="R20" s="90"/>
      <c r="S20" s="90"/>
      <c r="T20" s="90"/>
      <c r="U20" s="90"/>
      <c r="V20" s="90"/>
      <c r="W20" s="90"/>
      <c r="X20" s="90"/>
      <c r="Y20" s="90"/>
    </row>
    <row r="21" spans="1:25" s="187" customFormat="1" x14ac:dyDescent="0.3">
      <c r="A21" s="91" t="s">
        <v>1317</v>
      </c>
      <c r="B21" s="91" t="s">
        <v>1320</v>
      </c>
      <c r="C21" s="91" t="s">
        <v>1328</v>
      </c>
      <c r="D21" s="91"/>
      <c r="E21" s="185" t="s">
        <v>1324</v>
      </c>
      <c r="F21" s="91" t="s">
        <v>1329</v>
      </c>
      <c r="G21" s="185"/>
      <c r="H21" s="186"/>
      <c r="I21" s="186"/>
      <c r="J21" s="186"/>
      <c r="K21" s="186"/>
      <c r="Q21" s="90"/>
      <c r="R21" s="90"/>
      <c r="S21" s="90"/>
      <c r="T21" s="90"/>
      <c r="U21" s="90"/>
      <c r="V21" s="90"/>
      <c r="W21" s="90"/>
      <c r="X21" s="90"/>
      <c r="Y21" s="90"/>
    </row>
    <row r="22" spans="1:25" s="187" customFormat="1" x14ac:dyDescent="0.3">
      <c r="A22" s="91" t="s">
        <v>1317</v>
      </c>
      <c r="B22" s="91" t="s">
        <v>1320</v>
      </c>
      <c r="C22" s="91" t="s">
        <v>1330</v>
      </c>
      <c r="D22" s="91"/>
      <c r="E22" s="185" t="s">
        <v>1324</v>
      </c>
      <c r="F22" s="91" t="s">
        <v>1331</v>
      </c>
      <c r="G22" s="185"/>
      <c r="H22" s="186"/>
      <c r="I22" s="186"/>
      <c r="J22" s="186"/>
      <c r="K22" s="186"/>
      <c r="Q22" s="90"/>
      <c r="R22" s="90"/>
      <c r="S22" s="90"/>
      <c r="T22" s="90"/>
      <c r="U22" s="90"/>
      <c r="V22" s="90"/>
      <c r="W22" s="90"/>
      <c r="X22" s="90"/>
      <c r="Y22" s="90"/>
    </row>
    <row r="23" spans="1:25" s="187" customFormat="1" x14ac:dyDescent="0.3">
      <c r="A23" s="91" t="s">
        <v>1317</v>
      </c>
      <c r="B23" s="91" t="s">
        <v>1320</v>
      </c>
      <c r="C23" s="91" t="s">
        <v>1332</v>
      </c>
      <c r="D23" s="91"/>
      <c r="E23" s="185" t="s">
        <v>1324</v>
      </c>
      <c r="F23" s="91" t="s">
        <v>1333</v>
      </c>
      <c r="G23" s="185"/>
      <c r="H23" s="186"/>
      <c r="I23" s="186"/>
      <c r="J23" s="186"/>
      <c r="K23" s="186"/>
      <c r="Q23" s="90"/>
      <c r="R23" s="90"/>
      <c r="S23" s="90"/>
      <c r="T23" s="90"/>
      <c r="U23" s="90"/>
      <c r="V23" s="90"/>
      <c r="W23" s="90"/>
      <c r="X23" s="90"/>
      <c r="Y23" s="90"/>
    </row>
    <row r="24" spans="1:25" s="187" customFormat="1" x14ac:dyDescent="0.3">
      <c r="A24" s="91" t="s">
        <v>1317</v>
      </c>
      <c r="B24" s="91" t="s">
        <v>1320</v>
      </c>
      <c r="C24" s="91" t="s">
        <v>1334</v>
      </c>
      <c r="D24" s="91"/>
      <c r="E24" s="185" t="s">
        <v>1335</v>
      </c>
      <c r="F24" s="91" t="s">
        <v>1283</v>
      </c>
      <c r="G24" s="185"/>
      <c r="H24" s="186"/>
      <c r="I24" s="186"/>
      <c r="J24" s="186"/>
      <c r="K24" s="186"/>
      <c r="Q24" s="90"/>
      <c r="R24" s="90"/>
      <c r="S24" s="90"/>
      <c r="T24" s="90"/>
      <c r="U24" s="90"/>
      <c r="V24" s="90"/>
      <c r="W24" s="90"/>
      <c r="X24" s="90"/>
      <c r="Y24" s="90"/>
    </row>
    <row r="25" spans="1:25" s="187" customFormat="1" x14ac:dyDescent="0.3">
      <c r="A25" s="91" t="s">
        <v>1317</v>
      </c>
      <c r="B25" s="91" t="s">
        <v>1320</v>
      </c>
      <c r="C25" s="91" t="s">
        <v>1336</v>
      </c>
      <c r="D25" s="91"/>
      <c r="E25" s="185" t="s">
        <v>1335</v>
      </c>
      <c r="F25" s="91" t="s">
        <v>1337</v>
      </c>
      <c r="G25" s="185"/>
      <c r="H25" s="186"/>
      <c r="I25" s="186"/>
      <c r="J25" s="186"/>
      <c r="K25" s="186"/>
      <c r="Q25" s="90"/>
      <c r="R25" s="90"/>
      <c r="S25" s="90"/>
      <c r="T25" s="90"/>
      <c r="U25" s="90"/>
      <c r="V25" s="90"/>
      <c r="W25" s="90"/>
      <c r="X25" s="90"/>
      <c r="Y25" s="90"/>
    </row>
    <row r="26" spans="1:25" s="187" customFormat="1" x14ac:dyDescent="0.3">
      <c r="A26" s="91" t="s">
        <v>1317</v>
      </c>
      <c r="B26" s="91" t="s">
        <v>1320</v>
      </c>
      <c r="C26" s="91" t="s">
        <v>1338</v>
      </c>
      <c r="D26" s="91"/>
      <c r="E26" s="185" t="s">
        <v>1335</v>
      </c>
      <c r="F26" s="91" t="s">
        <v>1339</v>
      </c>
      <c r="G26" s="185"/>
      <c r="H26" s="186"/>
      <c r="I26" s="186"/>
      <c r="J26" s="186"/>
      <c r="K26" s="186"/>
      <c r="Q26" s="90"/>
      <c r="R26" s="90"/>
      <c r="S26" s="90"/>
      <c r="T26" s="90"/>
      <c r="U26" s="90"/>
      <c r="V26" s="90"/>
      <c r="W26" s="90"/>
      <c r="X26" s="90"/>
      <c r="Y26" s="90"/>
    </row>
    <row r="27" spans="1:25" s="187" customFormat="1" x14ac:dyDescent="0.3">
      <c r="A27" s="91" t="s">
        <v>1317</v>
      </c>
      <c r="B27" s="91" t="s">
        <v>1320</v>
      </c>
      <c r="C27" s="91" t="s">
        <v>1340</v>
      </c>
      <c r="D27" s="91"/>
      <c r="E27" s="185" t="s">
        <v>1341</v>
      </c>
      <c r="F27" s="91" t="s">
        <v>1342</v>
      </c>
      <c r="G27" s="185"/>
      <c r="H27" s="186"/>
      <c r="I27" s="186"/>
      <c r="J27" s="186"/>
      <c r="K27" s="186"/>
      <c r="Q27" s="90"/>
      <c r="R27" s="90"/>
      <c r="S27" s="90"/>
      <c r="T27" s="90"/>
      <c r="U27" s="90"/>
      <c r="V27" s="90"/>
      <c r="W27" s="90"/>
      <c r="X27" s="90"/>
      <c r="Y27" s="90"/>
    </row>
    <row r="28" spans="1:25" s="187" customFormat="1" x14ac:dyDescent="0.3">
      <c r="A28" s="91" t="s">
        <v>1317</v>
      </c>
      <c r="B28" s="91" t="s">
        <v>1320</v>
      </c>
      <c r="C28" s="91" t="s">
        <v>1343</v>
      </c>
      <c r="D28" s="91"/>
      <c r="E28" s="185" t="s">
        <v>1341</v>
      </c>
      <c r="F28" s="91" t="s">
        <v>1344</v>
      </c>
      <c r="G28" s="185"/>
      <c r="H28" s="186"/>
      <c r="I28" s="186"/>
      <c r="J28" s="186"/>
      <c r="K28" s="186"/>
      <c r="Q28" s="90"/>
      <c r="R28" s="90"/>
      <c r="S28" s="90"/>
      <c r="T28" s="90"/>
      <c r="U28" s="90"/>
      <c r="V28" s="90"/>
      <c r="W28" s="90"/>
      <c r="X28" s="90"/>
      <c r="Y28" s="90"/>
    </row>
    <row r="29" spans="1:25" s="187" customFormat="1" x14ac:dyDescent="0.3">
      <c r="A29" s="91" t="s">
        <v>1342</v>
      </c>
      <c r="B29" s="91" t="s">
        <v>1345</v>
      </c>
      <c r="C29" s="91" t="s">
        <v>1346</v>
      </c>
      <c r="D29" s="91"/>
      <c r="E29" s="185" t="s">
        <v>1341</v>
      </c>
      <c r="F29" s="91" t="s">
        <v>1347</v>
      </c>
      <c r="G29" s="185"/>
      <c r="H29" s="186"/>
      <c r="I29" s="186"/>
      <c r="J29" s="186"/>
      <c r="K29" s="186"/>
      <c r="Q29" s="90"/>
      <c r="R29" s="90"/>
      <c r="S29" s="90"/>
      <c r="T29" s="90"/>
      <c r="U29" s="90"/>
      <c r="V29" s="90"/>
      <c r="W29" s="90"/>
      <c r="X29" s="90"/>
      <c r="Y29" s="90"/>
    </row>
    <row r="30" spans="1:25" s="187" customFormat="1" x14ac:dyDescent="0.3">
      <c r="A30" s="91" t="s">
        <v>1342</v>
      </c>
      <c r="B30" s="91" t="s">
        <v>1345</v>
      </c>
      <c r="C30" s="91" t="s">
        <v>1348</v>
      </c>
      <c r="D30" s="91"/>
      <c r="E30" s="185" t="s">
        <v>1341</v>
      </c>
      <c r="F30" s="91" t="s">
        <v>1349</v>
      </c>
      <c r="G30" s="185"/>
      <c r="H30" s="186"/>
      <c r="I30" s="186"/>
      <c r="J30" s="186"/>
      <c r="K30" s="186"/>
      <c r="Q30" s="90"/>
      <c r="R30" s="90"/>
      <c r="S30" s="90"/>
      <c r="T30" s="90"/>
      <c r="U30" s="90"/>
      <c r="V30" s="90"/>
      <c r="W30" s="90"/>
      <c r="X30" s="90"/>
      <c r="Y30" s="90"/>
    </row>
    <row r="31" spans="1:25" s="187" customFormat="1" x14ac:dyDescent="0.3">
      <c r="A31" s="91" t="s">
        <v>1342</v>
      </c>
      <c r="B31" s="91" t="s">
        <v>1345</v>
      </c>
      <c r="C31" s="91" t="s">
        <v>1350</v>
      </c>
      <c r="D31" s="91"/>
      <c r="E31" s="185" t="s">
        <v>1351</v>
      </c>
      <c r="F31" s="91" t="s">
        <v>1352</v>
      </c>
      <c r="G31" s="185"/>
      <c r="H31" s="186"/>
      <c r="I31" s="186"/>
      <c r="J31" s="186"/>
      <c r="K31" s="186"/>
      <c r="Q31" s="90"/>
      <c r="R31" s="90"/>
      <c r="S31" s="90"/>
      <c r="T31" s="90"/>
      <c r="U31" s="90"/>
      <c r="V31" s="90"/>
      <c r="W31" s="90"/>
      <c r="X31" s="90"/>
      <c r="Y31" s="90"/>
    </row>
    <row r="32" spans="1:25" s="187" customFormat="1" x14ac:dyDescent="0.3">
      <c r="A32" s="91" t="s">
        <v>1342</v>
      </c>
      <c r="B32" s="91" t="s">
        <v>1345</v>
      </c>
      <c r="C32" s="91" t="s">
        <v>1353</v>
      </c>
      <c r="D32" s="91"/>
      <c r="E32" s="185" t="s">
        <v>1351</v>
      </c>
      <c r="F32" s="91" t="s">
        <v>1354</v>
      </c>
      <c r="G32" s="185"/>
      <c r="H32" s="186"/>
      <c r="I32" s="186"/>
      <c r="J32" s="186"/>
      <c r="K32" s="186"/>
      <c r="Q32" s="90"/>
      <c r="R32" s="90"/>
      <c r="S32" s="90"/>
      <c r="T32" s="90"/>
      <c r="U32" s="90"/>
      <c r="V32" s="90"/>
      <c r="W32" s="90"/>
      <c r="X32" s="90"/>
      <c r="Y32" s="90"/>
    </row>
    <row r="33" spans="1:25" s="187" customFormat="1" x14ac:dyDescent="0.3">
      <c r="A33" s="91" t="s">
        <v>1342</v>
      </c>
      <c r="B33" s="91" t="s">
        <v>1345</v>
      </c>
      <c r="C33" s="91" t="s">
        <v>1355</v>
      </c>
      <c r="D33" s="91"/>
      <c r="E33" s="185" t="s">
        <v>1351</v>
      </c>
      <c r="F33" s="91" t="s">
        <v>1356</v>
      </c>
      <c r="G33" s="185"/>
      <c r="H33" s="186"/>
      <c r="I33" s="186"/>
      <c r="J33" s="186"/>
      <c r="K33" s="186"/>
      <c r="Q33" s="90"/>
      <c r="R33" s="90"/>
      <c r="S33" s="90"/>
      <c r="T33" s="90"/>
      <c r="U33" s="90"/>
      <c r="V33" s="90"/>
      <c r="W33" s="90"/>
      <c r="X33" s="90"/>
      <c r="Y33" s="90"/>
    </row>
    <row r="34" spans="1:25" s="187" customFormat="1" x14ac:dyDescent="0.3">
      <c r="A34" s="91" t="s">
        <v>1305</v>
      </c>
      <c r="B34" s="91" t="s">
        <v>1357</v>
      </c>
      <c r="C34" s="91" t="s">
        <v>1358</v>
      </c>
      <c r="D34" s="91"/>
      <c r="E34" s="91"/>
      <c r="F34" s="91"/>
      <c r="G34" s="185"/>
      <c r="H34" s="186"/>
      <c r="I34" s="186"/>
      <c r="J34" s="186"/>
      <c r="K34" s="186"/>
      <c r="Q34" s="90"/>
      <c r="R34" s="90"/>
      <c r="S34" s="90"/>
      <c r="T34" s="90"/>
      <c r="U34" s="90"/>
      <c r="V34" s="90"/>
      <c r="W34" s="90"/>
      <c r="X34" s="90"/>
      <c r="Y34" s="90"/>
    </row>
    <row r="35" spans="1:25" s="187" customFormat="1" x14ac:dyDescent="0.3">
      <c r="A35" s="91" t="s">
        <v>1305</v>
      </c>
      <c r="B35" s="91" t="s">
        <v>1357</v>
      </c>
      <c r="C35" s="91" t="s">
        <v>1359</v>
      </c>
      <c r="D35" s="91"/>
      <c r="E35" s="91"/>
      <c r="F35" s="91"/>
      <c r="G35" s="185"/>
      <c r="H35" s="186"/>
      <c r="I35" s="186"/>
      <c r="J35" s="186"/>
      <c r="K35" s="186"/>
      <c r="Q35" s="90"/>
      <c r="R35" s="90"/>
      <c r="S35" s="90"/>
      <c r="T35" s="90"/>
      <c r="U35" s="90"/>
      <c r="V35" s="90"/>
      <c r="W35" s="90"/>
      <c r="X35" s="90"/>
      <c r="Y35" s="90"/>
    </row>
    <row r="36" spans="1:25" s="187" customFormat="1" x14ac:dyDescent="0.3">
      <c r="A36" s="91" t="s">
        <v>1305</v>
      </c>
      <c r="B36" s="91" t="s">
        <v>1357</v>
      </c>
      <c r="C36" s="91" t="s">
        <v>1360</v>
      </c>
      <c r="D36" s="91"/>
      <c r="E36" s="91"/>
      <c r="F36" s="91"/>
      <c r="G36" s="185"/>
      <c r="H36" s="186"/>
      <c r="I36" s="186"/>
      <c r="J36" s="186"/>
      <c r="K36" s="186"/>
      <c r="Q36" s="90"/>
      <c r="R36" s="90"/>
      <c r="S36" s="90"/>
      <c r="T36" s="90"/>
      <c r="U36" s="90"/>
      <c r="V36" s="90"/>
      <c r="W36" s="90"/>
      <c r="X36" s="90"/>
      <c r="Y36" s="90"/>
    </row>
    <row r="37" spans="1:25" s="187" customFormat="1" x14ac:dyDescent="0.3">
      <c r="A37" s="91" t="s">
        <v>1305</v>
      </c>
      <c r="B37" s="91" t="s">
        <v>1357</v>
      </c>
      <c r="C37" s="91" t="s">
        <v>1361</v>
      </c>
      <c r="D37" s="91"/>
      <c r="E37" s="91"/>
      <c r="F37" s="91"/>
      <c r="G37" s="185"/>
      <c r="H37" s="186"/>
      <c r="I37" s="186"/>
      <c r="J37" s="186"/>
      <c r="K37" s="186"/>
      <c r="Q37" s="90"/>
      <c r="R37" s="90"/>
      <c r="S37" s="90"/>
      <c r="T37" s="90"/>
      <c r="U37" s="90"/>
      <c r="V37" s="90"/>
      <c r="W37" s="90"/>
      <c r="X37" s="90"/>
      <c r="Y37" s="90"/>
    </row>
    <row r="38" spans="1:25" s="187" customFormat="1" x14ac:dyDescent="0.3">
      <c r="A38" s="91" t="s">
        <v>1305</v>
      </c>
      <c r="B38" s="91" t="s">
        <v>1357</v>
      </c>
      <c r="C38" s="91" t="s">
        <v>1362</v>
      </c>
      <c r="D38" s="91"/>
      <c r="E38" s="91"/>
      <c r="F38" s="91"/>
      <c r="G38" s="185"/>
      <c r="H38" s="186"/>
      <c r="I38" s="186"/>
      <c r="J38" s="186"/>
      <c r="K38" s="186"/>
      <c r="Q38" s="90"/>
      <c r="R38" s="90"/>
      <c r="S38" s="90"/>
      <c r="T38" s="90"/>
      <c r="U38" s="90"/>
      <c r="V38" s="90"/>
      <c r="W38" s="90"/>
      <c r="X38" s="90"/>
      <c r="Y38" s="90"/>
    </row>
    <row r="39" spans="1:25" s="187" customFormat="1" x14ac:dyDescent="0.3">
      <c r="A39" s="91" t="s">
        <v>1305</v>
      </c>
      <c r="B39" s="91" t="s">
        <v>1357</v>
      </c>
      <c r="C39" s="91" t="s">
        <v>1363</v>
      </c>
      <c r="D39" s="91"/>
      <c r="E39" s="91"/>
      <c r="F39" s="91"/>
      <c r="G39" s="185"/>
      <c r="H39" s="186"/>
      <c r="I39" s="186"/>
      <c r="J39" s="186"/>
      <c r="K39" s="186"/>
      <c r="Q39" s="90"/>
      <c r="R39" s="90"/>
      <c r="S39" s="90"/>
      <c r="T39" s="90"/>
      <c r="U39" s="90"/>
      <c r="V39" s="90"/>
      <c r="W39" s="90"/>
      <c r="X39" s="90"/>
      <c r="Y39" s="90"/>
    </row>
    <row r="40" spans="1:25" s="187" customFormat="1" x14ac:dyDescent="0.3">
      <c r="A40" s="91" t="s">
        <v>1305</v>
      </c>
      <c r="B40" s="91" t="s">
        <v>1357</v>
      </c>
      <c r="C40" s="91" t="s">
        <v>1364</v>
      </c>
      <c r="D40" s="91"/>
      <c r="E40" s="91"/>
      <c r="F40" s="91"/>
      <c r="G40" s="185"/>
      <c r="H40" s="186"/>
      <c r="I40" s="186"/>
      <c r="J40" s="186"/>
      <c r="K40" s="186"/>
      <c r="Q40" s="90"/>
      <c r="R40" s="90"/>
      <c r="S40" s="90"/>
      <c r="T40" s="90"/>
      <c r="U40" s="90"/>
      <c r="V40" s="90"/>
      <c r="W40" s="90"/>
      <c r="X40" s="90"/>
      <c r="Y40" s="90"/>
    </row>
    <row r="41" spans="1:25" s="187" customFormat="1" x14ac:dyDescent="0.3">
      <c r="A41" s="91" t="s">
        <v>1325</v>
      </c>
      <c r="B41" s="91" t="s">
        <v>1365</v>
      </c>
      <c r="C41" s="91" t="s">
        <v>1366</v>
      </c>
      <c r="D41" s="91"/>
      <c r="E41" s="91"/>
      <c r="F41" s="91"/>
      <c r="G41" s="185"/>
      <c r="H41" s="186"/>
      <c r="I41" s="186"/>
      <c r="J41" s="186"/>
      <c r="K41" s="186"/>
      <c r="Q41" s="90"/>
      <c r="R41" s="90"/>
      <c r="S41" s="90"/>
      <c r="T41" s="90"/>
      <c r="U41" s="90"/>
      <c r="V41" s="90"/>
      <c r="W41" s="90"/>
      <c r="X41" s="90"/>
      <c r="Y41" s="90"/>
    </row>
    <row r="42" spans="1:25" s="187" customFormat="1" x14ac:dyDescent="0.3">
      <c r="A42" s="91" t="s">
        <v>1325</v>
      </c>
      <c r="B42" s="91" t="s">
        <v>1365</v>
      </c>
      <c r="C42" s="91" t="s">
        <v>1367</v>
      </c>
      <c r="D42" s="91"/>
      <c r="E42" s="91"/>
      <c r="F42" s="91"/>
      <c r="G42" s="185"/>
      <c r="H42" s="186"/>
      <c r="I42" s="186"/>
      <c r="J42" s="186"/>
      <c r="K42" s="186"/>
      <c r="Q42" s="90"/>
      <c r="R42" s="90"/>
      <c r="S42" s="90"/>
      <c r="T42" s="90"/>
      <c r="U42" s="90"/>
      <c r="V42" s="90"/>
      <c r="W42" s="90"/>
      <c r="X42" s="90"/>
      <c r="Y42" s="90"/>
    </row>
    <row r="43" spans="1:25" s="187" customFormat="1" x14ac:dyDescent="0.3">
      <c r="A43" s="91" t="s">
        <v>1337</v>
      </c>
      <c r="B43" s="91" t="s">
        <v>1368</v>
      </c>
      <c r="C43" s="91" t="s">
        <v>1369</v>
      </c>
      <c r="D43" s="91"/>
      <c r="E43" s="91"/>
      <c r="F43" s="91"/>
      <c r="G43" s="185"/>
      <c r="H43" s="186"/>
      <c r="I43" s="186"/>
      <c r="J43" s="186"/>
      <c r="K43" s="186"/>
      <c r="Q43" s="90"/>
      <c r="R43" s="90"/>
      <c r="S43" s="90"/>
      <c r="T43" s="90"/>
      <c r="U43" s="90"/>
      <c r="V43" s="90"/>
      <c r="W43" s="90"/>
      <c r="X43" s="90"/>
      <c r="Y43" s="90"/>
    </row>
    <row r="44" spans="1:25" s="187" customFormat="1" x14ac:dyDescent="0.3">
      <c r="A44" s="91" t="s">
        <v>1337</v>
      </c>
      <c r="B44" s="91" t="s">
        <v>1368</v>
      </c>
      <c r="C44" s="91" t="s">
        <v>1370</v>
      </c>
      <c r="D44" s="91"/>
      <c r="E44" s="91"/>
      <c r="F44" s="91"/>
      <c r="G44" s="185"/>
      <c r="H44" s="186"/>
      <c r="I44" s="186"/>
      <c r="J44" s="186"/>
      <c r="K44" s="186"/>
      <c r="Q44" s="90"/>
      <c r="R44" s="90"/>
      <c r="S44" s="90"/>
      <c r="T44" s="90"/>
      <c r="U44" s="90"/>
      <c r="V44" s="90"/>
      <c r="W44" s="90"/>
      <c r="X44" s="90"/>
      <c r="Y44" s="90"/>
    </row>
    <row r="45" spans="1:25" s="187" customFormat="1" x14ac:dyDescent="0.3">
      <c r="A45" s="91" t="s">
        <v>1337</v>
      </c>
      <c r="B45" s="91" t="s">
        <v>1368</v>
      </c>
      <c r="C45" s="91" t="s">
        <v>1371</v>
      </c>
      <c r="D45" s="91"/>
      <c r="E45" s="91"/>
      <c r="F45" s="91"/>
      <c r="G45" s="185"/>
      <c r="H45" s="186"/>
      <c r="I45" s="186"/>
      <c r="J45" s="186"/>
      <c r="K45" s="186"/>
      <c r="Q45" s="90"/>
      <c r="R45" s="90"/>
      <c r="S45" s="90"/>
      <c r="T45" s="90"/>
      <c r="U45" s="90"/>
      <c r="V45" s="90"/>
      <c r="W45" s="90"/>
      <c r="X45" s="90"/>
      <c r="Y45" s="90"/>
    </row>
    <row r="46" spans="1:25" s="187" customFormat="1" x14ac:dyDescent="0.3">
      <c r="A46" s="91" t="s">
        <v>1337</v>
      </c>
      <c r="B46" s="91" t="s">
        <v>1368</v>
      </c>
      <c r="C46" s="91" t="s">
        <v>1372</v>
      </c>
      <c r="D46" s="91"/>
      <c r="E46" s="91"/>
      <c r="F46" s="91"/>
      <c r="G46" s="185"/>
      <c r="H46" s="186"/>
      <c r="I46" s="186"/>
      <c r="J46" s="186"/>
      <c r="K46" s="186"/>
      <c r="Q46" s="90"/>
      <c r="R46" s="90"/>
      <c r="S46" s="90"/>
      <c r="T46" s="90"/>
      <c r="U46" s="90"/>
      <c r="V46" s="90"/>
      <c r="W46" s="90"/>
      <c r="X46" s="90"/>
      <c r="Y46" s="90"/>
    </row>
    <row r="47" spans="1:25" s="187" customFormat="1" x14ac:dyDescent="0.3">
      <c r="A47" s="91" t="s">
        <v>1337</v>
      </c>
      <c r="B47" s="91" t="s">
        <v>1368</v>
      </c>
      <c r="C47" s="91" t="s">
        <v>1373</v>
      </c>
      <c r="D47" s="91"/>
      <c r="E47" s="91"/>
      <c r="F47" s="91"/>
      <c r="G47" s="185"/>
      <c r="H47" s="186"/>
      <c r="I47" s="186"/>
      <c r="J47" s="186"/>
      <c r="K47" s="186"/>
      <c r="Q47" s="90"/>
      <c r="R47" s="90"/>
      <c r="S47" s="90"/>
      <c r="T47" s="90"/>
      <c r="U47" s="90"/>
      <c r="V47" s="90"/>
      <c r="W47" s="90"/>
      <c r="X47" s="90"/>
      <c r="Y47" s="90"/>
    </row>
    <row r="48" spans="1:25" s="187" customFormat="1" x14ac:dyDescent="0.3">
      <c r="A48" s="91" t="s">
        <v>1337</v>
      </c>
      <c r="B48" s="91" t="s">
        <v>1368</v>
      </c>
      <c r="C48" s="91" t="s">
        <v>1374</v>
      </c>
      <c r="D48" s="91"/>
      <c r="E48" s="91"/>
      <c r="F48" s="91"/>
      <c r="G48" s="185"/>
      <c r="H48" s="186"/>
      <c r="I48" s="186"/>
      <c r="J48" s="186"/>
      <c r="K48" s="186"/>
      <c r="Q48" s="90"/>
      <c r="R48" s="90"/>
      <c r="S48" s="90"/>
      <c r="T48" s="90"/>
      <c r="U48" s="90"/>
      <c r="V48" s="90"/>
      <c r="W48" s="90"/>
      <c r="X48" s="90"/>
      <c r="Y48" s="90"/>
    </row>
    <row r="49" spans="1:25" s="187" customFormat="1" x14ac:dyDescent="0.3">
      <c r="A49" s="91" t="s">
        <v>1298</v>
      </c>
      <c r="B49" s="91" t="s">
        <v>1375</v>
      </c>
      <c r="C49" s="91" t="s">
        <v>1376</v>
      </c>
      <c r="D49" s="91"/>
      <c r="E49" s="91"/>
      <c r="F49" s="91"/>
      <c r="G49" s="185"/>
      <c r="H49" s="186"/>
      <c r="I49" s="186"/>
      <c r="J49" s="186"/>
      <c r="K49" s="186"/>
      <c r="Q49" s="90"/>
      <c r="R49" s="90"/>
      <c r="S49" s="90"/>
      <c r="T49" s="90"/>
      <c r="U49" s="90"/>
      <c r="V49" s="90"/>
      <c r="W49" s="90"/>
      <c r="X49" s="90"/>
      <c r="Y49" s="90"/>
    </row>
    <row r="50" spans="1:25" s="187" customFormat="1" x14ac:dyDescent="0.3">
      <c r="A50" s="91" t="s">
        <v>1298</v>
      </c>
      <c r="B50" s="91" t="s">
        <v>1375</v>
      </c>
      <c r="C50" s="91" t="s">
        <v>1377</v>
      </c>
      <c r="D50" s="91"/>
      <c r="E50" s="91"/>
      <c r="F50" s="91"/>
      <c r="G50" s="185"/>
      <c r="H50" s="186"/>
      <c r="I50" s="186"/>
      <c r="J50" s="186"/>
      <c r="K50" s="186"/>
      <c r="Q50" s="90"/>
      <c r="R50" s="90"/>
      <c r="S50" s="90"/>
      <c r="T50" s="90"/>
      <c r="U50" s="90"/>
      <c r="V50" s="90"/>
      <c r="W50" s="90"/>
      <c r="X50" s="90"/>
      <c r="Y50" s="90"/>
    </row>
    <row r="51" spans="1:25" s="187" customFormat="1" x14ac:dyDescent="0.3">
      <c r="A51" s="91" t="s">
        <v>1298</v>
      </c>
      <c r="B51" s="91" t="s">
        <v>1375</v>
      </c>
      <c r="C51" s="91" t="s">
        <v>1378</v>
      </c>
      <c r="D51" s="91"/>
      <c r="E51" s="91"/>
      <c r="F51" s="91"/>
      <c r="G51" s="185"/>
      <c r="H51" s="186"/>
      <c r="I51" s="186"/>
      <c r="J51" s="186"/>
      <c r="K51" s="186"/>
      <c r="Q51" s="90"/>
      <c r="R51" s="90"/>
      <c r="S51" s="90"/>
      <c r="T51" s="90"/>
      <c r="U51" s="90"/>
      <c r="V51" s="90"/>
      <c r="W51" s="90"/>
      <c r="X51" s="90"/>
      <c r="Y51" s="90"/>
    </row>
    <row r="52" spans="1:25" s="187" customFormat="1" x14ac:dyDescent="0.3">
      <c r="A52" s="91" t="s">
        <v>1298</v>
      </c>
      <c r="B52" s="91" t="s">
        <v>1375</v>
      </c>
      <c r="C52" s="91" t="s">
        <v>1379</v>
      </c>
      <c r="D52" s="91"/>
      <c r="E52" s="91"/>
      <c r="F52" s="91"/>
      <c r="G52" s="185"/>
      <c r="H52" s="186"/>
      <c r="I52" s="186"/>
      <c r="J52" s="186"/>
      <c r="K52" s="186"/>
      <c r="Q52" s="90"/>
      <c r="R52" s="90"/>
      <c r="S52" s="90"/>
      <c r="T52" s="90"/>
      <c r="U52" s="90"/>
      <c r="V52" s="90"/>
      <c r="W52" s="90"/>
      <c r="X52" s="90"/>
      <c r="Y52" s="90"/>
    </row>
    <row r="53" spans="1:25" s="187" customFormat="1" x14ac:dyDescent="0.3">
      <c r="A53" s="91" t="s">
        <v>1327</v>
      </c>
      <c r="B53" s="91" t="s">
        <v>1380</v>
      </c>
      <c r="C53" s="91" t="s">
        <v>1381</v>
      </c>
      <c r="D53" s="91"/>
      <c r="E53" s="91"/>
      <c r="F53" s="91"/>
      <c r="G53" s="185"/>
      <c r="H53" s="186"/>
      <c r="I53" s="186"/>
      <c r="J53" s="186"/>
      <c r="K53" s="186"/>
      <c r="Q53" s="90"/>
      <c r="R53" s="90"/>
      <c r="S53" s="90"/>
      <c r="T53" s="90"/>
      <c r="U53" s="90"/>
      <c r="V53" s="90"/>
      <c r="W53" s="90"/>
      <c r="X53" s="90"/>
      <c r="Y53" s="90"/>
    </row>
    <row r="54" spans="1:25" s="187" customFormat="1" x14ac:dyDescent="0.3">
      <c r="A54" s="91" t="s">
        <v>1327</v>
      </c>
      <c r="B54" s="91" t="s">
        <v>1380</v>
      </c>
      <c r="C54" s="91" t="s">
        <v>1382</v>
      </c>
      <c r="D54" s="91"/>
      <c r="E54" s="91"/>
      <c r="F54" s="91"/>
      <c r="G54" s="185"/>
      <c r="H54" s="186"/>
      <c r="I54" s="186"/>
      <c r="J54" s="186"/>
      <c r="K54" s="186"/>
      <c r="Q54" s="90"/>
      <c r="R54" s="90"/>
      <c r="S54" s="90"/>
      <c r="T54" s="90"/>
      <c r="U54" s="90"/>
      <c r="V54" s="90"/>
      <c r="W54" s="90"/>
      <c r="X54" s="90"/>
      <c r="Y54" s="90"/>
    </row>
    <row r="55" spans="1:25" s="187" customFormat="1" x14ac:dyDescent="0.3">
      <c r="A55" s="91" t="s">
        <v>1327</v>
      </c>
      <c r="B55" s="91" t="s">
        <v>1380</v>
      </c>
      <c r="C55" s="91" t="s">
        <v>1383</v>
      </c>
      <c r="D55" s="91"/>
      <c r="E55" s="91"/>
      <c r="F55" s="91"/>
      <c r="G55" s="185"/>
      <c r="H55" s="186"/>
      <c r="I55" s="186"/>
      <c r="J55" s="186"/>
      <c r="K55" s="186"/>
      <c r="Q55" s="90"/>
      <c r="R55" s="90"/>
      <c r="S55" s="90"/>
      <c r="T55" s="90"/>
      <c r="U55" s="90"/>
      <c r="V55" s="90"/>
      <c r="W55" s="90"/>
      <c r="X55" s="90"/>
      <c r="Y55" s="90"/>
    </row>
    <row r="56" spans="1:25" s="187" customFormat="1" x14ac:dyDescent="0.3">
      <c r="A56" s="91" t="s">
        <v>1307</v>
      </c>
      <c r="B56" s="91" t="s">
        <v>1384</v>
      </c>
      <c r="C56" s="91" t="s">
        <v>1385</v>
      </c>
      <c r="D56" s="91"/>
      <c r="E56" s="91"/>
      <c r="F56" s="91"/>
      <c r="G56" s="185"/>
      <c r="H56" s="186"/>
      <c r="I56" s="186"/>
      <c r="J56" s="186"/>
      <c r="K56" s="186"/>
      <c r="Q56" s="90"/>
      <c r="R56" s="90"/>
      <c r="S56" s="90"/>
      <c r="T56" s="90"/>
      <c r="U56" s="90"/>
      <c r="V56" s="90"/>
      <c r="W56" s="90"/>
      <c r="X56" s="90"/>
      <c r="Y56" s="90"/>
    </row>
    <row r="57" spans="1:25" s="187" customFormat="1" x14ac:dyDescent="0.3">
      <c r="A57" s="91" t="s">
        <v>1307</v>
      </c>
      <c r="B57" s="91" t="s">
        <v>1384</v>
      </c>
      <c r="C57" s="91" t="s">
        <v>1386</v>
      </c>
      <c r="D57" s="91"/>
      <c r="E57" s="91"/>
      <c r="F57" s="91"/>
      <c r="G57" s="185"/>
      <c r="H57" s="186"/>
      <c r="I57" s="186"/>
      <c r="J57" s="186"/>
      <c r="K57" s="186"/>
      <c r="Q57" s="90"/>
      <c r="R57" s="90"/>
      <c r="S57" s="90"/>
      <c r="T57" s="90"/>
      <c r="U57" s="90"/>
      <c r="V57" s="90"/>
      <c r="W57" s="90"/>
      <c r="X57" s="90"/>
      <c r="Y57" s="90"/>
    </row>
    <row r="58" spans="1:25" s="187" customFormat="1" x14ac:dyDescent="0.3">
      <c r="A58" s="91" t="s">
        <v>1307</v>
      </c>
      <c r="B58" s="91" t="s">
        <v>1384</v>
      </c>
      <c r="C58" s="91" t="s">
        <v>1387</v>
      </c>
      <c r="D58" s="91"/>
      <c r="E58" s="91"/>
      <c r="F58" s="91"/>
      <c r="G58" s="185"/>
      <c r="H58" s="186"/>
      <c r="I58" s="186"/>
      <c r="J58" s="186"/>
      <c r="K58" s="186"/>
      <c r="Q58" s="90"/>
      <c r="R58" s="90"/>
      <c r="S58" s="90"/>
      <c r="T58" s="90"/>
      <c r="U58" s="90"/>
      <c r="V58" s="90"/>
      <c r="W58" s="90"/>
      <c r="X58" s="90"/>
      <c r="Y58" s="90"/>
    </row>
    <row r="59" spans="1:25" s="187" customFormat="1" x14ac:dyDescent="0.3">
      <c r="A59" s="91" t="s">
        <v>1319</v>
      </c>
      <c r="B59" s="91" t="s">
        <v>1388</v>
      </c>
      <c r="C59" s="91" t="s">
        <v>1389</v>
      </c>
      <c r="D59" s="91"/>
      <c r="E59" s="91"/>
      <c r="F59" s="91"/>
      <c r="G59" s="185"/>
      <c r="H59" s="186"/>
      <c r="I59" s="186"/>
      <c r="J59" s="186"/>
      <c r="K59" s="186"/>
      <c r="Q59" s="90"/>
      <c r="R59" s="90"/>
      <c r="S59" s="90"/>
      <c r="T59" s="90"/>
      <c r="U59" s="90"/>
      <c r="V59" s="90"/>
      <c r="W59" s="90"/>
      <c r="X59" s="90"/>
      <c r="Y59" s="90"/>
    </row>
    <row r="60" spans="1:25" s="187" customFormat="1" x14ac:dyDescent="0.3">
      <c r="A60" s="91" t="s">
        <v>1319</v>
      </c>
      <c r="B60" s="91" t="s">
        <v>1388</v>
      </c>
      <c r="C60" s="91" t="s">
        <v>1390</v>
      </c>
      <c r="D60" s="91"/>
      <c r="E60" s="91"/>
      <c r="F60" s="91"/>
      <c r="G60" s="185"/>
      <c r="H60" s="186"/>
      <c r="I60" s="186"/>
      <c r="J60" s="186"/>
      <c r="K60" s="186"/>
      <c r="Q60" s="90"/>
      <c r="R60" s="90"/>
      <c r="S60" s="90"/>
      <c r="T60" s="90"/>
      <c r="U60" s="90"/>
      <c r="V60" s="90"/>
      <c r="W60" s="90"/>
      <c r="X60" s="90"/>
      <c r="Y60" s="90"/>
    </row>
    <row r="61" spans="1:25" s="187" customFormat="1" x14ac:dyDescent="0.3">
      <c r="A61" s="91" t="s">
        <v>1319</v>
      </c>
      <c r="B61" s="91" t="s">
        <v>1388</v>
      </c>
      <c r="C61" s="91" t="s">
        <v>1391</v>
      </c>
      <c r="D61" s="91"/>
      <c r="E61" s="91"/>
      <c r="F61" s="91"/>
      <c r="G61" s="185"/>
      <c r="H61" s="186"/>
      <c r="I61" s="186"/>
      <c r="J61" s="186"/>
      <c r="K61" s="186"/>
      <c r="Q61" s="90"/>
      <c r="R61" s="90"/>
      <c r="S61" s="90"/>
      <c r="T61" s="90"/>
      <c r="U61" s="90"/>
      <c r="V61" s="90"/>
      <c r="W61" s="90"/>
      <c r="X61" s="90"/>
      <c r="Y61" s="90"/>
    </row>
    <row r="62" spans="1:25" s="187" customFormat="1" x14ac:dyDescent="0.3">
      <c r="A62" s="91" t="s">
        <v>1319</v>
      </c>
      <c r="B62" s="91" t="s">
        <v>1388</v>
      </c>
      <c r="C62" s="91" t="s">
        <v>1392</v>
      </c>
      <c r="D62" s="91"/>
      <c r="E62" s="91"/>
      <c r="F62" s="91"/>
      <c r="G62" s="185"/>
      <c r="H62" s="186"/>
      <c r="I62" s="186"/>
      <c r="J62" s="186"/>
      <c r="K62" s="186"/>
      <c r="Q62" s="90"/>
      <c r="R62" s="90"/>
      <c r="S62" s="90"/>
      <c r="T62" s="90"/>
      <c r="U62" s="90"/>
      <c r="V62" s="90"/>
      <c r="W62" s="90"/>
      <c r="X62" s="90"/>
      <c r="Y62" s="90"/>
    </row>
    <row r="63" spans="1:25" s="187" customFormat="1" x14ac:dyDescent="0.3">
      <c r="A63" s="91" t="s">
        <v>1319</v>
      </c>
      <c r="B63" s="91" t="s">
        <v>1388</v>
      </c>
      <c r="C63" s="91" t="s">
        <v>1393</v>
      </c>
      <c r="D63" s="91"/>
      <c r="E63" s="91"/>
      <c r="F63" s="91"/>
      <c r="G63" s="185"/>
      <c r="H63" s="186"/>
      <c r="I63" s="186"/>
      <c r="J63" s="186"/>
      <c r="K63" s="186"/>
      <c r="Q63" s="90"/>
      <c r="R63" s="90"/>
      <c r="S63" s="90"/>
      <c r="T63" s="90"/>
      <c r="U63" s="90"/>
      <c r="V63" s="90"/>
      <c r="W63" s="90"/>
      <c r="X63" s="90"/>
      <c r="Y63" s="90"/>
    </row>
    <row r="64" spans="1:25" s="187" customFormat="1" x14ac:dyDescent="0.3">
      <c r="A64" s="91" t="s">
        <v>1319</v>
      </c>
      <c r="B64" s="91" t="s">
        <v>1388</v>
      </c>
      <c r="C64" s="91" t="s">
        <v>1394</v>
      </c>
      <c r="D64" s="91"/>
      <c r="E64" s="91"/>
      <c r="F64" s="91"/>
      <c r="G64" s="185"/>
      <c r="H64" s="186"/>
      <c r="I64" s="186"/>
      <c r="J64" s="186"/>
      <c r="K64" s="186"/>
      <c r="Q64" s="90"/>
      <c r="R64" s="90"/>
      <c r="S64" s="90"/>
      <c r="T64" s="90"/>
      <c r="U64" s="90"/>
      <c r="V64" s="90"/>
      <c r="W64" s="90"/>
      <c r="X64" s="90"/>
      <c r="Y64" s="90"/>
    </row>
    <row r="65" spans="1:25" s="187" customFormat="1" x14ac:dyDescent="0.3">
      <c r="A65" s="91" t="s">
        <v>1329</v>
      </c>
      <c r="B65" s="91" t="s">
        <v>1395</v>
      </c>
      <c r="C65" s="91" t="s">
        <v>1396</v>
      </c>
      <c r="D65" s="91"/>
      <c r="E65" s="91"/>
      <c r="F65" s="91"/>
      <c r="G65" s="185"/>
      <c r="H65" s="186"/>
      <c r="I65" s="186"/>
      <c r="J65" s="186"/>
      <c r="K65" s="186"/>
      <c r="Q65" s="90"/>
      <c r="R65" s="90"/>
      <c r="S65" s="90"/>
      <c r="T65" s="90"/>
      <c r="U65" s="90"/>
      <c r="V65" s="90"/>
      <c r="W65" s="90"/>
      <c r="X65" s="90"/>
      <c r="Y65" s="90"/>
    </row>
    <row r="66" spans="1:25" s="187" customFormat="1" x14ac:dyDescent="0.3">
      <c r="A66" s="91" t="s">
        <v>1329</v>
      </c>
      <c r="B66" s="91" t="s">
        <v>1395</v>
      </c>
      <c r="C66" s="91" t="s">
        <v>1397</v>
      </c>
      <c r="D66" s="91"/>
      <c r="E66" s="91"/>
      <c r="F66" s="91"/>
      <c r="G66" s="185"/>
      <c r="H66" s="186"/>
      <c r="I66" s="186"/>
      <c r="J66" s="186"/>
      <c r="K66" s="186"/>
      <c r="Q66" s="90"/>
      <c r="R66" s="90"/>
      <c r="S66" s="90"/>
      <c r="T66" s="90"/>
      <c r="U66" s="90"/>
      <c r="V66" s="90"/>
      <c r="W66" s="90"/>
      <c r="X66" s="90"/>
      <c r="Y66" s="90"/>
    </row>
    <row r="67" spans="1:25" s="187" customFormat="1" x14ac:dyDescent="0.3">
      <c r="A67" s="91" t="s">
        <v>1331</v>
      </c>
      <c r="B67" s="91" t="s">
        <v>1398</v>
      </c>
      <c r="C67" s="91" t="s">
        <v>1399</v>
      </c>
      <c r="D67" s="91"/>
      <c r="E67" s="91"/>
      <c r="F67" s="91"/>
      <c r="G67" s="185"/>
      <c r="H67" s="186"/>
      <c r="I67" s="186"/>
      <c r="J67" s="186"/>
      <c r="K67" s="186"/>
      <c r="Q67" s="90"/>
      <c r="R67" s="90"/>
      <c r="S67" s="90"/>
      <c r="T67" s="90"/>
      <c r="U67" s="90"/>
      <c r="V67" s="90"/>
      <c r="W67" s="90"/>
      <c r="X67" s="90"/>
      <c r="Y67" s="90"/>
    </row>
    <row r="68" spans="1:25" s="187" customFormat="1" x14ac:dyDescent="0.3">
      <c r="A68" s="91" t="s">
        <v>1331</v>
      </c>
      <c r="B68" s="91" t="s">
        <v>1398</v>
      </c>
      <c r="C68" s="91" t="s">
        <v>1400</v>
      </c>
      <c r="D68" s="91"/>
      <c r="E68" s="91"/>
      <c r="F68" s="91"/>
      <c r="G68" s="185"/>
      <c r="H68" s="186"/>
      <c r="I68" s="186"/>
      <c r="J68" s="186"/>
      <c r="K68" s="186"/>
      <c r="Q68" s="90"/>
      <c r="R68" s="90"/>
      <c r="S68" s="90"/>
      <c r="T68" s="90"/>
      <c r="U68" s="90"/>
      <c r="V68" s="90"/>
      <c r="W68" s="90"/>
      <c r="X68" s="90"/>
      <c r="Y68" s="90"/>
    </row>
    <row r="69" spans="1:25" s="187" customFormat="1" x14ac:dyDescent="0.3">
      <c r="A69" s="91" t="s">
        <v>1331</v>
      </c>
      <c r="B69" s="91" t="s">
        <v>1398</v>
      </c>
      <c r="C69" s="91" t="s">
        <v>1401</v>
      </c>
      <c r="D69" s="91"/>
      <c r="E69" s="91"/>
      <c r="F69" s="91"/>
      <c r="G69" s="185"/>
      <c r="H69" s="186"/>
      <c r="I69" s="186"/>
      <c r="J69" s="186"/>
      <c r="K69" s="186"/>
      <c r="Q69" s="90"/>
      <c r="R69" s="90"/>
      <c r="S69" s="90"/>
      <c r="T69" s="90"/>
      <c r="U69" s="90"/>
      <c r="V69" s="90"/>
      <c r="W69" s="90"/>
      <c r="X69" s="90"/>
      <c r="Y69" s="90"/>
    </row>
    <row r="70" spans="1:25" s="187" customFormat="1" x14ac:dyDescent="0.3">
      <c r="A70" s="91" t="s">
        <v>1352</v>
      </c>
      <c r="B70" s="91" t="s">
        <v>1402</v>
      </c>
      <c r="C70" s="91" t="s">
        <v>1403</v>
      </c>
      <c r="D70" s="91"/>
      <c r="E70" s="91"/>
      <c r="F70" s="91"/>
      <c r="G70" s="185"/>
      <c r="H70" s="186"/>
      <c r="I70" s="186"/>
      <c r="J70" s="186"/>
      <c r="K70" s="186"/>
      <c r="Q70" s="90"/>
      <c r="R70" s="90"/>
      <c r="S70" s="90"/>
      <c r="T70" s="90"/>
      <c r="U70" s="90"/>
      <c r="V70" s="90"/>
      <c r="W70" s="90"/>
      <c r="X70" s="90"/>
      <c r="Y70" s="90"/>
    </row>
    <row r="71" spans="1:25" s="187" customFormat="1" x14ac:dyDescent="0.3">
      <c r="A71" s="91" t="s">
        <v>1352</v>
      </c>
      <c r="B71" s="91" t="s">
        <v>1402</v>
      </c>
      <c r="C71" s="91" t="s">
        <v>1404</v>
      </c>
      <c r="D71" s="91"/>
      <c r="E71" s="91"/>
      <c r="F71" s="91"/>
      <c r="G71" s="185"/>
      <c r="H71" s="186"/>
      <c r="I71" s="186"/>
      <c r="J71" s="186"/>
      <c r="K71" s="186"/>
      <c r="Q71" s="90"/>
      <c r="R71" s="90"/>
      <c r="S71" s="90"/>
      <c r="T71" s="90"/>
      <c r="U71" s="90"/>
      <c r="V71" s="90"/>
      <c r="W71" s="90"/>
      <c r="X71" s="90"/>
      <c r="Y71" s="90"/>
    </row>
    <row r="72" spans="1:25" s="187" customFormat="1" x14ac:dyDescent="0.3">
      <c r="A72" s="91" t="s">
        <v>1352</v>
      </c>
      <c r="B72" s="91" t="s">
        <v>1402</v>
      </c>
      <c r="C72" s="91" t="s">
        <v>1405</v>
      </c>
      <c r="D72" s="91"/>
      <c r="E72" s="91"/>
      <c r="F72" s="91"/>
      <c r="G72" s="185"/>
      <c r="H72" s="186"/>
      <c r="I72" s="186"/>
      <c r="J72" s="186"/>
      <c r="K72" s="186"/>
      <c r="Q72" s="90"/>
      <c r="R72" s="90"/>
      <c r="S72" s="90"/>
      <c r="T72" s="90"/>
      <c r="U72" s="90"/>
      <c r="V72" s="90"/>
      <c r="W72" s="90"/>
      <c r="X72" s="90"/>
      <c r="Y72" s="90"/>
    </row>
    <row r="73" spans="1:25" s="187" customFormat="1" x14ac:dyDescent="0.3">
      <c r="A73" s="91" t="s">
        <v>1352</v>
      </c>
      <c r="B73" s="91" t="s">
        <v>1402</v>
      </c>
      <c r="C73" s="91" t="s">
        <v>1406</v>
      </c>
      <c r="D73" s="91"/>
      <c r="E73" s="91"/>
      <c r="F73" s="91"/>
      <c r="G73" s="185"/>
      <c r="H73" s="186"/>
      <c r="I73" s="186"/>
      <c r="J73" s="186"/>
      <c r="K73" s="186"/>
      <c r="Q73" s="90"/>
      <c r="R73" s="90"/>
      <c r="S73" s="90"/>
      <c r="T73" s="90"/>
      <c r="U73" s="90"/>
      <c r="V73" s="90"/>
      <c r="W73" s="90"/>
      <c r="X73" s="90"/>
      <c r="Y73" s="90"/>
    </row>
    <row r="74" spans="1:25" s="187" customFormat="1" x14ac:dyDescent="0.3">
      <c r="A74" s="91" t="s">
        <v>1311</v>
      </c>
      <c r="B74" s="91" t="s">
        <v>1407</v>
      </c>
      <c r="C74" s="91" t="s">
        <v>1408</v>
      </c>
      <c r="D74" s="91"/>
      <c r="E74" s="91"/>
      <c r="F74" s="91"/>
      <c r="G74" s="185"/>
      <c r="H74" s="186"/>
      <c r="I74" s="186"/>
      <c r="J74" s="186"/>
      <c r="K74" s="186"/>
      <c r="Q74" s="90"/>
      <c r="R74" s="90"/>
      <c r="S74" s="90"/>
      <c r="T74" s="90"/>
      <c r="U74" s="90"/>
      <c r="V74" s="90"/>
      <c r="W74" s="90"/>
      <c r="X74" s="90"/>
      <c r="Y74" s="90"/>
    </row>
    <row r="75" spans="1:25" s="187" customFormat="1" x14ac:dyDescent="0.3">
      <c r="A75" s="91" t="s">
        <v>1311</v>
      </c>
      <c r="B75" s="91" t="s">
        <v>1407</v>
      </c>
      <c r="C75" s="91" t="s">
        <v>1409</v>
      </c>
      <c r="D75" s="91"/>
      <c r="E75" s="91"/>
      <c r="F75" s="91"/>
      <c r="G75" s="185"/>
      <c r="H75" s="186"/>
      <c r="I75" s="186"/>
      <c r="J75" s="186"/>
      <c r="K75" s="186"/>
      <c r="Q75" s="90"/>
      <c r="R75" s="90"/>
      <c r="S75" s="90"/>
      <c r="T75" s="90"/>
      <c r="U75" s="90"/>
      <c r="V75" s="90"/>
      <c r="W75" s="90"/>
      <c r="X75" s="90"/>
      <c r="Y75" s="90"/>
    </row>
    <row r="76" spans="1:25" s="187" customFormat="1" x14ac:dyDescent="0.3">
      <c r="A76" s="91" t="s">
        <v>1311</v>
      </c>
      <c r="B76" s="91" t="s">
        <v>1407</v>
      </c>
      <c r="C76" s="91" t="s">
        <v>1410</v>
      </c>
      <c r="D76" s="91"/>
      <c r="E76" s="91"/>
      <c r="F76" s="91"/>
      <c r="G76" s="185"/>
      <c r="H76" s="186"/>
      <c r="I76" s="186"/>
      <c r="J76" s="186"/>
      <c r="K76" s="186"/>
      <c r="Q76" s="90"/>
      <c r="R76" s="90"/>
      <c r="S76" s="90"/>
      <c r="T76" s="90"/>
      <c r="U76" s="90"/>
      <c r="V76" s="90"/>
      <c r="W76" s="90"/>
      <c r="X76" s="90"/>
      <c r="Y76" s="90"/>
    </row>
    <row r="77" spans="1:25" s="187" customFormat="1" x14ac:dyDescent="0.3">
      <c r="A77" s="91" t="s">
        <v>1311</v>
      </c>
      <c r="B77" s="91" t="s">
        <v>1407</v>
      </c>
      <c r="C77" s="91" t="s">
        <v>1411</v>
      </c>
      <c r="D77" s="91"/>
      <c r="E77" s="91"/>
      <c r="F77" s="91"/>
      <c r="G77" s="185"/>
      <c r="H77" s="186"/>
      <c r="I77" s="186"/>
      <c r="J77" s="186"/>
      <c r="K77" s="186"/>
      <c r="Q77" s="90"/>
      <c r="R77" s="90"/>
      <c r="S77" s="90"/>
      <c r="T77" s="90"/>
      <c r="U77" s="90"/>
      <c r="V77" s="90"/>
      <c r="W77" s="90"/>
      <c r="X77" s="90"/>
      <c r="Y77" s="90"/>
    </row>
    <row r="78" spans="1:25" s="187" customFormat="1" x14ac:dyDescent="0.3">
      <c r="A78" s="91" t="s">
        <v>1354</v>
      </c>
      <c r="B78" s="91" t="s">
        <v>1412</v>
      </c>
      <c r="C78" s="91" t="s">
        <v>1413</v>
      </c>
      <c r="D78" s="91"/>
      <c r="E78" s="91"/>
      <c r="F78" s="91"/>
      <c r="G78" s="185"/>
      <c r="H78" s="186"/>
      <c r="I78" s="186"/>
      <c r="J78" s="186"/>
      <c r="K78" s="186"/>
      <c r="Q78" s="90"/>
      <c r="R78" s="90"/>
      <c r="S78" s="90"/>
      <c r="T78" s="90"/>
      <c r="U78" s="90"/>
      <c r="V78" s="90"/>
      <c r="W78" s="90"/>
      <c r="X78" s="90"/>
      <c r="Y78" s="90"/>
    </row>
    <row r="79" spans="1:25" s="187" customFormat="1" x14ac:dyDescent="0.3">
      <c r="A79" s="91" t="s">
        <v>1354</v>
      </c>
      <c r="B79" s="91" t="s">
        <v>1412</v>
      </c>
      <c r="C79" s="91" t="s">
        <v>1414</v>
      </c>
      <c r="D79" s="91"/>
      <c r="E79" s="91"/>
      <c r="F79" s="91"/>
      <c r="G79" s="185"/>
      <c r="H79" s="186"/>
      <c r="I79" s="186"/>
      <c r="J79" s="186"/>
      <c r="K79" s="186"/>
      <c r="Q79" s="90"/>
      <c r="R79" s="90"/>
      <c r="S79" s="90"/>
      <c r="T79" s="90"/>
      <c r="U79" s="90"/>
      <c r="V79" s="90"/>
      <c r="W79" s="90"/>
      <c r="X79" s="90"/>
      <c r="Y79" s="90"/>
    </row>
    <row r="80" spans="1:25" s="187" customFormat="1" x14ac:dyDescent="0.3">
      <c r="A80" s="91" t="s">
        <v>1354</v>
      </c>
      <c r="B80" s="91" t="s">
        <v>1412</v>
      </c>
      <c r="C80" s="91" t="s">
        <v>1415</v>
      </c>
      <c r="D80" s="91"/>
      <c r="E80" s="91"/>
      <c r="F80" s="91"/>
      <c r="G80" s="185"/>
      <c r="H80" s="186"/>
      <c r="I80" s="186"/>
      <c r="J80" s="186"/>
      <c r="K80" s="186"/>
      <c r="Q80" s="90"/>
      <c r="R80" s="90"/>
      <c r="S80" s="90"/>
      <c r="T80" s="90"/>
      <c r="U80" s="90"/>
      <c r="V80" s="90"/>
      <c r="W80" s="90"/>
      <c r="X80" s="90"/>
      <c r="Y80" s="90"/>
    </row>
    <row r="81" spans="1:25" s="187" customFormat="1" x14ac:dyDescent="0.3">
      <c r="A81" s="91" t="s">
        <v>1344</v>
      </c>
      <c r="B81" s="91" t="s">
        <v>1416</v>
      </c>
      <c r="C81" s="91" t="s">
        <v>1417</v>
      </c>
      <c r="D81" s="91"/>
      <c r="E81" s="91"/>
      <c r="F81" s="91"/>
      <c r="G81" s="185"/>
      <c r="H81" s="186"/>
      <c r="I81" s="186"/>
      <c r="J81" s="186"/>
      <c r="K81" s="186"/>
      <c r="Q81" s="90"/>
      <c r="R81" s="90"/>
      <c r="S81" s="90"/>
      <c r="T81" s="90"/>
      <c r="U81" s="90"/>
      <c r="V81" s="90"/>
      <c r="W81" s="90"/>
      <c r="X81" s="90"/>
      <c r="Y81" s="90"/>
    </row>
    <row r="82" spans="1:25" s="187" customFormat="1" x14ac:dyDescent="0.3">
      <c r="A82" s="91" t="s">
        <v>1344</v>
      </c>
      <c r="B82" s="91" t="s">
        <v>1416</v>
      </c>
      <c r="C82" s="91" t="s">
        <v>1418</v>
      </c>
      <c r="D82" s="91"/>
      <c r="E82" s="91"/>
      <c r="F82" s="91"/>
      <c r="G82" s="185"/>
      <c r="H82" s="186"/>
      <c r="I82" s="186"/>
      <c r="J82" s="186"/>
      <c r="K82" s="186"/>
      <c r="Q82" s="90"/>
      <c r="R82" s="90"/>
      <c r="S82" s="90"/>
      <c r="T82" s="90"/>
      <c r="U82" s="90"/>
      <c r="V82" s="90"/>
      <c r="W82" s="90"/>
      <c r="X82" s="90"/>
      <c r="Y82" s="90"/>
    </row>
    <row r="83" spans="1:25" s="187" customFormat="1" x14ac:dyDescent="0.3">
      <c r="A83" s="91" t="s">
        <v>1344</v>
      </c>
      <c r="B83" s="91" t="s">
        <v>1416</v>
      </c>
      <c r="C83" s="91" t="s">
        <v>1419</v>
      </c>
      <c r="D83" s="91"/>
      <c r="E83" s="91"/>
      <c r="F83" s="91"/>
      <c r="G83" s="185"/>
      <c r="H83" s="186"/>
      <c r="I83" s="186"/>
      <c r="J83" s="186"/>
      <c r="K83" s="186"/>
      <c r="Q83" s="90"/>
      <c r="R83" s="90"/>
      <c r="S83" s="90"/>
      <c r="T83" s="90"/>
      <c r="U83" s="90"/>
      <c r="V83" s="90"/>
      <c r="W83" s="90"/>
      <c r="X83" s="90"/>
      <c r="Y83" s="90"/>
    </row>
    <row r="84" spans="1:25" s="187" customFormat="1" x14ac:dyDescent="0.3">
      <c r="A84" s="91" t="s">
        <v>1344</v>
      </c>
      <c r="B84" s="91" t="s">
        <v>1416</v>
      </c>
      <c r="C84" s="91" t="s">
        <v>1420</v>
      </c>
      <c r="D84" s="91"/>
      <c r="E84" s="91"/>
      <c r="F84" s="91"/>
      <c r="G84" s="185"/>
      <c r="H84" s="186"/>
      <c r="I84" s="186"/>
      <c r="J84" s="186"/>
      <c r="K84" s="186"/>
      <c r="Q84" s="90"/>
      <c r="R84" s="90"/>
      <c r="S84" s="90"/>
      <c r="T84" s="90"/>
      <c r="U84" s="90"/>
      <c r="V84" s="90"/>
      <c r="W84" s="90"/>
      <c r="X84" s="90"/>
      <c r="Y84" s="90"/>
    </row>
    <row r="85" spans="1:25" s="187" customFormat="1" x14ac:dyDescent="0.3">
      <c r="A85" s="91" t="s">
        <v>1344</v>
      </c>
      <c r="B85" s="91" t="s">
        <v>1416</v>
      </c>
      <c r="C85" s="91" t="s">
        <v>1421</v>
      </c>
      <c r="D85" s="91"/>
      <c r="E85" s="91"/>
      <c r="F85" s="91"/>
      <c r="G85" s="185"/>
      <c r="H85" s="186"/>
      <c r="I85" s="186"/>
      <c r="J85" s="186"/>
      <c r="K85" s="186"/>
      <c r="Q85" s="90"/>
      <c r="R85" s="90"/>
      <c r="S85" s="90"/>
      <c r="T85" s="90"/>
      <c r="U85" s="90"/>
      <c r="V85" s="90"/>
      <c r="W85" s="90"/>
      <c r="X85" s="90"/>
      <c r="Y85" s="90"/>
    </row>
    <row r="86" spans="1:25" s="187" customFormat="1" x14ac:dyDescent="0.3">
      <c r="A86" s="91" t="s">
        <v>1344</v>
      </c>
      <c r="B86" s="91" t="s">
        <v>1416</v>
      </c>
      <c r="C86" s="91" t="s">
        <v>1422</v>
      </c>
      <c r="D86" s="91"/>
      <c r="E86" s="91"/>
      <c r="F86" s="91"/>
      <c r="G86" s="185"/>
      <c r="H86" s="186"/>
      <c r="I86" s="186"/>
      <c r="J86" s="186"/>
      <c r="K86" s="186"/>
      <c r="Q86" s="90"/>
      <c r="R86" s="90"/>
      <c r="S86" s="90"/>
      <c r="T86" s="90"/>
      <c r="U86" s="90"/>
      <c r="V86" s="90"/>
      <c r="W86" s="90"/>
      <c r="X86" s="90"/>
      <c r="Y86" s="90"/>
    </row>
    <row r="87" spans="1:25" s="187" customFormat="1" x14ac:dyDescent="0.3">
      <c r="A87" s="91" t="s">
        <v>1286</v>
      </c>
      <c r="B87" s="91" t="s">
        <v>1423</v>
      </c>
      <c r="C87" s="91" t="s">
        <v>1424</v>
      </c>
      <c r="D87" s="91"/>
      <c r="E87" s="91"/>
      <c r="F87" s="91"/>
      <c r="G87" s="185"/>
      <c r="H87" s="186"/>
      <c r="I87" s="186"/>
      <c r="J87" s="186"/>
      <c r="K87" s="186"/>
      <c r="Q87" s="90"/>
      <c r="R87" s="90"/>
      <c r="S87" s="90"/>
      <c r="T87" s="90"/>
      <c r="U87" s="90"/>
      <c r="V87" s="90"/>
      <c r="W87" s="90"/>
      <c r="X87" s="90"/>
      <c r="Y87" s="90"/>
    </row>
    <row r="88" spans="1:25" s="187" customFormat="1" x14ac:dyDescent="0.3">
      <c r="A88" s="91" t="s">
        <v>1286</v>
      </c>
      <c r="B88" s="91" t="s">
        <v>1423</v>
      </c>
      <c r="C88" s="91" t="s">
        <v>1425</v>
      </c>
      <c r="D88" s="91"/>
      <c r="E88" s="91"/>
      <c r="F88" s="91"/>
      <c r="G88" s="185"/>
      <c r="H88" s="186"/>
      <c r="I88" s="186"/>
      <c r="J88" s="186"/>
      <c r="K88" s="186"/>
      <c r="Q88" s="90"/>
      <c r="R88" s="90"/>
      <c r="S88" s="90"/>
      <c r="T88" s="90"/>
      <c r="U88" s="90"/>
      <c r="V88" s="90"/>
      <c r="W88" s="90"/>
      <c r="X88" s="90"/>
      <c r="Y88" s="90"/>
    </row>
    <row r="89" spans="1:25" s="187" customFormat="1" x14ac:dyDescent="0.3">
      <c r="A89" s="91" t="s">
        <v>1286</v>
      </c>
      <c r="B89" s="91" t="s">
        <v>1423</v>
      </c>
      <c r="C89" s="91" t="s">
        <v>1426</v>
      </c>
      <c r="D89" s="91"/>
      <c r="E89" s="91"/>
      <c r="F89" s="91"/>
      <c r="G89" s="185"/>
      <c r="H89" s="186"/>
      <c r="I89" s="186"/>
      <c r="J89" s="186"/>
      <c r="K89" s="186"/>
      <c r="Q89" s="90"/>
      <c r="R89" s="90"/>
      <c r="S89" s="90"/>
      <c r="T89" s="90"/>
      <c r="U89" s="90"/>
      <c r="V89" s="90"/>
      <c r="W89" s="90"/>
      <c r="X89" s="90"/>
      <c r="Y89" s="90"/>
    </row>
    <row r="90" spans="1:25" s="187" customFormat="1" x14ac:dyDescent="0.3">
      <c r="A90" s="91" t="s">
        <v>1286</v>
      </c>
      <c r="B90" s="91" t="s">
        <v>1423</v>
      </c>
      <c r="C90" s="91" t="s">
        <v>1427</v>
      </c>
      <c r="D90" s="91"/>
      <c r="E90" s="91"/>
      <c r="F90" s="91"/>
      <c r="G90" s="185"/>
      <c r="H90" s="186"/>
      <c r="I90" s="186"/>
      <c r="J90" s="186"/>
      <c r="K90" s="186"/>
      <c r="Q90" s="90"/>
      <c r="R90" s="90"/>
      <c r="S90" s="90"/>
      <c r="T90" s="90"/>
      <c r="U90" s="90"/>
      <c r="V90" s="90"/>
      <c r="W90" s="90"/>
      <c r="X90" s="90"/>
      <c r="Y90" s="90"/>
    </row>
    <row r="91" spans="1:25" s="187" customFormat="1" x14ac:dyDescent="0.3">
      <c r="A91" s="91" t="s">
        <v>1286</v>
      </c>
      <c r="B91" s="91" t="s">
        <v>1423</v>
      </c>
      <c r="C91" s="91" t="s">
        <v>1428</v>
      </c>
      <c r="D91" s="91"/>
      <c r="E91" s="91"/>
      <c r="F91" s="91"/>
      <c r="G91" s="185"/>
      <c r="H91" s="186"/>
      <c r="I91" s="186"/>
      <c r="J91" s="186"/>
      <c r="K91" s="186"/>
      <c r="Q91" s="90"/>
      <c r="R91" s="90"/>
      <c r="S91" s="90"/>
      <c r="T91" s="90"/>
      <c r="U91" s="90"/>
      <c r="V91" s="90"/>
      <c r="W91" s="90"/>
      <c r="X91" s="90"/>
      <c r="Y91" s="90"/>
    </row>
    <row r="92" spans="1:25" s="187" customFormat="1" x14ac:dyDescent="0.3">
      <c r="A92" s="91" t="s">
        <v>1322</v>
      </c>
      <c r="B92" s="91" t="s">
        <v>1429</v>
      </c>
      <c r="C92" s="91" t="s">
        <v>1430</v>
      </c>
      <c r="D92" s="91"/>
      <c r="E92" s="91"/>
      <c r="F92" s="91"/>
      <c r="G92" s="185"/>
      <c r="H92" s="186"/>
      <c r="I92" s="186"/>
      <c r="J92" s="186"/>
      <c r="K92" s="186"/>
      <c r="Q92" s="90"/>
      <c r="R92" s="90"/>
      <c r="S92" s="90"/>
      <c r="T92" s="90"/>
      <c r="U92" s="90"/>
      <c r="V92" s="90"/>
      <c r="W92" s="90"/>
      <c r="X92" s="90"/>
      <c r="Y92" s="90"/>
    </row>
    <row r="93" spans="1:25" s="187" customFormat="1" x14ac:dyDescent="0.3">
      <c r="A93" s="91" t="s">
        <v>1322</v>
      </c>
      <c r="B93" s="91" t="s">
        <v>1429</v>
      </c>
      <c r="C93" s="91" t="s">
        <v>1431</v>
      </c>
      <c r="D93" s="91"/>
      <c r="E93" s="91"/>
      <c r="F93" s="91"/>
      <c r="G93" s="185"/>
      <c r="H93" s="186"/>
      <c r="I93" s="186"/>
      <c r="J93" s="186"/>
      <c r="K93" s="186"/>
      <c r="Q93" s="90"/>
      <c r="R93" s="90"/>
      <c r="S93" s="90"/>
      <c r="T93" s="90"/>
      <c r="U93" s="90"/>
      <c r="V93" s="90"/>
      <c r="W93" s="90"/>
      <c r="X93" s="90"/>
      <c r="Y93" s="90"/>
    </row>
    <row r="94" spans="1:25" s="187" customFormat="1" x14ac:dyDescent="0.3">
      <c r="A94" s="91" t="s">
        <v>1291</v>
      </c>
      <c r="B94" s="91" t="s">
        <v>1432</v>
      </c>
      <c r="C94" s="91" t="s">
        <v>1433</v>
      </c>
      <c r="D94" s="91"/>
      <c r="E94" s="91"/>
      <c r="F94" s="91"/>
      <c r="G94" s="185"/>
      <c r="H94" s="186"/>
      <c r="I94" s="186"/>
      <c r="J94" s="186"/>
      <c r="K94" s="186"/>
      <c r="Q94" s="90"/>
      <c r="R94" s="90"/>
      <c r="S94" s="90"/>
      <c r="T94" s="90"/>
      <c r="U94" s="90"/>
      <c r="V94" s="90"/>
      <c r="W94" s="90"/>
      <c r="X94" s="90"/>
      <c r="Y94" s="90"/>
    </row>
    <row r="95" spans="1:25" s="187" customFormat="1" x14ac:dyDescent="0.3">
      <c r="A95" s="91" t="s">
        <v>1291</v>
      </c>
      <c r="B95" s="91" t="s">
        <v>1432</v>
      </c>
      <c r="C95" s="91" t="s">
        <v>1434</v>
      </c>
      <c r="D95" s="91"/>
      <c r="E95" s="91"/>
      <c r="F95" s="91"/>
      <c r="G95" s="185"/>
      <c r="H95" s="186"/>
      <c r="I95" s="186"/>
      <c r="J95" s="186"/>
      <c r="K95" s="186"/>
      <c r="Q95" s="90"/>
      <c r="R95" s="90"/>
      <c r="S95" s="90"/>
      <c r="T95" s="90"/>
      <c r="U95" s="90"/>
      <c r="V95" s="90"/>
      <c r="W95" s="90"/>
      <c r="X95" s="90"/>
      <c r="Y95" s="90"/>
    </row>
    <row r="96" spans="1:25" s="187" customFormat="1" x14ac:dyDescent="0.3">
      <c r="A96" s="91" t="s">
        <v>1300</v>
      </c>
      <c r="B96" s="91" t="s">
        <v>1435</v>
      </c>
      <c r="C96" s="91" t="s">
        <v>1436</v>
      </c>
      <c r="D96" s="91"/>
      <c r="E96" s="91"/>
      <c r="F96" s="91"/>
      <c r="G96" s="185"/>
      <c r="H96" s="186"/>
      <c r="I96" s="186"/>
      <c r="J96" s="186"/>
      <c r="K96" s="186"/>
      <c r="Q96" s="90"/>
      <c r="R96" s="90"/>
      <c r="S96" s="90"/>
      <c r="T96" s="90"/>
      <c r="U96" s="90"/>
      <c r="V96" s="90"/>
      <c r="W96" s="90"/>
      <c r="X96" s="90"/>
      <c r="Y96" s="90"/>
    </row>
    <row r="97" spans="1:25" s="187" customFormat="1" x14ac:dyDescent="0.3">
      <c r="A97" s="91" t="s">
        <v>1300</v>
      </c>
      <c r="B97" s="91" t="s">
        <v>1435</v>
      </c>
      <c r="C97" s="91" t="s">
        <v>1437</v>
      </c>
      <c r="D97" s="91"/>
      <c r="E97" s="91"/>
      <c r="F97" s="91"/>
      <c r="G97" s="185"/>
      <c r="H97" s="186"/>
      <c r="I97" s="186"/>
      <c r="J97" s="186"/>
      <c r="K97" s="186"/>
      <c r="Q97" s="90"/>
      <c r="R97" s="90"/>
      <c r="S97" s="90"/>
      <c r="T97" s="90"/>
      <c r="U97" s="90"/>
      <c r="V97" s="90"/>
      <c r="W97" s="90"/>
      <c r="X97" s="90"/>
      <c r="Y97" s="90"/>
    </row>
    <row r="98" spans="1:25" s="187" customFormat="1" x14ac:dyDescent="0.3">
      <c r="A98" s="91" t="s">
        <v>1300</v>
      </c>
      <c r="B98" s="91" t="s">
        <v>1435</v>
      </c>
      <c r="C98" s="91" t="s">
        <v>1438</v>
      </c>
      <c r="D98" s="91"/>
      <c r="E98" s="91"/>
      <c r="F98" s="91"/>
      <c r="G98" s="185"/>
      <c r="H98" s="186"/>
      <c r="I98" s="186"/>
      <c r="J98" s="186"/>
      <c r="K98" s="186"/>
      <c r="Q98" s="90"/>
      <c r="R98" s="90"/>
      <c r="S98" s="90"/>
      <c r="T98" s="90"/>
      <c r="U98" s="90"/>
      <c r="V98" s="90"/>
      <c r="W98" s="90"/>
      <c r="X98" s="90"/>
      <c r="Y98" s="90"/>
    </row>
    <row r="99" spans="1:25" s="187" customFormat="1" x14ac:dyDescent="0.3">
      <c r="A99" s="91" t="s">
        <v>1300</v>
      </c>
      <c r="B99" s="91" t="s">
        <v>1435</v>
      </c>
      <c r="C99" s="91" t="s">
        <v>1439</v>
      </c>
      <c r="D99" s="91"/>
      <c r="E99" s="91"/>
      <c r="F99" s="91"/>
      <c r="G99" s="185"/>
      <c r="H99" s="186"/>
      <c r="I99" s="186"/>
      <c r="J99" s="186"/>
      <c r="K99" s="186"/>
      <c r="Q99" s="90"/>
      <c r="R99" s="90"/>
      <c r="S99" s="90"/>
      <c r="T99" s="90"/>
      <c r="U99" s="90"/>
      <c r="V99" s="90"/>
      <c r="W99" s="90"/>
      <c r="X99" s="90"/>
      <c r="Y99" s="90"/>
    </row>
    <row r="100" spans="1:25" s="187" customFormat="1" x14ac:dyDescent="0.3">
      <c r="A100" s="91" t="s">
        <v>1300</v>
      </c>
      <c r="B100" s="91" t="s">
        <v>1435</v>
      </c>
      <c r="C100" s="91" t="s">
        <v>1440</v>
      </c>
      <c r="D100" s="91"/>
      <c r="E100" s="91"/>
      <c r="F100" s="91"/>
      <c r="G100" s="185"/>
      <c r="H100" s="186"/>
      <c r="I100" s="186"/>
      <c r="J100" s="186"/>
      <c r="K100" s="186"/>
      <c r="Q100" s="90"/>
      <c r="R100" s="90"/>
      <c r="S100" s="90"/>
      <c r="T100" s="90"/>
      <c r="U100" s="90"/>
      <c r="V100" s="90"/>
      <c r="W100" s="90"/>
      <c r="X100" s="90"/>
      <c r="Y100" s="90"/>
    </row>
    <row r="101" spans="1:25" s="187" customFormat="1" x14ac:dyDescent="0.3">
      <c r="A101" s="91" t="s">
        <v>1300</v>
      </c>
      <c r="B101" s="91" t="s">
        <v>1435</v>
      </c>
      <c r="C101" s="91" t="s">
        <v>1441</v>
      </c>
      <c r="D101" s="91"/>
      <c r="E101" s="91"/>
      <c r="F101" s="91"/>
      <c r="G101" s="185"/>
      <c r="H101" s="186"/>
      <c r="I101" s="186"/>
      <c r="J101" s="186"/>
      <c r="K101" s="186"/>
      <c r="Q101" s="90"/>
      <c r="R101" s="90"/>
      <c r="S101" s="90"/>
      <c r="T101" s="90"/>
      <c r="U101" s="90"/>
      <c r="V101" s="90"/>
      <c r="W101" s="90"/>
      <c r="X101" s="90"/>
      <c r="Y101" s="90"/>
    </row>
    <row r="102" spans="1:25" s="187" customFormat="1" x14ac:dyDescent="0.3">
      <c r="A102" s="91" t="s">
        <v>1300</v>
      </c>
      <c r="B102" s="91" t="s">
        <v>1435</v>
      </c>
      <c r="C102" s="91" t="s">
        <v>1442</v>
      </c>
      <c r="D102" s="91"/>
      <c r="E102" s="91"/>
      <c r="F102" s="91"/>
      <c r="G102" s="185"/>
      <c r="H102" s="186"/>
      <c r="I102" s="186"/>
      <c r="J102" s="186"/>
      <c r="K102" s="186"/>
      <c r="Q102" s="90"/>
      <c r="R102" s="90"/>
      <c r="S102" s="90"/>
      <c r="T102" s="90"/>
      <c r="U102" s="90"/>
      <c r="V102" s="90"/>
      <c r="W102" s="90"/>
      <c r="X102" s="90"/>
      <c r="Y102" s="90"/>
    </row>
    <row r="103" spans="1:25" s="187" customFormat="1" x14ac:dyDescent="0.3">
      <c r="A103" s="91" t="s">
        <v>1300</v>
      </c>
      <c r="B103" s="91" t="s">
        <v>1435</v>
      </c>
      <c r="C103" s="91" t="s">
        <v>1443</v>
      </c>
      <c r="D103" s="91"/>
      <c r="E103" s="91"/>
      <c r="F103" s="91"/>
      <c r="G103" s="185"/>
      <c r="H103" s="186"/>
      <c r="I103" s="186"/>
      <c r="J103" s="186"/>
      <c r="K103" s="186"/>
      <c r="Q103" s="90"/>
      <c r="R103" s="90"/>
      <c r="S103" s="90"/>
      <c r="T103" s="90"/>
      <c r="U103" s="90"/>
      <c r="V103" s="90"/>
      <c r="W103" s="90"/>
      <c r="X103" s="90"/>
      <c r="Y103" s="90"/>
    </row>
    <row r="104" spans="1:25" s="187" customFormat="1" x14ac:dyDescent="0.3">
      <c r="A104" s="91" t="s">
        <v>1300</v>
      </c>
      <c r="B104" s="91" t="s">
        <v>1435</v>
      </c>
      <c r="C104" s="91" t="s">
        <v>1444</v>
      </c>
      <c r="D104" s="91"/>
      <c r="E104" s="91"/>
      <c r="F104" s="91"/>
      <c r="G104" s="185"/>
      <c r="H104" s="186"/>
      <c r="I104" s="186"/>
      <c r="J104" s="186"/>
      <c r="K104" s="186"/>
      <c r="Q104" s="90"/>
      <c r="R104" s="90"/>
      <c r="S104" s="90"/>
      <c r="T104" s="90"/>
      <c r="U104" s="90"/>
      <c r="V104" s="90"/>
      <c r="W104" s="90"/>
      <c r="X104" s="90"/>
      <c r="Y104" s="90"/>
    </row>
    <row r="105" spans="1:25" s="187" customFormat="1" x14ac:dyDescent="0.3">
      <c r="A105" s="91" t="s">
        <v>1313</v>
      </c>
      <c r="B105" s="91" t="s">
        <v>1445</v>
      </c>
      <c r="C105" s="91" t="s">
        <v>1446</v>
      </c>
      <c r="D105" s="91"/>
      <c r="E105" s="91"/>
      <c r="F105" s="91"/>
      <c r="G105" s="185"/>
      <c r="H105" s="186"/>
      <c r="I105" s="186"/>
      <c r="J105" s="186"/>
      <c r="K105" s="186"/>
      <c r="Q105" s="90"/>
      <c r="R105" s="90"/>
      <c r="S105" s="90"/>
      <c r="T105" s="90"/>
      <c r="U105" s="90"/>
      <c r="V105" s="90"/>
      <c r="W105" s="90"/>
      <c r="X105" s="90"/>
      <c r="Y105" s="90"/>
    </row>
    <row r="106" spans="1:25" s="187" customFormat="1" x14ac:dyDescent="0.3">
      <c r="A106" s="91" t="s">
        <v>1313</v>
      </c>
      <c r="B106" s="91" t="s">
        <v>1445</v>
      </c>
      <c r="C106" s="91" t="s">
        <v>1447</v>
      </c>
      <c r="D106" s="91"/>
      <c r="E106" s="91"/>
      <c r="F106" s="91"/>
      <c r="G106" s="185"/>
      <c r="H106" s="186"/>
      <c r="I106" s="186"/>
      <c r="J106" s="186"/>
      <c r="K106" s="186"/>
      <c r="Q106" s="90"/>
      <c r="R106" s="90"/>
      <c r="S106" s="90"/>
      <c r="T106" s="90"/>
      <c r="U106" s="90"/>
      <c r="V106" s="90"/>
      <c r="W106" s="90"/>
      <c r="X106" s="90"/>
      <c r="Y106" s="90"/>
    </row>
    <row r="107" spans="1:25" s="187" customFormat="1" x14ac:dyDescent="0.3">
      <c r="A107" s="91" t="s">
        <v>1313</v>
      </c>
      <c r="B107" s="91" t="s">
        <v>1445</v>
      </c>
      <c r="C107" s="91" t="s">
        <v>1448</v>
      </c>
      <c r="D107" s="91"/>
      <c r="E107" s="91"/>
      <c r="F107" s="91"/>
      <c r="G107" s="185"/>
      <c r="H107" s="186"/>
      <c r="I107" s="186"/>
      <c r="J107" s="186"/>
      <c r="K107" s="186"/>
      <c r="Q107" s="90"/>
      <c r="R107" s="90"/>
      <c r="S107" s="90"/>
      <c r="T107" s="90"/>
      <c r="U107" s="90"/>
      <c r="V107" s="90"/>
      <c r="W107" s="90"/>
      <c r="X107" s="90"/>
      <c r="Y107" s="90"/>
    </row>
    <row r="108" spans="1:25" s="187" customFormat="1" x14ac:dyDescent="0.3">
      <c r="A108" s="91" t="s">
        <v>1293</v>
      </c>
      <c r="B108" s="91" t="s">
        <v>1449</v>
      </c>
      <c r="C108" s="91" t="s">
        <v>1450</v>
      </c>
      <c r="D108" s="91"/>
      <c r="E108" s="91"/>
      <c r="F108" s="91"/>
      <c r="G108" s="185"/>
      <c r="H108" s="186"/>
      <c r="I108" s="186"/>
      <c r="J108" s="186"/>
      <c r="K108" s="186"/>
      <c r="Q108" s="90"/>
      <c r="R108" s="90"/>
      <c r="S108" s="90"/>
      <c r="T108" s="90"/>
      <c r="U108" s="90"/>
      <c r="V108" s="90"/>
      <c r="W108" s="90"/>
      <c r="X108" s="90"/>
      <c r="Y108" s="90"/>
    </row>
    <row r="109" spans="1:25" s="187" customFormat="1" x14ac:dyDescent="0.3">
      <c r="A109" s="91" t="s">
        <v>1293</v>
      </c>
      <c r="B109" s="91" t="s">
        <v>1449</v>
      </c>
      <c r="C109" s="91" t="s">
        <v>1451</v>
      </c>
      <c r="D109" s="91"/>
      <c r="E109" s="91"/>
      <c r="F109" s="91"/>
      <c r="G109" s="185"/>
      <c r="H109" s="186"/>
      <c r="I109" s="186"/>
      <c r="J109" s="186"/>
      <c r="K109" s="186"/>
      <c r="Q109" s="90"/>
      <c r="R109" s="90"/>
      <c r="S109" s="90"/>
      <c r="T109" s="90"/>
      <c r="U109" s="90"/>
      <c r="V109" s="90"/>
      <c r="W109" s="90"/>
      <c r="X109" s="90"/>
      <c r="Y109" s="90"/>
    </row>
    <row r="110" spans="1:25" s="187" customFormat="1" x14ac:dyDescent="0.3">
      <c r="A110" s="91" t="s">
        <v>1293</v>
      </c>
      <c r="B110" s="91" t="s">
        <v>1449</v>
      </c>
      <c r="C110" s="91" t="s">
        <v>1452</v>
      </c>
      <c r="D110" s="91"/>
      <c r="E110" s="91"/>
      <c r="F110" s="91"/>
      <c r="G110" s="185"/>
      <c r="H110" s="186"/>
      <c r="I110" s="186"/>
      <c r="J110" s="186"/>
      <c r="K110" s="186"/>
      <c r="Q110" s="90"/>
      <c r="R110" s="90"/>
      <c r="S110" s="90"/>
      <c r="T110" s="90"/>
      <c r="U110" s="90"/>
      <c r="V110" s="90"/>
      <c r="W110" s="90"/>
      <c r="X110" s="90"/>
      <c r="Y110" s="90"/>
    </row>
    <row r="111" spans="1:25" s="187" customFormat="1" x14ac:dyDescent="0.3">
      <c r="A111" s="91" t="s">
        <v>1293</v>
      </c>
      <c r="B111" s="91" t="s">
        <v>1449</v>
      </c>
      <c r="C111" s="91" t="s">
        <v>1453</v>
      </c>
      <c r="D111" s="91"/>
      <c r="E111" s="91"/>
      <c r="F111" s="91"/>
      <c r="G111" s="185"/>
      <c r="H111" s="186"/>
      <c r="I111" s="186"/>
      <c r="J111" s="186"/>
      <c r="K111" s="186"/>
      <c r="Q111" s="90"/>
      <c r="R111" s="90"/>
      <c r="S111" s="90"/>
      <c r="T111" s="90"/>
      <c r="U111" s="90"/>
      <c r="V111" s="90"/>
      <c r="W111" s="90"/>
      <c r="X111" s="90"/>
      <c r="Y111" s="90"/>
    </row>
    <row r="112" spans="1:25" s="187" customFormat="1" x14ac:dyDescent="0.3">
      <c r="A112" s="91" t="s">
        <v>1293</v>
      </c>
      <c r="B112" s="91" t="s">
        <v>1449</v>
      </c>
      <c r="C112" s="91" t="s">
        <v>1454</v>
      </c>
      <c r="D112" s="91"/>
      <c r="E112" s="91"/>
      <c r="F112" s="91"/>
      <c r="G112" s="185"/>
      <c r="H112" s="186"/>
      <c r="I112" s="186"/>
      <c r="J112" s="186"/>
      <c r="K112" s="186"/>
      <c r="Q112" s="90"/>
      <c r="R112" s="90"/>
      <c r="S112" s="90"/>
      <c r="T112" s="90"/>
      <c r="U112" s="90"/>
      <c r="V112" s="90"/>
      <c r="W112" s="90"/>
      <c r="X112" s="90"/>
      <c r="Y112" s="90"/>
    </row>
    <row r="113" spans="1:25" s="187" customFormat="1" x14ac:dyDescent="0.3">
      <c r="A113" s="91" t="s">
        <v>1293</v>
      </c>
      <c r="B113" s="91" t="s">
        <v>1449</v>
      </c>
      <c r="C113" s="91" t="s">
        <v>1455</v>
      </c>
      <c r="D113" s="91"/>
      <c r="E113" s="91"/>
      <c r="F113" s="91"/>
      <c r="G113" s="185"/>
      <c r="H113" s="186"/>
      <c r="I113" s="186"/>
      <c r="J113" s="186"/>
      <c r="K113" s="186"/>
      <c r="Q113" s="90"/>
      <c r="R113" s="90"/>
      <c r="S113" s="90"/>
      <c r="T113" s="90"/>
      <c r="U113" s="90"/>
      <c r="V113" s="90"/>
      <c r="W113" s="90"/>
      <c r="X113" s="90"/>
      <c r="Y113" s="90"/>
    </row>
    <row r="114" spans="1:25" s="187" customFormat="1" x14ac:dyDescent="0.3">
      <c r="A114" s="91" t="s">
        <v>1293</v>
      </c>
      <c r="B114" s="91" t="s">
        <v>1449</v>
      </c>
      <c r="C114" s="91" t="s">
        <v>1456</v>
      </c>
      <c r="D114" s="91"/>
      <c r="E114" s="91"/>
      <c r="F114" s="91"/>
      <c r="G114" s="185"/>
      <c r="H114" s="186"/>
      <c r="I114" s="186"/>
      <c r="J114" s="186"/>
      <c r="K114" s="186"/>
      <c r="Q114" s="90"/>
      <c r="R114" s="90"/>
      <c r="S114" s="90"/>
      <c r="T114" s="90"/>
      <c r="U114" s="90"/>
      <c r="V114" s="90"/>
      <c r="W114" s="90"/>
      <c r="X114" s="90"/>
      <c r="Y114" s="90"/>
    </row>
    <row r="115" spans="1:25" s="187" customFormat="1" x14ac:dyDescent="0.3">
      <c r="A115" s="91" t="s">
        <v>1293</v>
      </c>
      <c r="B115" s="91" t="s">
        <v>1449</v>
      </c>
      <c r="C115" s="91" t="s">
        <v>1457</v>
      </c>
      <c r="D115" s="91"/>
      <c r="E115" s="91"/>
      <c r="F115" s="91"/>
      <c r="G115" s="185"/>
      <c r="H115" s="186"/>
      <c r="I115" s="186"/>
      <c r="J115" s="186"/>
      <c r="K115" s="186"/>
      <c r="Q115" s="90"/>
      <c r="R115" s="90"/>
      <c r="S115" s="90"/>
      <c r="T115" s="90"/>
      <c r="U115" s="90"/>
      <c r="V115" s="90"/>
      <c r="W115" s="90"/>
      <c r="X115" s="90"/>
      <c r="Y115" s="90"/>
    </row>
    <row r="116" spans="1:25" s="187" customFormat="1" x14ac:dyDescent="0.3">
      <c r="A116" s="91" t="s">
        <v>1295</v>
      </c>
      <c r="B116" s="91" t="s">
        <v>1458</v>
      </c>
      <c r="C116" s="91" t="s">
        <v>1459</v>
      </c>
      <c r="D116" s="91"/>
      <c r="E116" s="91"/>
      <c r="F116" s="91"/>
      <c r="G116" s="185"/>
      <c r="H116" s="186"/>
      <c r="I116" s="186"/>
      <c r="J116" s="186"/>
      <c r="K116" s="186"/>
      <c r="Q116" s="90"/>
      <c r="R116" s="90"/>
      <c r="S116" s="90"/>
      <c r="T116" s="90"/>
      <c r="U116" s="90"/>
      <c r="V116" s="90"/>
      <c r="W116" s="90"/>
      <c r="X116" s="90"/>
      <c r="Y116" s="90"/>
    </row>
    <row r="117" spans="1:25" s="187" customFormat="1" x14ac:dyDescent="0.3">
      <c r="A117" s="91" t="s">
        <v>1295</v>
      </c>
      <c r="B117" s="91" t="s">
        <v>1458</v>
      </c>
      <c r="C117" s="91" t="s">
        <v>1460</v>
      </c>
      <c r="D117" s="91"/>
      <c r="E117" s="91"/>
      <c r="F117" s="91"/>
      <c r="G117" s="185"/>
      <c r="H117" s="186"/>
      <c r="I117" s="186"/>
      <c r="J117" s="186"/>
      <c r="K117" s="186"/>
      <c r="Q117" s="90"/>
      <c r="R117" s="90"/>
      <c r="S117" s="90"/>
      <c r="T117" s="90"/>
      <c r="U117" s="90"/>
      <c r="V117" s="90"/>
      <c r="W117" s="90"/>
      <c r="X117" s="90"/>
      <c r="Y117" s="90"/>
    </row>
    <row r="118" spans="1:25" s="187" customFormat="1" x14ac:dyDescent="0.3">
      <c r="A118" s="91" t="s">
        <v>1295</v>
      </c>
      <c r="B118" s="91" t="s">
        <v>1458</v>
      </c>
      <c r="C118" s="91" t="s">
        <v>1461</v>
      </c>
      <c r="D118" s="91"/>
      <c r="E118" s="91"/>
      <c r="F118" s="91"/>
      <c r="G118" s="185"/>
      <c r="H118" s="186"/>
      <c r="I118" s="186"/>
      <c r="J118" s="186"/>
      <c r="K118" s="186"/>
      <c r="Q118" s="90"/>
      <c r="R118" s="90"/>
      <c r="S118" s="90"/>
      <c r="T118" s="90"/>
      <c r="U118" s="90"/>
      <c r="V118" s="90"/>
      <c r="W118" s="90"/>
      <c r="X118" s="90"/>
      <c r="Y118" s="90"/>
    </row>
    <row r="119" spans="1:25" s="187" customFormat="1" x14ac:dyDescent="0.3">
      <c r="A119" s="91" t="s">
        <v>1339</v>
      </c>
      <c r="B119" s="91" t="s">
        <v>1462</v>
      </c>
      <c r="C119" s="91" t="s">
        <v>1463</v>
      </c>
      <c r="D119" s="91"/>
      <c r="E119" s="91"/>
      <c r="F119" s="91"/>
      <c r="G119" s="185"/>
      <c r="H119" s="186"/>
      <c r="I119" s="186"/>
      <c r="J119" s="186"/>
      <c r="K119" s="186"/>
      <c r="Q119" s="90"/>
      <c r="R119" s="90"/>
      <c r="S119" s="90"/>
      <c r="T119" s="90"/>
      <c r="U119" s="90"/>
      <c r="V119" s="90"/>
      <c r="W119" s="90"/>
      <c r="X119" s="90"/>
      <c r="Y119" s="90"/>
    </row>
    <row r="120" spans="1:25" s="187" customFormat="1" x14ac:dyDescent="0.3">
      <c r="A120" s="91" t="s">
        <v>1339</v>
      </c>
      <c r="B120" s="91" t="s">
        <v>1462</v>
      </c>
      <c r="C120" s="91" t="s">
        <v>1464</v>
      </c>
      <c r="D120" s="91"/>
      <c r="E120" s="91"/>
      <c r="F120" s="91"/>
      <c r="G120" s="185"/>
      <c r="H120" s="186"/>
      <c r="I120" s="186"/>
      <c r="J120" s="186"/>
      <c r="K120" s="186"/>
      <c r="Q120" s="90"/>
      <c r="R120" s="90"/>
      <c r="S120" s="90"/>
      <c r="T120" s="90"/>
      <c r="U120" s="90"/>
      <c r="V120" s="90"/>
      <c r="W120" s="90"/>
      <c r="X120" s="90"/>
      <c r="Y120" s="90"/>
    </row>
    <row r="121" spans="1:25" s="187" customFormat="1" x14ac:dyDescent="0.3">
      <c r="A121" s="91" t="s">
        <v>1339</v>
      </c>
      <c r="B121" s="91" t="s">
        <v>1462</v>
      </c>
      <c r="C121" s="91" t="s">
        <v>1465</v>
      </c>
      <c r="D121" s="91"/>
      <c r="E121" s="91"/>
      <c r="F121" s="91"/>
      <c r="G121" s="185"/>
      <c r="H121" s="186"/>
      <c r="I121" s="186"/>
      <c r="J121" s="186"/>
      <c r="K121" s="186"/>
      <c r="Q121" s="90"/>
      <c r="R121" s="90"/>
      <c r="S121" s="90"/>
      <c r="T121" s="90"/>
      <c r="U121" s="90"/>
      <c r="V121" s="90"/>
      <c r="W121" s="90"/>
      <c r="X121" s="90"/>
      <c r="Y121" s="90"/>
    </row>
    <row r="122" spans="1:25" s="187" customFormat="1" x14ac:dyDescent="0.3">
      <c r="A122" s="91" t="s">
        <v>1339</v>
      </c>
      <c r="B122" s="91" t="s">
        <v>1462</v>
      </c>
      <c r="C122" s="91" t="s">
        <v>1466</v>
      </c>
      <c r="D122" s="91"/>
      <c r="E122" s="91"/>
      <c r="F122" s="91"/>
      <c r="G122" s="185"/>
      <c r="H122" s="186"/>
      <c r="I122" s="186"/>
      <c r="J122" s="186"/>
      <c r="K122" s="186"/>
      <c r="Q122" s="90"/>
      <c r="R122" s="90"/>
      <c r="S122" s="90"/>
      <c r="T122" s="90"/>
      <c r="U122" s="90"/>
      <c r="V122" s="90"/>
      <c r="W122" s="90"/>
      <c r="X122" s="90"/>
      <c r="Y122" s="90"/>
    </row>
    <row r="123" spans="1:25" s="187" customFormat="1" x14ac:dyDescent="0.3">
      <c r="A123" s="91" t="s">
        <v>1339</v>
      </c>
      <c r="B123" s="91" t="s">
        <v>1462</v>
      </c>
      <c r="C123" s="91" t="s">
        <v>1467</v>
      </c>
      <c r="D123" s="91"/>
      <c r="E123" s="91"/>
      <c r="F123" s="91"/>
      <c r="G123" s="185"/>
      <c r="H123" s="186"/>
      <c r="I123" s="186"/>
      <c r="J123" s="186"/>
      <c r="K123" s="186"/>
      <c r="Q123" s="90"/>
      <c r="R123" s="90"/>
      <c r="S123" s="90"/>
      <c r="T123" s="90"/>
      <c r="U123" s="90"/>
      <c r="V123" s="90"/>
      <c r="W123" s="90"/>
      <c r="X123" s="90"/>
      <c r="Y123" s="90"/>
    </row>
    <row r="124" spans="1:25" s="187" customFormat="1" x14ac:dyDescent="0.3">
      <c r="A124" s="91" t="s">
        <v>1339</v>
      </c>
      <c r="B124" s="91" t="s">
        <v>1462</v>
      </c>
      <c r="C124" s="91" t="s">
        <v>1468</v>
      </c>
      <c r="D124" s="91"/>
      <c r="E124" s="91"/>
      <c r="F124" s="91"/>
      <c r="G124" s="185"/>
      <c r="H124" s="186"/>
      <c r="I124" s="186"/>
      <c r="J124" s="186"/>
      <c r="K124" s="186"/>
      <c r="Q124" s="90"/>
      <c r="R124" s="90"/>
      <c r="S124" s="90"/>
      <c r="T124" s="90"/>
      <c r="U124" s="90"/>
      <c r="V124" s="90"/>
      <c r="W124" s="90"/>
      <c r="X124" s="90"/>
      <c r="Y124" s="90"/>
    </row>
    <row r="125" spans="1:25" s="187" customFormat="1" x14ac:dyDescent="0.3">
      <c r="A125" s="91" t="s">
        <v>1333</v>
      </c>
      <c r="B125" s="91" t="s">
        <v>1469</v>
      </c>
      <c r="C125" s="91" t="s">
        <v>1470</v>
      </c>
      <c r="D125" s="91"/>
      <c r="E125" s="91"/>
      <c r="F125" s="91"/>
      <c r="G125" s="185"/>
      <c r="H125" s="186"/>
      <c r="I125" s="186"/>
      <c r="J125" s="186"/>
      <c r="K125" s="186"/>
      <c r="Q125" s="90"/>
      <c r="R125" s="90"/>
      <c r="S125" s="90"/>
      <c r="T125" s="90"/>
      <c r="U125" s="90"/>
      <c r="V125" s="90"/>
      <c r="W125" s="90"/>
      <c r="X125" s="90"/>
      <c r="Y125" s="90"/>
    </row>
    <row r="126" spans="1:25" s="187" customFormat="1" x14ac:dyDescent="0.3">
      <c r="A126" s="91" t="s">
        <v>1333</v>
      </c>
      <c r="B126" s="91" t="s">
        <v>1469</v>
      </c>
      <c r="C126" s="91" t="s">
        <v>1471</v>
      </c>
      <c r="D126" s="91"/>
      <c r="E126" s="91"/>
      <c r="F126" s="91"/>
      <c r="G126" s="185"/>
      <c r="H126" s="186"/>
      <c r="I126" s="186"/>
      <c r="J126" s="186"/>
      <c r="K126" s="186"/>
      <c r="Q126" s="90"/>
      <c r="R126" s="90"/>
      <c r="S126" s="90"/>
      <c r="T126" s="90"/>
      <c r="U126" s="90"/>
      <c r="V126" s="90"/>
      <c r="W126" s="90"/>
      <c r="X126" s="90"/>
      <c r="Y126" s="90"/>
    </row>
    <row r="127" spans="1:25" s="187" customFormat="1" x14ac:dyDescent="0.3">
      <c r="A127" s="91" t="s">
        <v>1333</v>
      </c>
      <c r="B127" s="91" t="s">
        <v>1469</v>
      </c>
      <c r="C127" s="91" t="s">
        <v>1472</v>
      </c>
      <c r="D127" s="91"/>
      <c r="E127" s="91"/>
      <c r="F127" s="91"/>
      <c r="G127" s="185"/>
      <c r="H127" s="186"/>
      <c r="I127" s="186"/>
      <c r="J127" s="186"/>
      <c r="K127" s="186"/>
      <c r="Q127" s="90"/>
      <c r="R127" s="90"/>
      <c r="S127" s="90"/>
      <c r="T127" s="90"/>
      <c r="U127" s="90"/>
      <c r="V127" s="90"/>
      <c r="W127" s="90"/>
      <c r="X127" s="90"/>
      <c r="Y127" s="90"/>
    </row>
    <row r="128" spans="1:25" s="187" customFormat="1" x14ac:dyDescent="0.3">
      <c r="A128" s="91" t="s">
        <v>1333</v>
      </c>
      <c r="B128" s="91" t="s">
        <v>1469</v>
      </c>
      <c r="C128" s="91" t="s">
        <v>1473</v>
      </c>
      <c r="D128" s="91"/>
      <c r="E128" s="91"/>
      <c r="F128" s="91"/>
      <c r="G128" s="185"/>
      <c r="H128" s="186"/>
      <c r="I128" s="186"/>
      <c r="J128" s="186"/>
      <c r="K128" s="186"/>
      <c r="Q128" s="90"/>
      <c r="R128" s="90"/>
      <c r="S128" s="90"/>
      <c r="T128" s="90"/>
      <c r="U128" s="90"/>
      <c r="V128" s="90"/>
      <c r="W128" s="90"/>
      <c r="X128" s="90"/>
      <c r="Y128" s="90"/>
    </row>
    <row r="129" spans="1:25" s="187" customFormat="1" x14ac:dyDescent="0.3">
      <c r="A129" s="91" t="s">
        <v>1333</v>
      </c>
      <c r="B129" s="91" t="s">
        <v>1469</v>
      </c>
      <c r="C129" s="91" t="s">
        <v>1474</v>
      </c>
      <c r="D129" s="91"/>
      <c r="E129" s="91"/>
      <c r="F129" s="91"/>
      <c r="G129" s="185"/>
      <c r="H129" s="186"/>
      <c r="I129" s="186"/>
      <c r="J129" s="186"/>
      <c r="K129" s="186"/>
      <c r="Q129" s="90"/>
      <c r="R129" s="90"/>
      <c r="S129" s="90"/>
      <c r="T129" s="90"/>
      <c r="U129" s="90"/>
      <c r="V129" s="90"/>
      <c r="W129" s="90"/>
      <c r="X129" s="90"/>
      <c r="Y129" s="90"/>
    </row>
    <row r="130" spans="1:25" s="187" customFormat="1" x14ac:dyDescent="0.3">
      <c r="A130" s="91" t="s">
        <v>1333</v>
      </c>
      <c r="B130" s="91" t="s">
        <v>1469</v>
      </c>
      <c r="C130" s="91" t="s">
        <v>1475</v>
      </c>
      <c r="D130" s="91"/>
      <c r="E130" s="91"/>
      <c r="F130" s="91"/>
      <c r="G130" s="185"/>
      <c r="H130" s="186"/>
      <c r="I130" s="186"/>
      <c r="J130" s="186"/>
      <c r="K130" s="186"/>
      <c r="Q130" s="90"/>
      <c r="R130" s="90"/>
      <c r="S130" s="90"/>
      <c r="T130" s="90"/>
      <c r="U130" s="90"/>
      <c r="V130" s="90"/>
      <c r="W130" s="90"/>
      <c r="X130" s="90"/>
      <c r="Y130" s="90"/>
    </row>
    <row r="131" spans="1:25" s="187" customFormat="1" x14ac:dyDescent="0.3">
      <c r="A131" s="91" t="s">
        <v>1356</v>
      </c>
      <c r="B131" s="91" t="s">
        <v>1476</v>
      </c>
      <c r="C131" s="91" t="s">
        <v>1477</v>
      </c>
      <c r="D131" s="91"/>
      <c r="E131" s="91"/>
      <c r="F131" s="91"/>
      <c r="G131" s="185"/>
      <c r="H131" s="186"/>
      <c r="I131" s="186"/>
      <c r="J131" s="186"/>
      <c r="K131" s="186"/>
      <c r="Q131" s="90"/>
      <c r="R131" s="90"/>
      <c r="S131" s="90"/>
      <c r="T131" s="90"/>
      <c r="U131" s="90"/>
      <c r="V131" s="90"/>
      <c r="W131" s="90"/>
      <c r="X131" s="90"/>
      <c r="Y131" s="90"/>
    </row>
    <row r="132" spans="1:25" s="187" customFormat="1" x14ac:dyDescent="0.3">
      <c r="A132" s="91" t="s">
        <v>1356</v>
      </c>
      <c r="B132" s="91" t="s">
        <v>1476</v>
      </c>
      <c r="C132" s="91" t="s">
        <v>1478</v>
      </c>
      <c r="D132" s="91"/>
      <c r="E132" s="91"/>
      <c r="F132" s="91"/>
      <c r="G132" s="185"/>
      <c r="H132" s="186"/>
      <c r="I132" s="186"/>
      <c r="J132" s="186"/>
      <c r="K132" s="186"/>
      <c r="Q132" s="90"/>
      <c r="R132" s="90"/>
      <c r="S132" s="90"/>
      <c r="T132" s="90"/>
      <c r="U132" s="90"/>
      <c r="V132" s="90"/>
      <c r="W132" s="90"/>
      <c r="X132" s="90"/>
      <c r="Y132" s="90"/>
    </row>
    <row r="133" spans="1:25" s="187" customFormat="1" x14ac:dyDescent="0.3">
      <c r="A133" s="91" t="s">
        <v>1356</v>
      </c>
      <c r="B133" s="91" t="s">
        <v>1476</v>
      </c>
      <c r="C133" s="91" t="s">
        <v>1479</v>
      </c>
      <c r="D133" s="91"/>
      <c r="E133" s="91"/>
      <c r="F133" s="91"/>
      <c r="G133" s="185"/>
      <c r="H133" s="186"/>
      <c r="I133" s="186"/>
      <c r="J133" s="186"/>
      <c r="K133" s="186"/>
      <c r="Q133" s="90"/>
      <c r="R133" s="90"/>
      <c r="S133" s="90"/>
      <c r="T133" s="90"/>
      <c r="U133" s="90"/>
      <c r="V133" s="90"/>
      <c r="W133" s="90"/>
      <c r="X133" s="90"/>
      <c r="Y133" s="90"/>
    </row>
    <row r="134" spans="1:25" s="187" customFormat="1" x14ac:dyDescent="0.3">
      <c r="A134" s="91" t="s">
        <v>1356</v>
      </c>
      <c r="B134" s="91" t="s">
        <v>1476</v>
      </c>
      <c r="C134" s="91" t="s">
        <v>1480</v>
      </c>
      <c r="D134" s="91"/>
      <c r="E134" s="91"/>
      <c r="F134" s="91"/>
      <c r="G134" s="185"/>
      <c r="H134" s="186"/>
      <c r="I134" s="186"/>
      <c r="J134" s="186"/>
      <c r="K134" s="186"/>
      <c r="Q134" s="90"/>
      <c r="R134" s="90"/>
      <c r="S134" s="90"/>
      <c r="T134" s="90"/>
      <c r="U134" s="90"/>
      <c r="V134" s="90"/>
      <c r="W134" s="90"/>
      <c r="X134" s="90"/>
      <c r="Y134" s="90"/>
    </row>
    <row r="135" spans="1:25" s="187" customFormat="1" x14ac:dyDescent="0.3">
      <c r="A135" s="91" t="s">
        <v>1302</v>
      </c>
      <c r="B135" s="91" t="s">
        <v>1481</v>
      </c>
      <c r="C135" s="91" t="s">
        <v>1482</v>
      </c>
      <c r="D135" s="91"/>
      <c r="E135" s="91"/>
      <c r="F135" s="91"/>
      <c r="G135" s="185"/>
      <c r="H135" s="186"/>
      <c r="I135" s="186"/>
      <c r="J135" s="186"/>
      <c r="K135" s="186"/>
      <c r="Q135" s="90"/>
      <c r="R135" s="90"/>
      <c r="S135" s="90"/>
      <c r="T135" s="90"/>
      <c r="U135" s="90"/>
      <c r="V135" s="90"/>
      <c r="W135" s="90"/>
      <c r="X135" s="90"/>
      <c r="Y135" s="90"/>
    </row>
    <row r="136" spans="1:25" s="187" customFormat="1" x14ac:dyDescent="0.3">
      <c r="A136" s="91" t="s">
        <v>1302</v>
      </c>
      <c r="B136" s="91" t="s">
        <v>1481</v>
      </c>
      <c r="C136" s="91" t="s">
        <v>1483</v>
      </c>
      <c r="D136" s="91"/>
      <c r="E136" s="91"/>
      <c r="F136" s="91"/>
      <c r="G136" s="185"/>
      <c r="H136" s="186"/>
      <c r="I136" s="186"/>
      <c r="J136" s="186"/>
      <c r="K136" s="186"/>
      <c r="Q136" s="90"/>
      <c r="R136" s="90"/>
      <c r="S136" s="90"/>
      <c r="T136" s="90"/>
      <c r="U136" s="90"/>
      <c r="V136" s="90"/>
      <c r="W136" s="90"/>
      <c r="X136" s="90"/>
      <c r="Y136" s="90"/>
    </row>
    <row r="137" spans="1:25" s="187" customFormat="1" x14ac:dyDescent="0.3">
      <c r="A137" s="91" t="s">
        <v>1302</v>
      </c>
      <c r="B137" s="91" t="s">
        <v>1481</v>
      </c>
      <c r="C137" s="91" t="s">
        <v>1484</v>
      </c>
      <c r="D137" s="91"/>
      <c r="E137" s="91"/>
      <c r="F137" s="91"/>
      <c r="G137" s="185"/>
      <c r="H137" s="186"/>
      <c r="I137" s="186"/>
      <c r="J137" s="186"/>
      <c r="K137" s="186"/>
      <c r="Q137" s="90"/>
      <c r="R137" s="90"/>
      <c r="S137" s="90"/>
      <c r="T137" s="90"/>
      <c r="U137" s="90"/>
      <c r="V137" s="90"/>
      <c r="W137" s="90"/>
      <c r="X137" s="90"/>
      <c r="Y137" s="90"/>
    </row>
    <row r="138" spans="1:25" s="187" customFormat="1" x14ac:dyDescent="0.3">
      <c r="A138" s="91" t="s">
        <v>1302</v>
      </c>
      <c r="B138" s="91" t="s">
        <v>1481</v>
      </c>
      <c r="C138" s="91" t="s">
        <v>1485</v>
      </c>
      <c r="D138" s="91"/>
      <c r="E138" s="91"/>
      <c r="F138" s="91"/>
      <c r="G138" s="185"/>
      <c r="H138" s="186"/>
      <c r="I138" s="186"/>
      <c r="J138" s="186"/>
      <c r="K138" s="186"/>
      <c r="Q138" s="90"/>
      <c r="R138" s="90"/>
      <c r="S138" s="90"/>
      <c r="T138" s="90"/>
      <c r="U138" s="90"/>
      <c r="V138" s="90"/>
      <c r="W138" s="90"/>
      <c r="X138" s="90"/>
      <c r="Y138" s="90"/>
    </row>
    <row r="139" spans="1:25" s="187" customFormat="1" x14ac:dyDescent="0.3">
      <c r="A139" s="91" t="s">
        <v>1302</v>
      </c>
      <c r="B139" s="91" t="s">
        <v>1481</v>
      </c>
      <c r="C139" s="91" t="s">
        <v>1486</v>
      </c>
      <c r="D139" s="91"/>
      <c r="E139" s="91"/>
      <c r="F139" s="91"/>
      <c r="G139" s="185"/>
      <c r="H139" s="186"/>
      <c r="I139" s="186"/>
      <c r="J139" s="186"/>
      <c r="K139" s="186"/>
      <c r="Q139" s="90"/>
      <c r="R139" s="90"/>
      <c r="S139" s="90"/>
      <c r="T139" s="90"/>
      <c r="U139" s="90"/>
      <c r="V139" s="90"/>
      <c r="W139" s="90"/>
      <c r="X139" s="90"/>
      <c r="Y139" s="90"/>
    </row>
    <row r="140" spans="1:25" s="187" customFormat="1" x14ac:dyDescent="0.3">
      <c r="A140" s="91" t="s">
        <v>1302</v>
      </c>
      <c r="B140" s="91" t="s">
        <v>1481</v>
      </c>
      <c r="C140" s="91" t="s">
        <v>1487</v>
      </c>
      <c r="D140" s="91"/>
      <c r="E140" s="91"/>
      <c r="F140" s="91"/>
      <c r="G140" s="185"/>
      <c r="H140" s="186"/>
      <c r="I140" s="186"/>
      <c r="J140" s="186"/>
      <c r="K140" s="186"/>
      <c r="Q140" s="90"/>
      <c r="R140" s="90"/>
      <c r="S140" s="90"/>
      <c r="T140" s="90"/>
      <c r="U140" s="90"/>
      <c r="V140" s="90"/>
      <c r="W140" s="90"/>
      <c r="X140" s="90"/>
      <c r="Y140" s="90"/>
    </row>
    <row r="141" spans="1:25" s="187" customFormat="1" x14ac:dyDescent="0.3">
      <c r="A141" s="91" t="s">
        <v>1302</v>
      </c>
      <c r="B141" s="91" t="s">
        <v>1481</v>
      </c>
      <c r="C141" s="91" t="s">
        <v>1488</v>
      </c>
      <c r="D141" s="91"/>
      <c r="E141" s="91"/>
      <c r="F141" s="91"/>
      <c r="G141" s="185"/>
      <c r="H141" s="186"/>
      <c r="I141" s="186"/>
      <c r="J141" s="186"/>
      <c r="K141" s="186"/>
      <c r="Q141" s="90"/>
      <c r="R141" s="90"/>
      <c r="S141" s="90"/>
      <c r="T141" s="90"/>
      <c r="U141" s="90"/>
      <c r="V141" s="90"/>
      <c r="W141" s="90"/>
      <c r="X141" s="90"/>
      <c r="Y141" s="90"/>
    </row>
    <row r="142" spans="1:25" s="187" customFormat="1" x14ac:dyDescent="0.3">
      <c r="A142" s="91" t="s">
        <v>1302</v>
      </c>
      <c r="B142" s="91" t="s">
        <v>1481</v>
      </c>
      <c r="C142" s="91" t="s">
        <v>1489</v>
      </c>
      <c r="D142" s="91"/>
      <c r="E142" s="91"/>
      <c r="F142" s="91"/>
      <c r="G142" s="185"/>
      <c r="H142" s="186"/>
      <c r="I142" s="186"/>
      <c r="J142" s="186"/>
      <c r="K142" s="186"/>
      <c r="Q142" s="90"/>
      <c r="R142" s="90"/>
      <c r="S142" s="90"/>
      <c r="T142" s="90"/>
      <c r="U142" s="90"/>
      <c r="V142" s="90"/>
      <c r="W142" s="90"/>
      <c r="X142" s="90"/>
      <c r="Y142" s="90"/>
    </row>
    <row r="143" spans="1:25" s="187" customFormat="1" x14ac:dyDescent="0.3">
      <c r="A143" s="91" t="s">
        <v>1302</v>
      </c>
      <c r="B143" s="91" t="s">
        <v>1481</v>
      </c>
      <c r="C143" s="91" t="s">
        <v>1490</v>
      </c>
      <c r="D143" s="91"/>
      <c r="E143" s="91"/>
      <c r="F143" s="91"/>
      <c r="G143" s="185"/>
      <c r="H143" s="186"/>
      <c r="I143" s="186"/>
      <c r="J143" s="186"/>
      <c r="K143" s="186"/>
      <c r="Q143" s="90"/>
      <c r="R143" s="90"/>
      <c r="S143" s="90"/>
      <c r="T143" s="90"/>
      <c r="U143" s="90"/>
      <c r="V143" s="90"/>
      <c r="W143" s="90"/>
      <c r="X143" s="90"/>
      <c r="Y143" s="90"/>
    </row>
    <row r="144" spans="1:25" s="187" customFormat="1" x14ac:dyDescent="0.3">
      <c r="A144" s="91" t="s">
        <v>1347</v>
      </c>
      <c r="B144" s="91" t="s">
        <v>1491</v>
      </c>
      <c r="C144" s="91" t="s">
        <v>1492</v>
      </c>
      <c r="D144" s="91"/>
      <c r="E144" s="91"/>
      <c r="F144" s="91"/>
      <c r="G144" s="185"/>
      <c r="H144" s="186"/>
      <c r="I144" s="186"/>
      <c r="J144" s="186"/>
      <c r="K144" s="186"/>
      <c r="Q144" s="90"/>
      <c r="R144" s="90"/>
      <c r="S144" s="90"/>
      <c r="T144" s="90"/>
      <c r="U144" s="90"/>
      <c r="V144" s="90"/>
      <c r="W144" s="90"/>
      <c r="X144" s="90"/>
      <c r="Y144" s="90"/>
    </row>
    <row r="145" spans="1:25" s="187" customFormat="1" x14ac:dyDescent="0.3">
      <c r="A145" s="91" t="s">
        <v>1347</v>
      </c>
      <c r="B145" s="91" t="s">
        <v>1491</v>
      </c>
      <c r="C145" s="91" t="s">
        <v>1493</v>
      </c>
      <c r="D145" s="91"/>
      <c r="E145" s="91"/>
      <c r="F145" s="91"/>
      <c r="G145" s="185"/>
      <c r="H145" s="186"/>
      <c r="I145" s="186"/>
      <c r="J145" s="186"/>
      <c r="K145" s="186"/>
      <c r="Q145" s="90"/>
      <c r="R145" s="90"/>
      <c r="S145" s="90"/>
      <c r="T145" s="90"/>
      <c r="U145" s="90"/>
      <c r="V145" s="90"/>
      <c r="W145" s="90"/>
      <c r="X145" s="90"/>
      <c r="Y145" s="90"/>
    </row>
    <row r="146" spans="1:25" s="187" customFormat="1" x14ac:dyDescent="0.3">
      <c r="A146" s="91" t="s">
        <v>1347</v>
      </c>
      <c r="B146" s="91" t="s">
        <v>1491</v>
      </c>
      <c r="C146" s="91" t="s">
        <v>1494</v>
      </c>
      <c r="D146" s="91"/>
      <c r="E146" s="91"/>
      <c r="F146" s="91"/>
      <c r="G146" s="185"/>
      <c r="H146" s="186"/>
      <c r="I146" s="186"/>
      <c r="J146" s="186"/>
      <c r="K146" s="186"/>
      <c r="Q146" s="90"/>
      <c r="R146" s="90"/>
      <c r="S146" s="90"/>
      <c r="T146" s="90"/>
      <c r="U146" s="90"/>
      <c r="V146" s="90"/>
      <c r="W146" s="90"/>
      <c r="X146" s="90"/>
      <c r="Y146" s="90"/>
    </row>
    <row r="147" spans="1:25" s="187" customFormat="1" x14ac:dyDescent="0.3">
      <c r="A147" s="91" t="s">
        <v>1288</v>
      </c>
      <c r="B147" s="91" t="s">
        <v>1495</v>
      </c>
      <c r="C147" s="91" t="s">
        <v>1496</v>
      </c>
      <c r="D147" s="91"/>
      <c r="E147" s="91"/>
      <c r="F147" s="91"/>
      <c r="G147" s="185"/>
      <c r="H147" s="186"/>
      <c r="I147" s="186"/>
      <c r="J147" s="186"/>
      <c r="K147" s="186"/>
      <c r="Q147" s="90"/>
      <c r="R147" s="90"/>
      <c r="S147" s="90"/>
      <c r="T147" s="90"/>
      <c r="U147" s="90"/>
      <c r="V147" s="90"/>
      <c r="W147" s="90"/>
      <c r="X147" s="90"/>
      <c r="Y147" s="90"/>
    </row>
    <row r="148" spans="1:25" s="187" customFormat="1" x14ac:dyDescent="0.3">
      <c r="A148" s="91" t="s">
        <v>1288</v>
      </c>
      <c r="B148" s="91" t="s">
        <v>1495</v>
      </c>
      <c r="C148" s="91" t="s">
        <v>1497</v>
      </c>
      <c r="D148" s="91"/>
      <c r="E148" s="91"/>
      <c r="F148" s="91"/>
      <c r="G148" s="185"/>
      <c r="H148" s="186"/>
      <c r="I148" s="186"/>
      <c r="J148" s="186"/>
      <c r="K148" s="186"/>
      <c r="Q148" s="90"/>
      <c r="R148" s="90"/>
      <c r="S148" s="90"/>
      <c r="T148" s="90"/>
      <c r="U148" s="90"/>
      <c r="V148" s="90"/>
      <c r="W148" s="90"/>
      <c r="X148" s="90"/>
      <c r="Y148" s="90"/>
    </row>
    <row r="149" spans="1:25" s="187" customFormat="1" x14ac:dyDescent="0.3">
      <c r="A149" s="91" t="s">
        <v>1288</v>
      </c>
      <c r="B149" s="91" t="s">
        <v>1495</v>
      </c>
      <c r="C149" s="91" t="s">
        <v>1498</v>
      </c>
      <c r="D149" s="91"/>
      <c r="E149" s="91"/>
      <c r="F149" s="91"/>
      <c r="G149" s="185"/>
      <c r="H149" s="186"/>
      <c r="I149" s="186"/>
      <c r="J149" s="186"/>
      <c r="K149" s="186"/>
      <c r="Q149" s="90"/>
      <c r="R149" s="90"/>
      <c r="S149" s="90"/>
      <c r="T149" s="90"/>
      <c r="U149" s="90"/>
      <c r="V149" s="90"/>
      <c r="W149" s="90"/>
      <c r="X149" s="90"/>
      <c r="Y149" s="90"/>
    </row>
    <row r="150" spans="1:25" s="187" customFormat="1" x14ac:dyDescent="0.3">
      <c r="A150" s="91" t="s">
        <v>1288</v>
      </c>
      <c r="B150" s="91" t="s">
        <v>1495</v>
      </c>
      <c r="C150" s="91" t="s">
        <v>1499</v>
      </c>
      <c r="D150" s="91"/>
      <c r="E150" s="91"/>
      <c r="F150" s="91"/>
      <c r="G150" s="185"/>
      <c r="H150" s="186"/>
      <c r="I150" s="186"/>
      <c r="J150" s="186"/>
      <c r="K150" s="186"/>
      <c r="Q150" s="90"/>
      <c r="R150" s="90"/>
      <c r="S150" s="90"/>
      <c r="T150" s="90"/>
      <c r="U150" s="90"/>
      <c r="V150" s="90"/>
      <c r="W150" s="90"/>
      <c r="X150" s="90"/>
      <c r="Y150" s="90"/>
    </row>
    <row r="151" spans="1:25" s="187" customFormat="1" x14ac:dyDescent="0.3">
      <c r="A151" s="91" t="s">
        <v>1288</v>
      </c>
      <c r="B151" s="91" t="s">
        <v>1495</v>
      </c>
      <c r="C151" s="91" t="s">
        <v>1500</v>
      </c>
      <c r="D151" s="91"/>
      <c r="E151" s="91"/>
      <c r="F151" s="91"/>
      <c r="G151" s="185"/>
      <c r="H151" s="186"/>
      <c r="I151" s="186"/>
      <c r="J151" s="186"/>
      <c r="K151" s="186"/>
      <c r="Q151" s="90"/>
      <c r="R151" s="90"/>
      <c r="S151" s="90"/>
      <c r="T151" s="90"/>
      <c r="U151" s="90"/>
      <c r="V151" s="90"/>
      <c r="W151" s="90"/>
      <c r="X151" s="90"/>
      <c r="Y151" s="90"/>
    </row>
    <row r="152" spans="1:25" s="187" customFormat="1" x14ac:dyDescent="0.3">
      <c r="A152" s="91" t="s">
        <v>1288</v>
      </c>
      <c r="B152" s="91" t="s">
        <v>1495</v>
      </c>
      <c r="C152" s="91" t="s">
        <v>1501</v>
      </c>
      <c r="D152" s="91"/>
      <c r="E152" s="91"/>
      <c r="F152" s="91"/>
      <c r="G152" s="185"/>
      <c r="H152" s="186"/>
      <c r="I152" s="186"/>
      <c r="J152" s="186"/>
      <c r="K152" s="186"/>
      <c r="Q152" s="90"/>
      <c r="R152" s="90"/>
      <c r="S152" s="90"/>
      <c r="T152" s="90"/>
      <c r="U152" s="90"/>
      <c r="V152" s="90"/>
      <c r="W152" s="90"/>
      <c r="X152" s="90"/>
      <c r="Y152" s="90"/>
    </row>
    <row r="153" spans="1:25" s="187" customFormat="1" x14ac:dyDescent="0.3">
      <c r="A153" s="91" t="s">
        <v>1288</v>
      </c>
      <c r="B153" s="91" t="s">
        <v>1495</v>
      </c>
      <c r="C153" s="91" t="s">
        <v>1502</v>
      </c>
      <c r="D153" s="91"/>
      <c r="E153" s="91"/>
      <c r="F153" s="91"/>
      <c r="G153" s="185"/>
      <c r="H153" s="186"/>
      <c r="I153" s="186"/>
      <c r="J153" s="186"/>
      <c r="K153" s="186"/>
      <c r="Q153" s="90"/>
      <c r="R153" s="90"/>
      <c r="S153" s="90"/>
      <c r="T153" s="90"/>
      <c r="U153" s="90"/>
      <c r="V153" s="90"/>
      <c r="W153" s="90"/>
      <c r="X153" s="90"/>
      <c r="Y153" s="90"/>
    </row>
    <row r="154" spans="1:25" s="187" customFormat="1" x14ac:dyDescent="0.3">
      <c r="A154" s="91" t="s">
        <v>1349</v>
      </c>
      <c r="B154" s="91" t="s">
        <v>1503</v>
      </c>
      <c r="C154" s="91" t="s">
        <v>1504</v>
      </c>
      <c r="D154" s="91"/>
      <c r="E154" s="91"/>
      <c r="F154" s="91"/>
      <c r="G154" s="185"/>
      <c r="H154" s="186"/>
      <c r="I154" s="186"/>
      <c r="J154" s="186"/>
      <c r="K154" s="186"/>
      <c r="Q154" s="90"/>
      <c r="R154" s="90"/>
      <c r="S154" s="90"/>
      <c r="T154" s="90"/>
      <c r="U154" s="90"/>
      <c r="V154" s="90"/>
      <c r="W154" s="90"/>
      <c r="X154" s="90"/>
      <c r="Y154" s="90"/>
    </row>
    <row r="155" spans="1:25" s="187" customFormat="1" x14ac:dyDescent="0.3">
      <c r="A155" s="91" t="s">
        <v>1349</v>
      </c>
      <c r="B155" s="91" t="s">
        <v>1503</v>
      </c>
      <c r="C155" s="91" t="s">
        <v>1505</v>
      </c>
      <c r="D155" s="91"/>
      <c r="E155" s="91"/>
      <c r="F155" s="91"/>
      <c r="G155" s="185"/>
      <c r="H155" s="186"/>
      <c r="I155" s="186"/>
      <c r="J155" s="186"/>
      <c r="K155" s="186"/>
      <c r="Q155" s="90"/>
      <c r="R155" s="90"/>
      <c r="S155" s="90"/>
      <c r="T155" s="90"/>
      <c r="U155" s="90"/>
      <c r="V155" s="90"/>
      <c r="W155" s="90"/>
      <c r="X155" s="90"/>
      <c r="Y155" s="90"/>
    </row>
    <row r="156" spans="1:25" s="187" customFormat="1" x14ac:dyDescent="0.3">
      <c r="A156" s="91" t="s">
        <v>1349</v>
      </c>
      <c r="B156" s="91" t="s">
        <v>1503</v>
      </c>
      <c r="C156" s="91" t="s">
        <v>1506</v>
      </c>
      <c r="D156" s="91"/>
      <c r="E156" s="91"/>
      <c r="F156" s="91"/>
      <c r="G156" s="185"/>
      <c r="H156" s="186"/>
      <c r="I156" s="186"/>
      <c r="J156" s="186"/>
      <c r="K156" s="186"/>
      <c r="Q156" s="90"/>
      <c r="R156" s="90"/>
      <c r="S156" s="90"/>
      <c r="T156" s="90"/>
      <c r="U156" s="90"/>
      <c r="V156" s="90"/>
      <c r="W156" s="90"/>
      <c r="X156" s="90"/>
      <c r="Y156" s="90"/>
    </row>
    <row r="157" spans="1:25" s="187" customFormat="1" x14ac:dyDescent="0.3">
      <c r="A157" s="186"/>
      <c r="B157" s="186"/>
      <c r="C157" s="186"/>
      <c r="D157" s="186"/>
      <c r="E157" s="186"/>
      <c r="F157" s="186"/>
      <c r="G157" s="186"/>
      <c r="H157" s="186"/>
      <c r="I157" s="186"/>
      <c r="J157" s="186"/>
      <c r="K157" s="186"/>
      <c r="Q157" s="90"/>
      <c r="R157" s="90"/>
      <c r="S157" s="90"/>
      <c r="T157" s="90"/>
      <c r="U157" s="90"/>
      <c r="V157" s="90"/>
      <c r="W157" s="90"/>
      <c r="X157" s="90"/>
      <c r="Y157" s="90"/>
    </row>
    <row r="158" spans="1:25" s="187" customFormat="1" x14ac:dyDescent="0.3">
      <c r="A158" s="186"/>
      <c r="B158" s="186"/>
      <c r="C158" s="186"/>
      <c r="D158" s="186"/>
      <c r="E158" s="186"/>
      <c r="F158" s="186"/>
      <c r="G158" s="186"/>
      <c r="H158" s="186"/>
      <c r="I158" s="186"/>
      <c r="J158" s="186"/>
      <c r="K158" s="186"/>
      <c r="Q158" s="90"/>
      <c r="R158" s="90"/>
      <c r="S158" s="90"/>
      <c r="T158" s="90"/>
      <c r="U158" s="90"/>
      <c r="V158" s="90"/>
      <c r="W158" s="90"/>
      <c r="X158" s="90"/>
      <c r="Y158" s="90"/>
    </row>
    <row r="159" spans="1:25" s="187" customFormat="1" x14ac:dyDescent="0.3">
      <c r="A159" s="186"/>
      <c r="B159" s="186"/>
      <c r="C159" s="186"/>
      <c r="D159" s="186"/>
      <c r="E159" s="186"/>
      <c r="F159" s="186"/>
      <c r="G159" s="186"/>
      <c r="H159" s="186"/>
      <c r="I159" s="186"/>
      <c r="J159" s="186"/>
      <c r="K159" s="186"/>
      <c r="Q159" s="90"/>
      <c r="R159" s="90"/>
      <c r="S159" s="90"/>
      <c r="T159" s="90"/>
      <c r="U159" s="90"/>
      <c r="V159" s="90"/>
      <c r="W159" s="90"/>
      <c r="X159" s="90"/>
      <c r="Y159" s="90"/>
    </row>
    <row r="160" spans="1:25" s="187" customFormat="1" x14ac:dyDescent="0.3">
      <c r="A160" s="186"/>
      <c r="B160" s="186"/>
      <c r="C160" s="186"/>
      <c r="D160" s="186"/>
      <c r="E160" s="186"/>
      <c r="F160" s="186"/>
      <c r="G160" s="186"/>
      <c r="H160" s="186"/>
      <c r="I160" s="186"/>
      <c r="J160" s="186"/>
      <c r="K160" s="186"/>
      <c r="Q160" s="90"/>
      <c r="R160" s="90"/>
      <c r="S160" s="90"/>
      <c r="T160" s="90"/>
      <c r="U160" s="90"/>
      <c r="V160" s="90"/>
      <c r="W160" s="90"/>
      <c r="X160" s="90"/>
      <c r="Y160" s="90"/>
    </row>
    <row r="161" spans="1:25" s="187" customFormat="1" x14ac:dyDescent="0.3">
      <c r="A161" s="186"/>
      <c r="B161" s="186"/>
      <c r="C161" s="186"/>
      <c r="D161" s="186"/>
      <c r="E161" s="186"/>
      <c r="F161" s="186"/>
      <c r="G161" s="186"/>
      <c r="H161" s="186"/>
      <c r="I161" s="186"/>
      <c r="J161" s="186"/>
      <c r="K161" s="186"/>
      <c r="Q161" s="90"/>
      <c r="R161" s="90"/>
      <c r="S161" s="90"/>
      <c r="T161" s="90"/>
      <c r="U161" s="90"/>
      <c r="V161" s="90"/>
      <c r="W161" s="90"/>
      <c r="X161" s="90"/>
      <c r="Y161" s="90"/>
    </row>
    <row r="162" spans="1:25" s="187" customFormat="1" x14ac:dyDescent="0.3">
      <c r="A162" s="186"/>
      <c r="B162" s="186"/>
      <c r="C162" s="186"/>
      <c r="D162" s="186"/>
      <c r="E162" s="186"/>
      <c r="F162" s="186"/>
      <c r="G162" s="186"/>
      <c r="H162" s="186"/>
      <c r="I162" s="186"/>
      <c r="J162" s="186"/>
      <c r="K162" s="186"/>
      <c r="Q162" s="90"/>
      <c r="R162" s="90"/>
      <c r="S162" s="90"/>
      <c r="T162" s="90"/>
      <c r="U162" s="90"/>
      <c r="V162" s="90"/>
      <c r="W162" s="90"/>
      <c r="X162" s="90"/>
      <c r="Y162" s="90"/>
    </row>
    <row r="163" spans="1:25" s="187" customFormat="1" x14ac:dyDescent="0.3">
      <c r="A163" s="186"/>
      <c r="B163" s="186"/>
      <c r="C163" s="186"/>
      <c r="D163" s="186"/>
      <c r="E163" s="186"/>
      <c r="F163" s="186"/>
      <c r="G163" s="186"/>
      <c r="H163" s="186"/>
      <c r="I163" s="186"/>
      <c r="J163" s="186"/>
      <c r="K163" s="186"/>
      <c r="Q163" s="90"/>
      <c r="R163" s="90"/>
      <c r="S163" s="90"/>
      <c r="T163" s="90"/>
      <c r="U163" s="90"/>
      <c r="V163" s="90"/>
      <c r="W163" s="90"/>
      <c r="X163" s="90"/>
      <c r="Y163" s="90"/>
    </row>
    <row r="164" spans="1:25" s="187" customFormat="1" x14ac:dyDescent="0.3">
      <c r="A164" s="186"/>
      <c r="B164" s="186"/>
      <c r="C164" s="186"/>
      <c r="D164" s="186"/>
      <c r="E164" s="186"/>
      <c r="F164" s="186"/>
      <c r="G164" s="186"/>
      <c r="H164" s="186"/>
      <c r="I164" s="186"/>
      <c r="J164" s="186"/>
      <c r="K164" s="186"/>
      <c r="Q164" s="90"/>
      <c r="R164" s="90"/>
      <c r="S164" s="90"/>
      <c r="T164" s="90"/>
      <c r="U164" s="90"/>
      <c r="V164" s="90"/>
      <c r="W164" s="90"/>
      <c r="X164" s="90"/>
      <c r="Y164" s="90"/>
    </row>
    <row r="165" spans="1:25" s="187" customFormat="1" x14ac:dyDescent="0.3">
      <c r="A165" s="186"/>
      <c r="B165" s="186"/>
      <c r="C165" s="186"/>
      <c r="D165" s="186"/>
      <c r="E165" s="186"/>
      <c r="F165" s="186"/>
      <c r="G165" s="186"/>
      <c r="H165" s="186"/>
      <c r="I165" s="186"/>
      <c r="J165" s="186"/>
      <c r="K165" s="186"/>
      <c r="Q165" s="90"/>
      <c r="R165" s="90"/>
      <c r="S165" s="90"/>
      <c r="T165" s="90"/>
      <c r="U165" s="90"/>
      <c r="V165" s="90"/>
      <c r="W165" s="90"/>
      <c r="X165" s="90"/>
      <c r="Y165" s="90"/>
    </row>
    <row r="166" spans="1:25" s="187" customFormat="1" x14ac:dyDescent="0.3">
      <c r="A166" s="186"/>
      <c r="B166" s="186"/>
      <c r="C166" s="186"/>
      <c r="D166" s="186"/>
      <c r="E166" s="186"/>
      <c r="F166" s="186"/>
      <c r="G166" s="186"/>
      <c r="H166" s="186"/>
      <c r="I166" s="186"/>
      <c r="J166" s="186"/>
      <c r="K166" s="186"/>
      <c r="Q166" s="90"/>
      <c r="R166" s="90"/>
      <c r="S166" s="90"/>
      <c r="T166" s="90"/>
      <c r="U166" s="90"/>
      <c r="V166" s="90"/>
      <c r="W166" s="90"/>
      <c r="X166" s="90"/>
      <c r="Y166" s="90"/>
    </row>
    <row r="167" spans="1:25" s="187" customFormat="1" x14ac:dyDescent="0.3">
      <c r="A167" s="186"/>
      <c r="B167" s="186"/>
      <c r="C167" s="186"/>
      <c r="D167" s="186"/>
      <c r="E167" s="186"/>
      <c r="F167" s="186"/>
      <c r="G167" s="186"/>
      <c r="H167" s="186"/>
      <c r="I167" s="186"/>
      <c r="J167" s="186"/>
      <c r="K167" s="186"/>
      <c r="Q167" s="90"/>
      <c r="R167" s="90"/>
      <c r="S167" s="90"/>
      <c r="T167" s="90"/>
      <c r="U167" s="90"/>
      <c r="V167" s="90"/>
      <c r="W167" s="90"/>
      <c r="X167" s="90"/>
      <c r="Y167" s="90"/>
    </row>
    <row r="168" spans="1:25" s="187" customFormat="1" x14ac:dyDescent="0.3">
      <c r="A168" s="186"/>
      <c r="B168" s="186"/>
      <c r="C168" s="186"/>
      <c r="D168" s="186"/>
      <c r="E168" s="186"/>
      <c r="F168" s="186"/>
      <c r="G168" s="186"/>
      <c r="H168" s="186"/>
      <c r="I168" s="186"/>
      <c r="J168" s="186"/>
      <c r="K168" s="186"/>
      <c r="Q168" s="90"/>
      <c r="R168" s="90"/>
      <c r="S168" s="90"/>
      <c r="T168" s="90"/>
      <c r="U168" s="90"/>
      <c r="V168" s="90"/>
      <c r="W168" s="90"/>
      <c r="X168" s="90"/>
      <c r="Y168" s="90"/>
    </row>
    <row r="169" spans="1:25" s="187" customFormat="1" x14ac:dyDescent="0.3">
      <c r="A169" s="186"/>
      <c r="B169" s="186"/>
      <c r="C169" s="186"/>
      <c r="D169" s="186"/>
      <c r="E169" s="186"/>
      <c r="F169" s="186"/>
      <c r="G169" s="186"/>
      <c r="H169" s="186"/>
      <c r="I169" s="186"/>
      <c r="J169" s="186"/>
      <c r="K169" s="186"/>
      <c r="Q169" s="90"/>
      <c r="R169" s="90"/>
      <c r="S169" s="90"/>
      <c r="T169" s="90"/>
      <c r="U169" s="90"/>
      <c r="V169" s="90"/>
      <c r="W169" s="90"/>
      <c r="X169" s="90"/>
      <c r="Y169" s="90"/>
    </row>
    <row r="170" spans="1:25" s="187" customFormat="1" x14ac:dyDescent="0.3">
      <c r="A170" s="186"/>
      <c r="B170" s="186"/>
      <c r="C170" s="186"/>
      <c r="D170" s="186"/>
      <c r="E170" s="186"/>
      <c r="F170" s="186"/>
      <c r="G170" s="186"/>
      <c r="H170" s="186"/>
      <c r="I170" s="186"/>
      <c r="J170" s="186"/>
      <c r="K170" s="186"/>
      <c r="Q170" s="90"/>
      <c r="R170" s="90"/>
      <c r="S170" s="90"/>
      <c r="T170" s="90"/>
      <c r="U170" s="90"/>
      <c r="V170" s="90"/>
      <c r="W170" s="90"/>
      <c r="X170" s="90"/>
      <c r="Y170" s="90"/>
    </row>
    <row r="171" spans="1:25" s="187" customFormat="1" x14ac:dyDescent="0.3">
      <c r="A171" s="186"/>
      <c r="B171" s="186"/>
      <c r="C171" s="186"/>
      <c r="D171" s="186"/>
      <c r="E171" s="186"/>
      <c r="F171" s="186"/>
      <c r="G171" s="186"/>
      <c r="H171" s="186"/>
      <c r="I171" s="186"/>
      <c r="J171" s="186"/>
      <c r="K171" s="186"/>
      <c r="Q171" s="90"/>
      <c r="R171" s="90"/>
      <c r="S171" s="90"/>
      <c r="T171" s="90"/>
      <c r="U171" s="90"/>
      <c r="V171" s="90"/>
      <c r="W171" s="90"/>
      <c r="X171" s="90"/>
      <c r="Y171" s="90"/>
    </row>
    <row r="172" spans="1:25" s="187" customFormat="1" x14ac:dyDescent="0.3">
      <c r="A172" s="186"/>
      <c r="B172" s="186"/>
      <c r="C172" s="186"/>
      <c r="D172" s="186"/>
      <c r="E172" s="186"/>
      <c r="F172" s="186"/>
      <c r="G172" s="186"/>
      <c r="H172" s="186"/>
      <c r="I172" s="186"/>
      <c r="J172" s="186"/>
      <c r="K172" s="186"/>
      <c r="Q172" s="90"/>
      <c r="R172" s="90"/>
      <c r="S172" s="90"/>
      <c r="T172" s="90"/>
      <c r="U172" s="90"/>
      <c r="V172" s="90"/>
      <c r="W172" s="90"/>
      <c r="X172" s="90"/>
      <c r="Y172" s="90"/>
    </row>
    <row r="173" spans="1:25" s="187" customFormat="1" x14ac:dyDescent="0.3">
      <c r="A173" s="186"/>
      <c r="B173" s="186"/>
      <c r="C173" s="186"/>
      <c r="D173" s="186"/>
      <c r="E173" s="186"/>
      <c r="F173" s="186"/>
      <c r="G173" s="186"/>
      <c r="H173" s="186"/>
      <c r="I173" s="186"/>
      <c r="J173" s="186"/>
      <c r="K173" s="186"/>
      <c r="Q173" s="90"/>
      <c r="R173" s="90"/>
      <c r="S173" s="90"/>
      <c r="T173" s="90"/>
      <c r="U173" s="90"/>
      <c r="V173" s="90"/>
      <c r="W173" s="90"/>
      <c r="X173" s="90"/>
      <c r="Y173" s="90"/>
    </row>
    <row r="174" spans="1:25" s="187" customFormat="1" x14ac:dyDescent="0.3">
      <c r="A174" s="186"/>
      <c r="B174" s="186"/>
      <c r="C174" s="186"/>
      <c r="D174" s="186"/>
      <c r="E174" s="186"/>
      <c r="F174" s="186"/>
      <c r="G174" s="186"/>
      <c r="H174" s="186"/>
      <c r="I174" s="186"/>
      <c r="J174" s="186"/>
      <c r="K174" s="186"/>
      <c r="Q174" s="90"/>
      <c r="R174" s="90"/>
      <c r="S174" s="90"/>
      <c r="T174" s="90"/>
      <c r="U174" s="90"/>
      <c r="V174" s="90"/>
      <c r="W174" s="90"/>
      <c r="X174" s="90"/>
      <c r="Y174" s="90"/>
    </row>
    <row r="175" spans="1:25" s="187" customFormat="1" x14ac:dyDescent="0.3">
      <c r="A175" s="186"/>
      <c r="B175" s="186"/>
      <c r="C175" s="186"/>
      <c r="D175" s="186"/>
      <c r="E175" s="186"/>
      <c r="F175" s="186"/>
      <c r="G175" s="186"/>
      <c r="H175" s="186"/>
      <c r="I175" s="186"/>
      <c r="J175" s="186"/>
      <c r="K175" s="186"/>
      <c r="Q175" s="90"/>
      <c r="R175" s="90"/>
      <c r="S175" s="90"/>
      <c r="T175" s="90"/>
      <c r="U175" s="90"/>
      <c r="V175" s="90"/>
      <c r="W175" s="90"/>
      <c r="X175" s="90"/>
      <c r="Y175" s="90"/>
    </row>
    <row r="176" spans="1:25" s="187" customFormat="1" x14ac:dyDescent="0.3">
      <c r="A176" s="186"/>
      <c r="B176" s="186"/>
      <c r="C176" s="186"/>
      <c r="D176" s="186"/>
      <c r="E176" s="186"/>
      <c r="F176" s="186"/>
      <c r="G176" s="186"/>
      <c r="H176" s="186"/>
      <c r="I176" s="186"/>
      <c r="J176" s="186"/>
      <c r="K176" s="186"/>
      <c r="Q176" s="90"/>
      <c r="R176" s="90"/>
      <c r="S176" s="90"/>
      <c r="T176" s="90"/>
      <c r="U176" s="90"/>
      <c r="V176" s="90"/>
      <c r="W176" s="90"/>
      <c r="X176" s="90"/>
      <c r="Y176" s="90"/>
    </row>
    <row r="177" spans="1:25" s="187" customFormat="1" x14ac:dyDescent="0.3">
      <c r="A177" s="186"/>
      <c r="B177" s="186"/>
      <c r="C177" s="186"/>
      <c r="D177" s="186"/>
      <c r="E177" s="186"/>
      <c r="F177" s="186"/>
      <c r="G177" s="186"/>
      <c r="H177" s="186"/>
      <c r="I177" s="186"/>
      <c r="J177" s="186"/>
      <c r="K177" s="186"/>
      <c r="Q177" s="90"/>
      <c r="R177" s="90"/>
      <c r="S177" s="90"/>
      <c r="T177" s="90"/>
      <c r="U177" s="90"/>
      <c r="V177" s="90"/>
      <c r="W177" s="90"/>
      <c r="X177" s="90"/>
      <c r="Y177" s="90"/>
    </row>
    <row r="178" spans="1:25" s="187" customFormat="1" x14ac:dyDescent="0.3">
      <c r="A178" s="186"/>
      <c r="B178" s="186"/>
      <c r="C178" s="186"/>
      <c r="D178" s="186"/>
      <c r="E178" s="186"/>
      <c r="F178" s="186"/>
      <c r="G178" s="186"/>
      <c r="H178" s="186"/>
      <c r="I178" s="186"/>
      <c r="J178" s="186"/>
      <c r="K178" s="186"/>
      <c r="Q178" s="90"/>
      <c r="R178" s="90"/>
      <c r="S178" s="90"/>
      <c r="T178" s="90"/>
      <c r="U178" s="90"/>
      <c r="V178" s="90"/>
      <c r="W178" s="90"/>
      <c r="X178" s="90"/>
      <c r="Y178" s="90"/>
    </row>
    <row r="179" spans="1:25" s="187" customFormat="1" x14ac:dyDescent="0.3">
      <c r="A179" s="186"/>
      <c r="B179" s="186"/>
      <c r="C179" s="186"/>
      <c r="D179" s="186"/>
      <c r="E179" s="186"/>
      <c r="F179" s="186"/>
      <c r="G179" s="186"/>
      <c r="H179" s="186"/>
      <c r="I179" s="186"/>
      <c r="J179" s="186"/>
      <c r="K179" s="186"/>
      <c r="Q179" s="90"/>
      <c r="R179" s="90"/>
      <c r="S179" s="90"/>
      <c r="T179" s="90"/>
      <c r="U179" s="90"/>
      <c r="V179" s="90"/>
      <c r="W179" s="90"/>
      <c r="X179" s="90"/>
      <c r="Y179" s="90"/>
    </row>
    <row r="180" spans="1:25" s="187" customFormat="1" x14ac:dyDescent="0.3">
      <c r="A180" s="186"/>
      <c r="B180" s="186"/>
      <c r="C180" s="186"/>
      <c r="D180" s="186"/>
      <c r="E180" s="186"/>
      <c r="F180" s="186"/>
      <c r="G180" s="186"/>
      <c r="H180" s="186"/>
      <c r="I180" s="186"/>
      <c r="J180" s="186"/>
      <c r="K180" s="186"/>
      <c r="Q180" s="90"/>
      <c r="R180" s="90"/>
      <c r="S180" s="90"/>
      <c r="T180" s="90"/>
      <c r="U180" s="90"/>
      <c r="V180" s="90"/>
      <c r="W180" s="90"/>
      <c r="X180" s="90"/>
      <c r="Y180" s="90"/>
    </row>
    <row r="181" spans="1:25" s="187" customFormat="1" x14ac:dyDescent="0.3">
      <c r="A181" s="186"/>
      <c r="B181" s="186"/>
      <c r="C181" s="186"/>
      <c r="D181" s="186"/>
      <c r="E181" s="186"/>
      <c r="F181" s="186"/>
      <c r="G181" s="186"/>
      <c r="H181" s="186"/>
      <c r="I181" s="186"/>
      <c r="J181" s="186"/>
      <c r="K181" s="186"/>
      <c r="Q181" s="90"/>
      <c r="R181" s="90"/>
      <c r="S181" s="90"/>
      <c r="T181" s="90"/>
      <c r="U181" s="90"/>
      <c r="V181" s="90"/>
      <c r="W181" s="90"/>
      <c r="X181" s="90"/>
      <c r="Y181" s="90"/>
    </row>
    <row r="182" spans="1:25" s="187" customFormat="1" x14ac:dyDescent="0.3">
      <c r="A182" s="186"/>
      <c r="B182" s="186"/>
      <c r="C182" s="186"/>
      <c r="D182" s="186"/>
      <c r="E182" s="186"/>
      <c r="F182" s="186"/>
      <c r="G182" s="186"/>
      <c r="H182" s="186"/>
      <c r="I182" s="186"/>
      <c r="J182" s="186"/>
      <c r="K182" s="186"/>
      <c r="Q182" s="90"/>
      <c r="R182" s="90"/>
      <c r="S182" s="90"/>
      <c r="T182" s="90"/>
      <c r="U182" s="90"/>
      <c r="V182" s="90"/>
      <c r="W182" s="90"/>
      <c r="X182" s="90"/>
      <c r="Y182" s="90"/>
    </row>
    <row r="183" spans="1:25" s="187" customFormat="1" x14ac:dyDescent="0.3">
      <c r="A183" s="186"/>
      <c r="B183" s="186"/>
      <c r="C183" s="186"/>
      <c r="D183" s="186"/>
      <c r="E183" s="186"/>
      <c r="F183" s="186"/>
      <c r="G183" s="186"/>
      <c r="H183" s="186"/>
      <c r="I183" s="186"/>
      <c r="J183" s="186"/>
      <c r="K183" s="186"/>
      <c r="Q183" s="90"/>
      <c r="R183" s="90"/>
      <c r="S183" s="90"/>
      <c r="T183" s="90"/>
      <c r="U183" s="90"/>
      <c r="V183" s="90"/>
      <c r="W183" s="90"/>
      <c r="X183" s="90"/>
      <c r="Y183" s="90"/>
    </row>
    <row r="184" spans="1:25" s="187" customFormat="1" x14ac:dyDescent="0.3">
      <c r="A184" s="186"/>
      <c r="B184" s="186"/>
      <c r="C184" s="186"/>
      <c r="D184" s="186"/>
      <c r="E184" s="186"/>
      <c r="F184" s="186"/>
      <c r="G184" s="186"/>
      <c r="H184" s="186"/>
      <c r="I184" s="186"/>
      <c r="J184" s="186"/>
      <c r="K184" s="186"/>
      <c r="Q184" s="90"/>
      <c r="R184" s="90"/>
      <c r="S184" s="90"/>
      <c r="T184" s="90"/>
      <c r="U184" s="90"/>
      <c r="V184" s="90"/>
      <c r="W184" s="90"/>
      <c r="X184" s="90"/>
      <c r="Y184" s="90"/>
    </row>
    <row r="185" spans="1:25" s="187" customFormat="1" x14ac:dyDescent="0.3">
      <c r="A185" s="186"/>
      <c r="B185" s="186"/>
      <c r="C185" s="186"/>
      <c r="D185" s="186"/>
      <c r="E185" s="186"/>
      <c r="F185" s="186"/>
      <c r="G185" s="186"/>
      <c r="H185" s="186"/>
      <c r="I185" s="186"/>
      <c r="J185" s="186"/>
      <c r="K185" s="186"/>
      <c r="Q185" s="90"/>
      <c r="R185" s="90"/>
      <c r="S185" s="90"/>
      <c r="T185" s="90"/>
      <c r="U185" s="90"/>
      <c r="V185" s="90"/>
      <c r="W185" s="90"/>
      <c r="X185" s="90"/>
      <c r="Y185" s="90"/>
    </row>
    <row r="186" spans="1:25" s="187" customFormat="1" x14ac:dyDescent="0.3">
      <c r="A186" s="186"/>
      <c r="B186" s="186"/>
      <c r="C186" s="186"/>
      <c r="D186" s="186"/>
      <c r="E186" s="186"/>
      <c r="F186" s="186"/>
      <c r="G186" s="186"/>
      <c r="H186" s="186"/>
      <c r="I186" s="186"/>
      <c r="J186" s="186"/>
      <c r="K186" s="186"/>
      <c r="Q186" s="90"/>
      <c r="R186" s="90"/>
      <c r="S186" s="90"/>
      <c r="T186" s="90"/>
      <c r="U186" s="90"/>
      <c r="V186" s="90"/>
      <c r="W186" s="90"/>
      <c r="X186" s="90"/>
      <c r="Y186" s="90"/>
    </row>
    <row r="187" spans="1:25" s="187" customFormat="1" x14ac:dyDescent="0.3">
      <c r="A187" s="186"/>
      <c r="B187" s="186"/>
      <c r="C187" s="186"/>
      <c r="D187" s="186"/>
      <c r="E187" s="186"/>
      <c r="F187" s="186"/>
      <c r="G187" s="186"/>
      <c r="H187" s="186"/>
      <c r="I187" s="186"/>
      <c r="J187" s="186"/>
      <c r="K187" s="186"/>
      <c r="Q187" s="90"/>
      <c r="R187" s="90"/>
      <c r="S187" s="90"/>
      <c r="T187" s="90"/>
      <c r="U187" s="90"/>
      <c r="V187" s="90"/>
      <c r="W187" s="90"/>
      <c r="X187" s="90"/>
      <c r="Y187" s="90"/>
    </row>
    <row r="188" spans="1:25" s="187" customFormat="1" x14ac:dyDescent="0.3">
      <c r="A188" s="186"/>
      <c r="B188" s="186"/>
      <c r="C188" s="186"/>
      <c r="D188" s="186"/>
      <c r="E188" s="186"/>
      <c r="F188" s="186"/>
      <c r="G188" s="186"/>
      <c r="H188" s="186"/>
      <c r="I188" s="186"/>
      <c r="J188" s="186"/>
      <c r="K188" s="186"/>
      <c r="Q188" s="90"/>
      <c r="R188" s="90"/>
      <c r="S188" s="90"/>
      <c r="T188" s="90"/>
      <c r="U188" s="90"/>
      <c r="V188" s="90"/>
      <c r="W188" s="90"/>
      <c r="X188" s="90"/>
      <c r="Y188" s="90"/>
    </row>
    <row r="189" spans="1:25" s="187" customFormat="1" x14ac:dyDescent="0.3">
      <c r="A189" s="186"/>
      <c r="B189" s="186"/>
      <c r="C189" s="186"/>
      <c r="D189" s="186"/>
      <c r="E189" s="186"/>
      <c r="F189" s="186"/>
      <c r="G189" s="186"/>
      <c r="H189" s="186"/>
      <c r="I189" s="186"/>
      <c r="J189" s="186"/>
      <c r="K189" s="186"/>
      <c r="Q189" s="90"/>
      <c r="R189" s="90"/>
      <c r="S189" s="90"/>
      <c r="T189" s="90"/>
      <c r="U189" s="90"/>
      <c r="V189" s="90"/>
      <c r="W189" s="90"/>
      <c r="X189" s="90"/>
      <c r="Y189" s="90"/>
    </row>
    <row r="190" spans="1:25" s="187" customFormat="1" x14ac:dyDescent="0.3">
      <c r="A190" s="186"/>
      <c r="B190" s="186"/>
      <c r="C190" s="186"/>
      <c r="D190" s="186"/>
      <c r="E190" s="186"/>
      <c r="F190" s="186"/>
      <c r="G190" s="186"/>
      <c r="H190" s="186"/>
      <c r="I190" s="186"/>
      <c r="J190" s="186"/>
      <c r="K190" s="186"/>
      <c r="Q190" s="90"/>
      <c r="R190" s="90"/>
      <c r="S190" s="90"/>
      <c r="T190" s="90"/>
      <c r="U190" s="90"/>
      <c r="V190" s="90"/>
      <c r="W190" s="90"/>
      <c r="X190" s="90"/>
      <c r="Y190" s="90"/>
    </row>
    <row r="191" spans="1:25" s="187" customFormat="1" x14ac:dyDescent="0.3">
      <c r="A191" s="186"/>
      <c r="B191" s="186"/>
      <c r="C191" s="186"/>
      <c r="D191" s="186"/>
      <c r="E191" s="186"/>
      <c r="F191" s="186"/>
      <c r="G191" s="186"/>
      <c r="H191" s="186"/>
      <c r="I191" s="186"/>
      <c r="J191" s="186"/>
      <c r="K191" s="186"/>
      <c r="Q191" s="90"/>
      <c r="R191" s="90"/>
      <c r="S191" s="90"/>
      <c r="T191" s="90"/>
      <c r="U191" s="90"/>
      <c r="V191" s="90"/>
      <c r="W191" s="90"/>
      <c r="X191" s="90"/>
      <c r="Y191" s="90"/>
    </row>
    <row r="192" spans="1:25" s="187" customFormat="1" x14ac:dyDescent="0.3">
      <c r="A192" s="186"/>
      <c r="B192" s="186"/>
      <c r="C192" s="186"/>
      <c r="D192" s="186"/>
      <c r="E192" s="186"/>
      <c r="F192" s="186"/>
      <c r="G192" s="186"/>
      <c r="H192" s="186"/>
      <c r="I192" s="186"/>
      <c r="J192" s="186"/>
      <c r="K192" s="186"/>
      <c r="Q192" s="90"/>
      <c r="R192" s="90"/>
      <c r="S192" s="90"/>
      <c r="T192" s="90"/>
      <c r="U192" s="90"/>
      <c r="V192" s="90"/>
      <c r="W192" s="90"/>
      <c r="X192" s="90"/>
      <c r="Y192" s="90"/>
    </row>
    <row r="193" spans="1:25" s="187" customFormat="1" x14ac:dyDescent="0.3">
      <c r="A193" s="186"/>
      <c r="B193" s="186"/>
      <c r="C193" s="186"/>
      <c r="D193" s="186"/>
      <c r="E193" s="186"/>
      <c r="F193" s="186"/>
      <c r="G193" s="186"/>
      <c r="H193" s="186"/>
      <c r="I193" s="186"/>
      <c r="J193" s="186"/>
      <c r="K193" s="186"/>
      <c r="Q193" s="90"/>
      <c r="R193" s="90"/>
      <c r="S193" s="90"/>
      <c r="T193" s="90"/>
      <c r="U193" s="90"/>
      <c r="V193" s="90"/>
      <c r="W193" s="90"/>
      <c r="X193" s="90"/>
      <c r="Y193" s="90"/>
    </row>
    <row r="194" spans="1:25" s="187" customFormat="1" x14ac:dyDescent="0.3">
      <c r="A194" s="186"/>
      <c r="B194" s="186"/>
      <c r="C194" s="186"/>
      <c r="D194" s="186"/>
      <c r="E194" s="186"/>
      <c r="F194" s="186"/>
      <c r="G194" s="186"/>
      <c r="H194" s="186"/>
      <c r="I194" s="186"/>
      <c r="J194" s="186"/>
      <c r="K194" s="186"/>
      <c r="Q194" s="90"/>
      <c r="R194" s="90"/>
      <c r="S194" s="90"/>
      <c r="T194" s="90"/>
      <c r="U194" s="90"/>
      <c r="V194" s="90"/>
      <c r="W194" s="90"/>
      <c r="X194" s="90"/>
      <c r="Y194" s="90"/>
    </row>
    <row r="195" spans="1:25" s="187" customFormat="1" x14ac:dyDescent="0.3">
      <c r="A195" s="186"/>
      <c r="B195" s="186"/>
      <c r="C195" s="186"/>
      <c r="D195" s="186"/>
      <c r="E195" s="186"/>
      <c r="F195" s="186"/>
      <c r="G195" s="186"/>
      <c r="H195" s="186"/>
      <c r="I195" s="186"/>
      <c r="J195" s="186"/>
      <c r="K195" s="186"/>
      <c r="Q195" s="90"/>
      <c r="R195" s="90"/>
      <c r="S195" s="90"/>
      <c r="T195" s="90"/>
      <c r="U195" s="90"/>
      <c r="V195" s="90"/>
      <c r="W195" s="90"/>
      <c r="X195" s="90"/>
      <c r="Y195" s="90"/>
    </row>
    <row r="196" spans="1:25" s="187" customFormat="1" x14ac:dyDescent="0.3">
      <c r="A196" s="186"/>
      <c r="B196" s="186"/>
      <c r="C196" s="186"/>
      <c r="D196" s="186"/>
      <c r="E196" s="186"/>
      <c r="F196" s="186"/>
      <c r="G196" s="186"/>
      <c r="H196" s="186"/>
      <c r="I196" s="186"/>
      <c r="J196" s="186"/>
      <c r="K196" s="186"/>
      <c r="Q196" s="90"/>
      <c r="R196" s="90"/>
      <c r="S196" s="90"/>
      <c r="T196" s="90"/>
      <c r="U196" s="90"/>
      <c r="V196" s="90"/>
      <c r="W196" s="90"/>
      <c r="X196" s="90"/>
      <c r="Y196" s="90"/>
    </row>
    <row r="197" spans="1:25" s="187" customFormat="1" x14ac:dyDescent="0.3">
      <c r="A197" s="186"/>
      <c r="B197" s="186"/>
      <c r="C197" s="186"/>
      <c r="D197" s="186"/>
      <c r="E197" s="186"/>
      <c r="F197" s="186"/>
      <c r="G197" s="186"/>
      <c r="H197" s="186"/>
      <c r="I197" s="186"/>
      <c r="J197" s="186"/>
      <c r="K197" s="186"/>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zoomScaleNormal="100" workbookViewId="0">
      <selection activeCell="A528" sqref="A528"/>
    </sheetView>
  </sheetViews>
  <sheetFormatPr baseColWidth="10" defaultColWidth="9.109375" defaultRowHeight="13.2" x14ac:dyDescent="0.3"/>
  <cols>
    <col min="1" max="1" width="30.6640625" style="166" customWidth="1"/>
    <col min="2" max="2" width="30.109375" style="166" customWidth="1"/>
    <col min="3" max="3" width="52.88671875" style="167" customWidth="1"/>
    <col min="4" max="4" width="17.109375" style="168" customWidth="1"/>
    <col min="5" max="5" width="15.44140625" style="167" customWidth="1"/>
    <col min="6" max="6" width="25.6640625" style="167" customWidth="1"/>
    <col min="7" max="16384" width="9.109375" style="152"/>
  </cols>
  <sheetData>
    <row r="1" spans="1:6" s="150" customFormat="1" x14ac:dyDescent="0.3">
      <c r="A1" s="501" t="s">
        <v>1507</v>
      </c>
      <c r="B1" s="502" t="s">
        <v>834</v>
      </c>
      <c r="C1" s="503" t="s">
        <v>835</v>
      </c>
      <c r="D1" s="503" t="s">
        <v>836</v>
      </c>
      <c r="E1" s="504" t="s">
        <v>838</v>
      </c>
      <c r="F1" s="505" t="s">
        <v>1508</v>
      </c>
    </row>
    <row r="2" spans="1:6" ht="20.100000000000001" customHeight="1" x14ac:dyDescent="0.3">
      <c r="A2" s="507" t="s">
        <v>1047</v>
      </c>
      <c r="B2" s="508" t="s">
        <v>1509</v>
      </c>
      <c r="C2" s="460" t="s">
        <v>1510</v>
      </c>
      <c r="D2" s="461" t="s">
        <v>1511</v>
      </c>
      <c r="E2" s="462">
        <v>944</v>
      </c>
      <c r="F2" s="468" t="s">
        <v>1512</v>
      </c>
    </row>
    <row r="3" spans="1:6" x14ac:dyDescent="0.3">
      <c r="A3" s="507" t="s">
        <v>1047</v>
      </c>
      <c r="B3" s="508" t="s">
        <v>1509</v>
      </c>
      <c r="C3" s="460" t="s">
        <v>1513</v>
      </c>
      <c r="D3" s="461" t="s">
        <v>1511</v>
      </c>
      <c r="E3" s="462">
        <v>590</v>
      </c>
      <c r="F3" s="468" t="s">
        <v>1512</v>
      </c>
    </row>
    <row r="4" spans="1:6" ht="22.8" x14ac:dyDescent="0.3">
      <c r="A4" s="509" t="s">
        <v>841</v>
      </c>
      <c r="B4" s="510" t="s">
        <v>1514</v>
      </c>
      <c r="C4" s="510" t="s">
        <v>1515</v>
      </c>
      <c r="D4" s="511" t="s">
        <v>1511</v>
      </c>
      <c r="E4" s="512">
        <v>5000.5</v>
      </c>
      <c r="F4" s="469" t="s">
        <v>1516</v>
      </c>
    </row>
    <row r="5" spans="1:6" ht="22.8" x14ac:dyDescent="0.3">
      <c r="A5" s="509" t="s">
        <v>841</v>
      </c>
      <c r="B5" s="510" t="s">
        <v>1514</v>
      </c>
      <c r="C5" s="510" t="s">
        <v>1517</v>
      </c>
      <c r="D5" s="511" t="s">
        <v>1511</v>
      </c>
      <c r="E5" s="512">
        <v>10133.5</v>
      </c>
      <c r="F5" s="469" t="s">
        <v>1516</v>
      </c>
    </row>
    <row r="6" spans="1:6" ht="22.8" x14ac:dyDescent="0.3">
      <c r="A6" s="509" t="s">
        <v>841</v>
      </c>
      <c r="B6" s="510" t="s">
        <v>1514</v>
      </c>
      <c r="C6" s="510" t="s">
        <v>1518</v>
      </c>
      <c r="D6" s="511" t="s">
        <v>1511</v>
      </c>
      <c r="E6" s="512">
        <v>25488</v>
      </c>
      <c r="F6" s="469" t="s">
        <v>1516</v>
      </c>
    </row>
    <row r="7" spans="1:6" ht="22.8" x14ac:dyDescent="0.3">
      <c r="A7" s="509" t="s">
        <v>841</v>
      </c>
      <c r="B7" s="510" t="s">
        <v>1514</v>
      </c>
      <c r="C7" s="510" t="s">
        <v>1519</v>
      </c>
      <c r="D7" s="511" t="s">
        <v>1511</v>
      </c>
      <c r="E7" s="512">
        <v>61419</v>
      </c>
      <c r="F7" s="469" t="s">
        <v>1516</v>
      </c>
    </row>
    <row r="8" spans="1:6" ht="21.9" customHeight="1" x14ac:dyDescent="0.3">
      <c r="A8" s="509" t="s">
        <v>841</v>
      </c>
      <c r="B8" s="510" t="s">
        <v>1514</v>
      </c>
      <c r="C8" s="510" t="s">
        <v>1520</v>
      </c>
      <c r="D8" s="511" t="s">
        <v>1511</v>
      </c>
      <c r="E8" s="512">
        <v>33435.300000000003</v>
      </c>
      <c r="F8" s="469" t="s">
        <v>1516</v>
      </c>
    </row>
    <row r="9" spans="1:6" ht="17.100000000000001" customHeight="1" x14ac:dyDescent="0.3">
      <c r="A9" s="509" t="s">
        <v>841</v>
      </c>
      <c r="B9" s="510" t="s">
        <v>1514</v>
      </c>
      <c r="C9" s="510" t="s">
        <v>842</v>
      </c>
      <c r="D9" s="511" t="s">
        <v>1511</v>
      </c>
      <c r="E9" s="512">
        <v>9410.5</v>
      </c>
      <c r="F9" s="469" t="s">
        <v>1516</v>
      </c>
    </row>
    <row r="10" spans="1:6" ht="18.899999999999999" customHeight="1" x14ac:dyDescent="0.3">
      <c r="A10" s="509" t="s">
        <v>841</v>
      </c>
      <c r="B10" s="510" t="s">
        <v>1514</v>
      </c>
      <c r="C10" s="510" t="s">
        <v>1521</v>
      </c>
      <c r="D10" s="511" t="s">
        <v>1511</v>
      </c>
      <c r="E10" s="512">
        <v>5929.5</v>
      </c>
      <c r="F10" s="469" t="s">
        <v>1516</v>
      </c>
    </row>
    <row r="11" spans="1:6" ht="17.100000000000001" customHeight="1" x14ac:dyDescent="0.3">
      <c r="A11" s="509" t="s">
        <v>841</v>
      </c>
      <c r="B11" s="510" t="s">
        <v>1514</v>
      </c>
      <c r="C11" s="510" t="s">
        <v>1522</v>
      </c>
      <c r="D11" s="511" t="s">
        <v>1511</v>
      </c>
      <c r="E11" s="512">
        <v>65844</v>
      </c>
      <c r="F11" s="469" t="s">
        <v>1516</v>
      </c>
    </row>
    <row r="12" spans="1:6" ht="18" customHeight="1" x14ac:dyDescent="0.3">
      <c r="A12" s="509" t="s">
        <v>841</v>
      </c>
      <c r="B12" s="510" t="s">
        <v>1514</v>
      </c>
      <c r="C12" s="510" t="s">
        <v>1523</v>
      </c>
      <c r="D12" s="511" t="s">
        <v>1511</v>
      </c>
      <c r="E12" s="512">
        <v>29393.8</v>
      </c>
      <c r="F12" s="469" t="s">
        <v>1516</v>
      </c>
    </row>
    <row r="13" spans="1:6" ht="18" customHeight="1" x14ac:dyDescent="0.3">
      <c r="A13" s="509" t="s">
        <v>841</v>
      </c>
      <c r="B13" s="510" t="s">
        <v>1514</v>
      </c>
      <c r="C13" s="510" t="s">
        <v>1524</v>
      </c>
      <c r="D13" s="511" t="s">
        <v>1511</v>
      </c>
      <c r="E13" s="512">
        <v>27193.1</v>
      </c>
      <c r="F13" s="469" t="s">
        <v>1516</v>
      </c>
    </row>
    <row r="14" spans="1:6" ht="22.8" x14ac:dyDescent="0.3">
      <c r="A14" s="509" t="s">
        <v>841</v>
      </c>
      <c r="B14" s="510" t="s">
        <v>1514</v>
      </c>
      <c r="C14" s="510" t="s">
        <v>1525</v>
      </c>
      <c r="D14" s="511" t="s">
        <v>1511</v>
      </c>
      <c r="E14" s="512">
        <v>50380.1</v>
      </c>
      <c r="F14" s="469" t="s">
        <v>1516</v>
      </c>
    </row>
    <row r="15" spans="1:6" ht="22.8" x14ac:dyDescent="0.3">
      <c r="A15" s="509" t="s">
        <v>841</v>
      </c>
      <c r="B15" s="510" t="s">
        <v>1514</v>
      </c>
      <c r="C15" s="510" t="s">
        <v>1526</v>
      </c>
      <c r="D15" s="511" t="s">
        <v>1511</v>
      </c>
      <c r="E15" s="512">
        <v>29323</v>
      </c>
      <c r="F15" s="469" t="s">
        <v>1516</v>
      </c>
    </row>
    <row r="16" spans="1:6" ht="22.8" x14ac:dyDescent="0.3">
      <c r="A16" s="509" t="s">
        <v>841</v>
      </c>
      <c r="B16" s="510" t="s">
        <v>1514</v>
      </c>
      <c r="C16" s="510" t="s">
        <v>1527</v>
      </c>
      <c r="D16" s="511" t="s">
        <v>1511</v>
      </c>
      <c r="E16" s="512">
        <v>32833.5</v>
      </c>
      <c r="F16" s="469" t="s">
        <v>1516</v>
      </c>
    </row>
    <row r="17" spans="1:6" ht="22.8" x14ac:dyDescent="0.3">
      <c r="A17" s="509" t="s">
        <v>841</v>
      </c>
      <c r="B17" s="510" t="s">
        <v>1514</v>
      </c>
      <c r="C17" s="510" t="s">
        <v>1528</v>
      </c>
      <c r="D17" s="511" t="s">
        <v>1511</v>
      </c>
      <c r="E17" s="512">
        <v>12537.5</v>
      </c>
      <c r="F17" s="469" t="s">
        <v>1516</v>
      </c>
    </row>
    <row r="18" spans="1:6" ht="22.8" x14ac:dyDescent="0.3">
      <c r="A18" s="509" t="s">
        <v>841</v>
      </c>
      <c r="B18" s="510" t="s">
        <v>1514</v>
      </c>
      <c r="C18" s="510" t="s">
        <v>1529</v>
      </c>
      <c r="D18" s="511" t="s">
        <v>1511</v>
      </c>
      <c r="E18" s="512">
        <v>12626</v>
      </c>
      <c r="F18" s="469" t="s">
        <v>1516</v>
      </c>
    </row>
    <row r="19" spans="1:6" ht="22.8" x14ac:dyDescent="0.3">
      <c r="A19" s="509" t="s">
        <v>841</v>
      </c>
      <c r="B19" s="510" t="s">
        <v>1514</v>
      </c>
      <c r="C19" s="510" t="s">
        <v>1530</v>
      </c>
      <c r="D19" s="511" t="s">
        <v>1511</v>
      </c>
      <c r="E19" s="512">
        <v>95892.7</v>
      </c>
      <c r="F19" s="469" t="s">
        <v>1516</v>
      </c>
    </row>
    <row r="20" spans="1:6" ht="22.5" customHeight="1" x14ac:dyDescent="0.3">
      <c r="A20" s="509" t="s">
        <v>841</v>
      </c>
      <c r="B20" s="510" t="s">
        <v>1514</v>
      </c>
      <c r="C20" s="510" t="s">
        <v>1531</v>
      </c>
      <c r="D20" s="511" t="s">
        <v>1511</v>
      </c>
      <c r="E20" s="512">
        <v>19706</v>
      </c>
      <c r="F20" s="469" t="s">
        <v>1516</v>
      </c>
    </row>
    <row r="21" spans="1:6" ht="22.5" customHeight="1" x14ac:dyDescent="0.3">
      <c r="A21" s="509" t="s">
        <v>841</v>
      </c>
      <c r="B21" s="510" t="s">
        <v>1514</v>
      </c>
      <c r="C21" s="510" t="s">
        <v>1532</v>
      </c>
      <c r="D21" s="511" t="s">
        <v>1511</v>
      </c>
      <c r="E21" s="512">
        <v>30975</v>
      </c>
      <c r="F21" s="469" t="s">
        <v>1516</v>
      </c>
    </row>
    <row r="22" spans="1:6" x14ac:dyDescent="0.3">
      <c r="A22" s="509" t="s">
        <v>841</v>
      </c>
      <c r="B22" s="510" t="s">
        <v>1514</v>
      </c>
      <c r="C22" s="510" t="s">
        <v>1533</v>
      </c>
      <c r="D22" s="511" t="s">
        <v>1511</v>
      </c>
      <c r="E22" s="512">
        <v>15251.5</v>
      </c>
      <c r="F22" s="469" t="s">
        <v>1516</v>
      </c>
    </row>
    <row r="23" spans="1:6" x14ac:dyDescent="0.3">
      <c r="A23" s="509" t="s">
        <v>841</v>
      </c>
      <c r="B23" s="510" t="s">
        <v>1514</v>
      </c>
      <c r="C23" s="510" t="s">
        <v>1534</v>
      </c>
      <c r="D23" s="511" t="s">
        <v>1511</v>
      </c>
      <c r="E23" s="512">
        <v>24225.4</v>
      </c>
      <c r="F23" s="469" t="s">
        <v>1516</v>
      </c>
    </row>
    <row r="24" spans="1:6" ht="22.5" customHeight="1" x14ac:dyDescent="0.3">
      <c r="A24" s="513" t="s">
        <v>1062</v>
      </c>
      <c r="B24" s="514" t="s">
        <v>1535</v>
      </c>
      <c r="C24" s="515" t="s">
        <v>1536</v>
      </c>
      <c r="D24" s="516" t="s">
        <v>1537</v>
      </c>
      <c r="E24" s="517">
        <v>1003</v>
      </c>
      <c r="F24" s="470" t="s">
        <v>1538</v>
      </c>
    </row>
    <row r="25" spans="1:6" x14ac:dyDescent="0.3">
      <c r="A25" s="513" t="s">
        <v>1062</v>
      </c>
      <c r="B25" s="514" t="s">
        <v>1535</v>
      </c>
      <c r="C25" s="515" t="s">
        <v>1539</v>
      </c>
      <c r="D25" s="516" t="s">
        <v>1537</v>
      </c>
      <c r="E25" s="517">
        <v>1003</v>
      </c>
      <c r="F25" s="470" t="s">
        <v>1538</v>
      </c>
    </row>
    <row r="26" spans="1:6" ht="24" customHeight="1" x14ac:dyDescent="0.3">
      <c r="A26" s="513" t="s">
        <v>1062</v>
      </c>
      <c r="B26" s="514" t="s">
        <v>1535</v>
      </c>
      <c r="C26" s="515" t="s">
        <v>1540</v>
      </c>
      <c r="D26" s="516" t="s">
        <v>1537</v>
      </c>
      <c r="E26" s="517">
        <v>3009</v>
      </c>
      <c r="F26" s="470" t="s">
        <v>1538</v>
      </c>
    </row>
    <row r="27" spans="1:6" x14ac:dyDescent="0.3">
      <c r="A27" s="513" t="s">
        <v>1062</v>
      </c>
      <c r="B27" s="514" t="s">
        <v>1535</v>
      </c>
      <c r="C27" s="515" t="s">
        <v>1541</v>
      </c>
      <c r="D27" s="516" t="s">
        <v>1537</v>
      </c>
      <c r="E27" s="517">
        <v>1882.1</v>
      </c>
      <c r="F27" s="470" t="s">
        <v>1538</v>
      </c>
    </row>
    <row r="28" spans="1:6" x14ac:dyDescent="0.3">
      <c r="A28" s="513" t="s">
        <v>1062</v>
      </c>
      <c r="B28" s="514" t="s">
        <v>1535</v>
      </c>
      <c r="C28" s="515" t="s">
        <v>1542</v>
      </c>
      <c r="D28" s="516" t="s">
        <v>1511</v>
      </c>
      <c r="E28" s="517">
        <v>83.78</v>
      </c>
      <c r="F28" s="470" t="s">
        <v>1538</v>
      </c>
    </row>
    <row r="29" spans="1:6" x14ac:dyDescent="0.3">
      <c r="A29" s="513" t="s">
        <v>1062</v>
      </c>
      <c r="B29" s="514" t="s">
        <v>1535</v>
      </c>
      <c r="C29" s="515" t="s">
        <v>1543</v>
      </c>
      <c r="D29" s="516" t="s">
        <v>1511</v>
      </c>
      <c r="E29" s="517">
        <v>192.34</v>
      </c>
      <c r="F29" s="470" t="s">
        <v>1538</v>
      </c>
    </row>
    <row r="30" spans="1:6" x14ac:dyDescent="0.3">
      <c r="A30" s="513" t="s">
        <v>1062</v>
      </c>
      <c r="B30" s="514" t="s">
        <v>1535</v>
      </c>
      <c r="C30" s="515" t="s">
        <v>1544</v>
      </c>
      <c r="D30" s="516" t="s">
        <v>1511</v>
      </c>
      <c r="E30" s="517">
        <v>421.26</v>
      </c>
      <c r="F30" s="470" t="s">
        <v>1538</v>
      </c>
    </row>
    <row r="31" spans="1:6" x14ac:dyDescent="0.3">
      <c r="A31" s="518" t="s">
        <v>1545</v>
      </c>
      <c r="B31" s="519" t="s">
        <v>1546</v>
      </c>
      <c r="C31" s="520" t="s">
        <v>1547</v>
      </c>
      <c r="D31" s="521" t="s">
        <v>1511</v>
      </c>
      <c r="E31" s="522">
        <v>6500</v>
      </c>
      <c r="F31" s="471" t="s">
        <v>1548</v>
      </c>
    </row>
    <row r="32" spans="1:6" x14ac:dyDescent="0.3">
      <c r="A32" s="518" t="s">
        <v>1545</v>
      </c>
      <c r="B32" s="519" t="s">
        <v>1546</v>
      </c>
      <c r="C32" s="520" t="s">
        <v>1549</v>
      </c>
      <c r="D32" s="521" t="s">
        <v>1511</v>
      </c>
      <c r="E32" s="522">
        <v>7265.26</v>
      </c>
      <c r="F32" s="471" t="s">
        <v>1548</v>
      </c>
    </row>
    <row r="33" spans="1:6" x14ac:dyDescent="0.3">
      <c r="A33" s="518" t="s">
        <v>1545</v>
      </c>
      <c r="B33" s="519" t="s">
        <v>1546</v>
      </c>
      <c r="C33" s="520" t="s">
        <v>1550</v>
      </c>
      <c r="D33" s="521" t="s">
        <v>1511</v>
      </c>
      <c r="E33" s="522">
        <v>4675.2539999999999</v>
      </c>
      <c r="F33" s="471" t="s">
        <v>1548</v>
      </c>
    </row>
    <row r="34" spans="1:6" x14ac:dyDescent="0.3">
      <c r="A34" s="518" t="s">
        <v>1545</v>
      </c>
      <c r="B34" s="519" t="s">
        <v>1546</v>
      </c>
      <c r="C34" s="520" t="s">
        <v>1551</v>
      </c>
      <c r="D34" s="521" t="s">
        <v>1511</v>
      </c>
      <c r="E34" s="522">
        <v>16785.5</v>
      </c>
      <c r="F34" s="471" t="s">
        <v>1548</v>
      </c>
    </row>
    <row r="35" spans="1:6" x14ac:dyDescent="0.3">
      <c r="A35" s="518" t="s">
        <v>1545</v>
      </c>
      <c r="B35" s="519" t="s">
        <v>1546</v>
      </c>
      <c r="C35" s="520" t="s">
        <v>1552</v>
      </c>
      <c r="D35" s="521" t="s">
        <v>1511</v>
      </c>
      <c r="E35" s="522">
        <v>15163</v>
      </c>
      <c r="F35" s="471" t="s">
        <v>1548</v>
      </c>
    </row>
    <row r="36" spans="1:6" ht="22.8" x14ac:dyDescent="0.3">
      <c r="A36" s="523" t="s">
        <v>1135</v>
      </c>
      <c r="B36" s="524" t="s">
        <v>1553</v>
      </c>
      <c r="C36" s="525" t="s">
        <v>1554</v>
      </c>
      <c r="D36" s="526" t="s">
        <v>1511</v>
      </c>
      <c r="E36" s="527">
        <v>2330.5</v>
      </c>
      <c r="F36" s="472" t="s">
        <v>1555</v>
      </c>
    </row>
    <row r="37" spans="1:6" ht="22.8" x14ac:dyDescent="0.3">
      <c r="A37" s="523" t="s">
        <v>1135</v>
      </c>
      <c r="B37" s="524" t="s">
        <v>1553</v>
      </c>
      <c r="C37" s="525" t="s">
        <v>1556</v>
      </c>
      <c r="D37" s="526"/>
      <c r="E37" s="527">
        <v>1150</v>
      </c>
      <c r="F37" s="472" t="s">
        <v>1555</v>
      </c>
    </row>
    <row r="38" spans="1:6" ht="22.8" x14ac:dyDescent="0.3">
      <c r="A38" s="523" t="s">
        <v>1135</v>
      </c>
      <c r="B38" s="524" t="s">
        <v>1553</v>
      </c>
      <c r="C38" s="525" t="s">
        <v>1557</v>
      </c>
      <c r="D38" s="526" t="s">
        <v>1511</v>
      </c>
      <c r="E38" s="527">
        <v>2330.5</v>
      </c>
      <c r="F38" s="472" t="s">
        <v>1555</v>
      </c>
    </row>
    <row r="39" spans="1:6" ht="22.8" x14ac:dyDescent="0.3">
      <c r="A39" s="523" t="s">
        <v>1135</v>
      </c>
      <c r="B39" s="524" t="s">
        <v>1553</v>
      </c>
      <c r="C39" s="525" t="s">
        <v>1558</v>
      </c>
      <c r="D39" s="526" t="s">
        <v>1511</v>
      </c>
      <c r="E39" s="527">
        <v>3009</v>
      </c>
      <c r="F39" s="472" t="s">
        <v>1555</v>
      </c>
    </row>
    <row r="40" spans="1:6" ht="22.8" x14ac:dyDescent="0.3">
      <c r="A40" s="523" t="s">
        <v>1135</v>
      </c>
      <c r="B40" s="524" t="s">
        <v>1553</v>
      </c>
      <c r="C40" s="525" t="s">
        <v>1559</v>
      </c>
      <c r="D40" s="526" t="s">
        <v>1511</v>
      </c>
      <c r="E40" s="527">
        <v>1150.5</v>
      </c>
      <c r="F40" s="472" t="s">
        <v>1555</v>
      </c>
    </row>
    <row r="41" spans="1:6" ht="22.8" x14ac:dyDescent="0.3">
      <c r="A41" s="523" t="s">
        <v>1135</v>
      </c>
      <c r="B41" s="524" t="s">
        <v>1553</v>
      </c>
      <c r="C41" s="525" t="s">
        <v>1560</v>
      </c>
      <c r="D41" s="526" t="s">
        <v>1511</v>
      </c>
      <c r="E41" s="527">
        <v>1150.5</v>
      </c>
      <c r="F41" s="472" t="s">
        <v>1555</v>
      </c>
    </row>
    <row r="42" spans="1:6" ht="22.8" x14ac:dyDescent="0.3">
      <c r="A42" s="523" t="s">
        <v>1135</v>
      </c>
      <c r="B42" s="524" t="s">
        <v>1553</v>
      </c>
      <c r="C42" s="525" t="s">
        <v>1561</v>
      </c>
      <c r="D42" s="526" t="s">
        <v>1511</v>
      </c>
      <c r="E42" s="527">
        <v>1947</v>
      </c>
      <c r="F42" s="472" t="s">
        <v>1555</v>
      </c>
    </row>
    <row r="43" spans="1:6" ht="22.5" customHeight="1" x14ac:dyDescent="0.3">
      <c r="A43" s="523" t="s">
        <v>1135</v>
      </c>
      <c r="B43" s="524" t="s">
        <v>1553</v>
      </c>
      <c r="C43" s="525" t="s">
        <v>1562</v>
      </c>
      <c r="D43" s="526" t="s">
        <v>1511</v>
      </c>
      <c r="E43" s="527">
        <v>2212.5</v>
      </c>
      <c r="F43" s="472" t="s">
        <v>1555</v>
      </c>
    </row>
    <row r="44" spans="1:6" ht="18.899999999999999" customHeight="1" x14ac:dyDescent="0.3">
      <c r="A44" s="528" t="s">
        <v>1563</v>
      </c>
      <c r="B44" s="529" t="s">
        <v>1564</v>
      </c>
      <c r="C44" s="463" t="s">
        <v>1565</v>
      </c>
      <c r="D44" s="530" t="s">
        <v>1511</v>
      </c>
      <c r="E44" s="531">
        <v>11210</v>
      </c>
      <c r="F44" s="473" t="s">
        <v>1566</v>
      </c>
    </row>
    <row r="45" spans="1:6" ht="17.100000000000001" customHeight="1" x14ac:dyDescent="0.3">
      <c r="A45" s="528" t="s">
        <v>1563</v>
      </c>
      <c r="B45" s="529" t="s">
        <v>1564</v>
      </c>
      <c r="C45" s="463" t="s">
        <v>1567</v>
      </c>
      <c r="D45" s="530" t="s">
        <v>1511</v>
      </c>
      <c r="E45" s="531">
        <v>15692.82</v>
      </c>
      <c r="F45" s="473" t="s">
        <v>1566</v>
      </c>
    </row>
    <row r="46" spans="1:6" x14ac:dyDescent="0.3">
      <c r="A46" s="528" t="s">
        <v>1563</v>
      </c>
      <c r="B46" s="529" t="s">
        <v>1564</v>
      </c>
      <c r="C46" s="463" t="s">
        <v>1568</v>
      </c>
      <c r="D46" s="530" t="s">
        <v>1511</v>
      </c>
      <c r="E46" s="531">
        <v>342200</v>
      </c>
      <c r="F46" s="473" t="s">
        <v>1566</v>
      </c>
    </row>
    <row r="47" spans="1:6" ht="21" customHeight="1" x14ac:dyDescent="0.3">
      <c r="A47" s="528" t="s">
        <v>1563</v>
      </c>
      <c r="B47" s="529" t="s">
        <v>1564</v>
      </c>
      <c r="C47" s="463" t="s">
        <v>1569</v>
      </c>
      <c r="D47" s="530" t="s">
        <v>1511</v>
      </c>
      <c r="E47" s="531">
        <v>6254</v>
      </c>
      <c r="F47" s="473" t="s">
        <v>1566</v>
      </c>
    </row>
    <row r="48" spans="1:6" ht="14.1" customHeight="1" x14ac:dyDescent="0.3">
      <c r="A48" s="528" t="s">
        <v>1563</v>
      </c>
      <c r="B48" s="529" t="s">
        <v>1564</v>
      </c>
      <c r="C48" s="463" t="s">
        <v>1570</v>
      </c>
      <c r="D48" s="530" t="s">
        <v>1511</v>
      </c>
      <c r="E48" s="531">
        <v>531000</v>
      </c>
      <c r="F48" s="473" t="s">
        <v>1566</v>
      </c>
    </row>
    <row r="49" spans="1:6" x14ac:dyDescent="0.3">
      <c r="A49" s="528" t="s">
        <v>1563</v>
      </c>
      <c r="B49" s="529" t="s">
        <v>1564</v>
      </c>
      <c r="C49" s="463" t="s">
        <v>1571</v>
      </c>
      <c r="D49" s="530" t="s">
        <v>1511</v>
      </c>
      <c r="E49" s="531">
        <v>49794.525000000001</v>
      </c>
      <c r="F49" s="473" t="s">
        <v>1566</v>
      </c>
    </row>
    <row r="50" spans="1:6" x14ac:dyDescent="0.3">
      <c r="A50" s="528" t="s">
        <v>1563</v>
      </c>
      <c r="B50" s="529" t="s">
        <v>1564</v>
      </c>
      <c r="C50" s="463" t="s">
        <v>1572</v>
      </c>
      <c r="D50" s="530" t="s">
        <v>1511</v>
      </c>
      <c r="E50" s="531">
        <v>275000</v>
      </c>
      <c r="F50" s="473" t="s">
        <v>1566</v>
      </c>
    </row>
    <row r="51" spans="1:6" x14ac:dyDescent="0.3">
      <c r="A51" s="528" t="s">
        <v>1563</v>
      </c>
      <c r="B51" s="529" t="s">
        <v>1564</v>
      </c>
      <c r="C51" s="463" t="s">
        <v>1573</v>
      </c>
      <c r="D51" s="530" t="s">
        <v>1511</v>
      </c>
      <c r="E51" s="531">
        <v>8407.5</v>
      </c>
      <c r="F51" s="473" t="s">
        <v>1566</v>
      </c>
    </row>
    <row r="52" spans="1:6" ht="15.9" customHeight="1" x14ac:dyDescent="0.3">
      <c r="A52" s="528" t="s">
        <v>1563</v>
      </c>
      <c r="B52" s="529" t="s">
        <v>1564</v>
      </c>
      <c r="C52" s="463" t="s">
        <v>1574</v>
      </c>
      <c r="D52" s="530" t="s">
        <v>1511</v>
      </c>
      <c r="E52" s="531">
        <v>96885.151100000003</v>
      </c>
      <c r="F52" s="473" t="s">
        <v>1566</v>
      </c>
    </row>
    <row r="53" spans="1:6" ht="15" customHeight="1" x14ac:dyDescent="0.3">
      <c r="A53" s="528" t="s">
        <v>1563</v>
      </c>
      <c r="B53" s="529" t="s">
        <v>1564</v>
      </c>
      <c r="C53" s="463" t="s">
        <v>1575</v>
      </c>
      <c r="D53" s="530" t="s">
        <v>1511</v>
      </c>
      <c r="E53" s="531">
        <v>250160</v>
      </c>
      <c r="F53" s="473" t="s">
        <v>1566</v>
      </c>
    </row>
    <row r="54" spans="1:6" x14ac:dyDescent="0.3">
      <c r="A54" s="528" t="s">
        <v>1563</v>
      </c>
      <c r="B54" s="529" t="s">
        <v>1564</v>
      </c>
      <c r="C54" s="463" t="s">
        <v>1576</v>
      </c>
      <c r="D54" s="530" t="s">
        <v>1511</v>
      </c>
      <c r="E54" s="531">
        <v>2950</v>
      </c>
      <c r="F54" s="473" t="s">
        <v>1566</v>
      </c>
    </row>
    <row r="55" spans="1:6" ht="14.1" customHeight="1" x14ac:dyDescent="0.3">
      <c r="A55" s="528" t="s">
        <v>1563</v>
      </c>
      <c r="B55" s="529" t="s">
        <v>1564</v>
      </c>
      <c r="C55" s="463" t="s">
        <v>1577</v>
      </c>
      <c r="D55" s="530" t="s">
        <v>1511</v>
      </c>
      <c r="E55" s="531">
        <v>226560</v>
      </c>
      <c r="F55" s="473" t="s">
        <v>1566</v>
      </c>
    </row>
    <row r="56" spans="1:6" ht="30.75" customHeight="1" x14ac:dyDescent="0.3">
      <c r="A56" s="528" t="s">
        <v>1563</v>
      </c>
      <c r="B56" s="529" t="s">
        <v>1564</v>
      </c>
      <c r="C56" s="463" t="s">
        <v>1578</v>
      </c>
      <c r="D56" s="530" t="s">
        <v>1511</v>
      </c>
      <c r="E56" s="531">
        <v>501500</v>
      </c>
      <c r="F56" s="473" t="s">
        <v>1566</v>
      </c>
    </row>
    <row r="57" spans="1:6" ht="15" customHeight="1" x14ac:dyDescent="0.3">
      <c r="A57" s="528" t="s">
        <v>1563</v>
      </c>
      <c r="B57" s="529" t="s">
        <v>1564</v>
      </c>
      <c r="C57" s="463" t="s">
        <v>1579</v>
      </c>
      <c r="D57" s="530" t="s">
        <v>1511</v>
      </c>
      <c r="E57" s="531">
        <v>41300</v>
      </c>
      <c r="F57" s="473" t="s">
        <v>1566</v>
      </c>
    </row>
    <row r="58" spans="1:6" ht="24" customHeight="1" x14ac:dyDescent="0.3">
      <c r="A58" s="528" t="s">
        <v>1563</v>
      </c>
      <c r="B58" s="529" t="s">
        <v>1564</v>
      </c>
      <c r="C58" s="463" t="s">
        <v>1580</v>
      </c>
      <c r="D58" s="530" t="s">
        <v>1511</v>
      </c>
      <c r="E58" s="531">
        <v>49560</v>
      </c>
      <c r="F58" s="473" t="s">
        <v>1566</v>
      </c>
    </row>
    <row r="59" spans="1:6" ht="14.1" customHeight="1" x14ac:dyDescent="0.3">
      <c r="A59" s="528" t="s">
        <v>1563</v>
      </c>
      <c r="B59" s="529" t="s">
        <v>1564</v>
      </c>
      <c r="C59" s="463" t="s">
        <v>1581</v>
      </c>
      <c r="D59" s="530" t="s">
        <v>1511</v>
      </c>
      <c r="E59" s="531">
        <v>188800</v>
      </c>
      <c r="F59" s="473" t="s">
        <v>1566</v>
      </c>
    </row>
    <row r="60" spans="1:6" ht="15" customHeight="1" x14ac:dyDescent="0.3">
      <c r="A60" s="528" t="s">
        <v>1563</v>
      </c>
      <c r="B60" s="529" t="s">
        <v>1564</v>
      </c>
      <c r="C60" s="463" t="s">
        <v>1582</v>
      </c>
      <c r="D60" s="530" t="s">
        <v>1511</v>
      </c>
      <c r="E60" s="531">
        <v>27140</v>
      </c>
      <c r="F60" s="473" t="s">
        <v>1566</v>
      </c>
    </row>
    <row r="61" spans="1:6" ht="15.9" customHeight="1" x14ac:dyDescent="0.3">
      <c r="A61" s="528" t="s">
        <v>1563</v>
      </c>
      <c r="B61" s="529" t="s">
        <v>1564</v>
      </c>
      <c r="C61" s="463" t="s">
        <v>1583</v>
      </c>
      <c r="D61" s="530" t="s">
        <v>1511</v>
      </c>
      <c r="E61" s="531">
        <v>49219.1806</v>
      </c>
      <c r="F61" s="473" t="s">
        <v>1566</v>
      </c>
    </row>
    <row r="62" spans="1:6" ht="18.899999999999999" customHeight="1" x14ac:dyDescent="0.3">
      <c r="A62" s="528" t="s">
        <v>1563</v>
      </c>
      <c r="B62" s="529" t="s">
        <v>1564</v>
      </c>
      <c r="C62" s="463" t="s">
        <v>1584</v>
      </c>
      <c r="D62" s="530" t="s">
        <v>1511</v>
      </c>
      <c r="E62" s="531">
        <v>26137.0707</v>
      </c>
      <c r="F62" s="473" t="s">
        <v>1566</v>
      </c>
    </row>
    <row r="63" spans="1:6" ht="20.100000000000001" customHeight="1" x14ac:dyDescent="0.3">
      <c r="A63" s="528" t="s">
        <v>1563</v>
      </c>
      <c r="B63" s="529" t="s">
        <v>1564</v>
      </c>
      <c r="C63" s="463" t="s">
        <v>1585</v>
      </c>
      <c r="D63" s="530" t="s">
        <v>1511</v>
      </c>
      <c r="E63" s="531">
        <v>105563.74400000001</v>
      </c>
      <c r="F63" s="473" t="s">
        <v>1566</v>
      </c>
    </row>
    <row r="64" spans="1:6" ht="18.899999999999999" customHeight="1" x14ac:dyDescent="0.3">
      <c r="A64" s="528" t="s">
        <v>1563</v>
      </c>
      <c r="B64" s="529" t="s">
        <v>1564</v>
      </c>
      <c r="C64" s="463" t="s">
        <v>1586</v>
      </c>
      <c r="D64" s="530" t="s">
        <v>1511</v>
      </c>
      <c r="E64" s="531">
        <v>6490</v>
      </c>
      <c r="F64" s="473" t="s">
        <v>1566</v>
      </c>
    </row>
    <row r="65" spans="1:6" ht="15" customHeight="1" x14ac:dyDescent="0.3">
      <c r="A65" s="528" t="s">
        <v>1563</v>
      </c>
      <c r="B65" s="529" t="s">
        <v>1564</v>
      </c>
      <c r="C65" s="463" t="s">
        <v>1587</v>
      </c>
      <c r="D65" s="530" t="s">
        <v>1511</v>
      </c>
      <c r="E65" s="531">
        <v>30335.3338</v>
      </c>
      <c r="F65" s="473" t="s">
        <v>1566</v>
      </c>
    </row>
    <row r="66" spans="1:6" ht="22.8" x14ac:dyDescent="0.3">
      <c r="A66" s="528" t="s">
        <v>1563</v>
      </c>
      <c r="B66" s="529" t="s">
        <v>1564</v>
      </c>
      <c r="C66" s="463" t="s">
        <v>1588</v>
      </c>
      <c r="D66" s="530" t="s">
        <v>1511</v>
      </c>
      <c r="E66" s="531">
        <v>72981.654699999999</v>
      </c>
      <c r="F66" s="473" t="s">
        <v>1566</v>
      </c>
    </row>
    <row r="67" spans="1:6" x14ac:dyDescent="0.3">
      <c r="A67" s="528" t="s">
        <v>1563</v>
      </c>
      <c r="B67" s="529" t="s">
        <v>1564</v>
      </c>
      <c r="C67" s="463" t="s">
        <v>1589</v>
      </c>
      <c r="D67" s="530" t="s">
        <v>1511</v>
      </c>
      <c r="E67" s="531">
        <v>172048.60250000001</v>
      </c>
      <c r="F67" s="473" t="s">
        <v>1566</v>
      </c>
    </row>
    <row r="68" spans="1:6" x14ac:dyDescent="0.3">
      <c r="A68" s="528" t="s">
        <v>1563</v>
      </c>
      <c r="B68" s="529" t="s">
        <v>1564</v>
      </c>
      <c r="C68" s="463" t="s">
        <v>1590</v>
      </c>
      <c r="D68" s="530" t="s">
        <v>1511</v>
      </c>
      <c r="E68" s="531">
        <v>104465.4</v>
      </c>
      <c r="F68" s="473" t="s">
        <v>1566</v>
      </c>
    </row>
    <row r="69" spans="1:6" x14ac:dyDescent="0.3">
      <c r="A69" s="528" t="s">
        <v>1563</v>
      </c>
      <c r="B69" s="529" t="s">
        <v>1564</v>
      </c>
      <c r="C69" s="463" t="s">
        <v>1591</v>
      </c>
      <c r="D69" s="530" t="s">
        <v>1511</v>
      </c>
      <c r="E69" s="531">
        <v>8314.2916999999998</v>
      </c>
      <c r="F69" s="473" t="s">
        <v>1566</v>
      </c>
    </row>
    <row r="70" spans="1:6" x14ac:dyDescent="0.3">
      <c r="A70" s="528" t="s">
        <v>1563</v>
      </c>
      <c r="B70" s="529" t="s">
        <v>1564</v>
      </c>
      <c r="C70" s="463" t="s">
        <v>1592</v>
      </c>
      <c r="D70" s="530" t="s">
        <v>1511</v>
      </c>
      <c r="E70" s="531">
        <v>198806.39999999999</v>
      </c>
      <c r="F70" s="473" t="s">
        <v>1566</v>
      </c>
    </row>
    <row r="71" spans="1:6" x14ac:dyDescent="0.3">
      <c r="A71" s="528" t="s">
        <v>1563</v>
      </c>
      <c r="B71" s="529" t="s">
        <v>1564</v>
      </c>
      <c r="C71" s="463" t="s">
        <v>1593</v>
      </c>
      <c r="D71" s="530" t="s">
        <v>1511</v>
      </c>
      <c r="E71" s="531">
        <v>11313.84</v>
      </c>
      <c r="F71" s="473" t="s">
        <v>1566</v>
      </c>
    </row>
    <row r="72" spans="1:6" x14ac:dyDescent="0.3">
      <c r="A72" s="528" t="s">
        <v>1563</v>
      </c>
      <c r="B72" s="529" t="s">
        <v>1564</v>
      </c>
      <c r="C72" s="463" t="s">
        <v>1594</v>
      </c>
      <c r="D72" s="530" t="s">
        <v>1511</v>
      </c>
      <c r="E72" s="531">
        <v>469017.40850000002</v>
      </c>
      <c r="F72" s="473" t="s">
        <v>1566</v>
      </c>
    </row>
    <row r="73" spans="1:6" x14ac:dyDescent="0.3">
      <c r="A73" s="528" t="s">
        <v>1563</v>
      </c>
      <c r="B73" s="529" t="s">
        <v>1564</v>
      </c>
      <c r="C73" s="463" t="s">
        <v>1595</v>
      </c>
      <c r="D73" s="530" t="s">
        <v>1511</v>
      </c>
      <c r="E73" s="531">
        <v>4501.7</v>
      </c>
      <c r="F73" s="473" t="s">
        <v>1566</v>
      </c>
    </row>
    <row r="74" spans="1:6" x14ac:dyDescent="0.3">
      <c r="A74" s="528" t="s">
        <v>1563</v>
      </c>
      <c r="B74" s="529" t="s">
        <v>1564</v>
      </c>
      <c r="C74" s="463" t="s">
        <v>1596</v>
      </c>
      <c r="D74" s="530" t="s">
        <v>1511</v>
      </c>
      <c r="E74" s="531">
        <v>161582.93400000001</v>
      </c>
      <c r="F74" s="473" t="s">
        <v>1566</v>
      </c>
    </row>
    <row r="75" spans="1:6" x14ac:dyDescent="0.3">
      <c r="A75" s="528" t="s">
        <v>1563</v>
      </c>
      <c r="B75" s="529" t="s">
        <v>1564</v>
      </c>
      <c r="C75" s="463" t="s">
        <v>1597</v>
      </c>
      <c r="D75" s="530" t="s">
        <v>1511</v>
      </c>
      <c r="E75" s="531">
        <v>344224.6911</v>
      </c>
      <c r="F75" s="473" t="s">
        <v>1566</v>
      </c>
    </row>
    <row r="76" spans="1:6" x14ac:dyDescent="0.3">
      <c r="A76" s="528" t="s">
        <v>1563</v>
      </c>
      <c r="B76" s="529" t="s">
        <v>1564</v>
      </c>
      <c r="C76" s="463" t="s">
        <v>1598</v>
      </c>
      <c r="D76" s="530" t="s">
        <v>1511</v>
      </c>
      <c r="E76" s="531">
        <v>24151.661800000002</v>
      </c>
      <c r="F76" s="473" t="s">
        <v>1566</v>
      </c>
    </row>
    <row r="77" spans="1:6" x14ac:dyDescent="0.3">
      <c r="A77" s="528" t="s">
        <v>1563</v>
      </c>
      <c r="B77" s="529" t="s">
        <v>1564</v>
      </c>
      <c r="C77" s="463" t="s">
        <v>1599</v>
      </c>
      <c r="D77" s="530" t="s">
        <v>1511</v>
      </c>
      <c r="E77" s="531">
        <v>12836.04</v>
      </c>
      <c r="F77" s="473" t="s">
        <v>1566</v>
      </c>
    </row>
    <row r="78" spans="1:6" x14ac:dyDescent="0.3">
      <c r="A78" s="528" t="s">
        <v>1563</v>
      </c>
      <c r="B78" s="529" t="s">
        <v>1564</v>
      </c>
      <c r="C78" s="463" t="s">
        <v>1600</v>
      </c>
      <c r="D78" s="530" t="s">
        <v>1511</v>
      </c>
      <c r="E78" s="531">
        <v>45994.842499999999</v>
      </c>
      <c r="F78" s="473" t="s">
        <v>1566</v>
      </c>
    </row>
    <row r="79" spans="1:6" x14ac:dyDescent="0.3">
      <c r="A79" s="528" t="s">
        <v>1563</v>
      </c>
      <c r="B79" s="529" t="s">
        <v>1564</v>
      </c>
      <c r="C79" s="463" t="s">
        <v>1601</v>
      </c>
      <c r="D79" s="530" t="s">
        <v>1511</v>
      </c>
      <c r="E79" s="531">
        <v>111029.4216</v>
      </c>
      <c r="F79" s="473" t="s">
        <v>1566</v>
      </c>
    </row>
    <row r="80" spans="1:6" x14ac:dyDescent="0.3">
      <c r="A80" s="528" t="s">
        <v>1563</v>
      </c>
      <c r="B80" s="529" t="s">
        <v>1564</v>
      </c>
      <c r="C80" s="463" t="s">
        <v>1602</v>
      </c>
      <c r="D80" s="530" t="s">
        <v>1511</v>
      </c>
      <c r="E80" s="531">
        <v>1770</v>
      </c>
      <c r="F80" s="473" t="s">
        <v>1566</v>
      </c>
    </row>
    <row r="81" spans="1:6" x14ac:dyDescent="0.3">
      <c r="A81" s="528" t="s">
        <v>1563</v>
      </c>
      <c r="B81" s="529" t="s">
        <v>1564</v>
      </c>
      <c r="C81" s="463" t="s">
        <v>1603</v>
      </c>
      <c r="D81" s="530" t="s">
        <v>1511</v>
      </c>
      <c r="E81" s="531">
        <v>4524.9931999999999</v>
      </c>
      <c r="F81" s="473" t="s">
        <v>1566</v>
      </c>
    </row>
    <row r="82" spans="1:6" ht="18.75" customHeight="1" x14ac:dyDescent="0.3">
      <c r="A82" s="528" t="s">
        <v>1563</v>
      </c>
      <c r="B82" s="529" t="s">
        <v>1564</v>
      </c>
      <c r="C82" s="463" t="s">
        <v>1604</v>
      </c>
      <c r="D82" s="530" t="s">
        <v>1511</v>
      </c>
      <c r="E82" s="531">
        <v>3299.87</v>
      </c>
      <c r="F82" s="473" t="s">
        <v>1566</v>
      </c>
    </row>
    <row r="83" spans="1:6" ht="20.25" customHeight="1" x14ac:dyDescent="0.3">
      <c r="A83" s="528" t="s">
        <v>1563</v>
      </c>
      <c r="B83" s="529" t="s">
        <v>1564</v>
      </c>
      <c r="C83" s="463" t="s">
        <v>1605</v>
      </c>
      <c r="D83" s="530" t="s">
        <v>1511</v>
      </c>
      <c r="E83" s="531">
        <v>4242.6899999999996</v>
      </c>
      <c r="F83" s="473" t="s">
        <v>1566</v>
      </c>
    </row>
    <row r="84" spans="1:6" ht="21.9" customHeight="1" x14ac:dyDescent="0.3">
      <c r="A84" s="528" t="s">
        <v>1563</v>
      </c>
      <c r="B84" s="529" t="s">
        <v>1564</v>
      </c>
      <c r="C84" s="463" t="s">
        <v>1606</v>
      </c>
      <c r="D84" s="530" t="s">
        <v>1511</v>
      </c>
      <c r="E84" s="531">
        <v>11859.991</v>
      </c>
      <c r="F84" s="473" t="s">
        <v>1566</v>
      </c>
    </row>
    <row r="85" spans="1:6" ht="18" customHeight="1" x14ac:dyDescent="0.3">
      <c r="A85" s="528" t="s">
        <v>1563</v>
      </c>
      <c r="B85" s="529" t="s">
        <v>1564</v>
      </c>
      <c r="C85" s="463" t="s">
        <v>1607</v>
      </c>
      <c r="D85" s="530" t="s">
        <v>1511</v>
      </c>
      <c r="E85" s="531">
        <v>1479.9914000000001</v>
      </c>
      <c r="F85" s="473" t="s">
        <v>1566</v>
      </c>
    </row>
    <row r="86" spans="1:6" x14ac:dyDescent="0.3">
      <c r="A86" s="528" t="s">
        <v>1563</v>
      </c>
      <c r="B86" s="529" t="s">
        <v>1564</v>
      </c>
      <c r="C86" s="463" t="s">
        <v>1608</v>
      </c>
      <c r="D86" s="530" t="s">
        <v>1511</v>
      </c>
      <c r="E86" s="531">
        <v>1999.9938</v>
      </c>
      <c r="F86" s="473" t="s">
        <v>1566</v>
      </c>
    </row>
    <row r="87" spans="1:6" x14ac:dyDescent="0.3">
      <c r="A87" s="528" t="s">
        <v>1563</v>
      </c>
      <c r="B87" s="529" t="s">
        <v>1564</v>
      </c>
      <c r="C87" s="463" t="s">
        <v>1609</v>
      </c>
      <c r="D87" s="530" t="s">
        <v>1511</v>
      </c>
      <c r="E87" s="531">
        <v>6938.4</v>
      </c>
      <c r="F87" s="473" t="s">
        <v>1566</v>
      </c>
    </row>
    <row r="88" spans="1:6" x14ac:dyDescent="0.3">
      <c r="A88" s="528" t="s">
        <v>1563</v>
      </c>
      <c r="B88" s="529" t="s">
        <v>1564</v>
      </c>
      <c r="C88" s="463" t="s">
        <v>1610</v>
      </c>
      <c r="D88" s="530" t="s">
        <v>1511</v>
      </c>
      <c r="E88" s="531">
        <v>938.18259999999998</v>
      </c>
      <c r="F88" s="473" t="s">
        <v>1566</v>
      </c>
    </row>
    <row r="89" spans="1:6" x14ac:dyDescent="0.3">
      <c r="A89" s="528" t="s">
        <v>1563</v>
      </c>
      <c r="B89" s="529" t="s">
        <v>1564</v>
      </c>
      <c r="C89" s="463" t="s">
        <v>1611</v>
      </c>
      <c r="D89" s="530" t="s">
        <v>1511</v>
      </c>
      <c r="E89" s="531">
        <v>3519.94</v>
      </c>
      <c r="F89" s="473" t="s">
        <v>1566</v>
      </c>
    </row>
    <row r="90" spans="1:6" ht="20.100000000000001" customHeight="1" x14ac:dyDescent="0.3">
      <c r="A90" s="528" t="s">
        <v>1563</v>
      </c>
      <c r="B90" s="529" t="s">
        <v>1564</v>
      </c>
      <c r="C90" s="463" t="s">
        <v>1612</v>
      </c>
      <c r="D90" s="530" t="s">
        <v>1511</v>
      </c>
      <c r="E90" s="531">
        <v>9</v>
      </c>
      <c r="F90" s="473" t="s">
        <v>1566</v>
      </c>
    </row>
    <row r="91" spans="1:6" ht="20.100000000000001" customHeight="1" x14ac:dyDescent="0.3">
      <c r="A91" s="528" t="s">
        <v>1563</v>
      </c>
      <c r="B91" s="529" t="s">
        <v>1564</v>
      </c>
      <c r="C91" s="463" t="s">
        <v>1613</v>
      </c>
      <c r="D91" s="530" t="s">
        <v>1511</v>
      </c>
      <c r="E91" s="531">
        <v>63229.120000000003</v>
      </c>
      <c r="F91" s="473" t="s">
        <v>1566</v>
      </c>
    </row>
    <row r="92" spans="1:6" ht="24.75" customHeight="1" x14ac:dyDescent="0.3">
      <c r="A92" s="528" t="s">
        <v>1563</v>
      </c>
      <c r="B92" s="529" t="s">
        <v>1564</v>
      </c>
      <c r="C92" s="463" t="s">
        <v>1614</v>
      </c>
      <c r="D92" s="530" t="s">
        <v>1511</v>
      </c>
      <c r="E92" s="531">
        <v>475540</v>
      </c>
      <c r="F92" s="473" t="s">
        <v>1566</v>
      </c>
    </row>
    <row r="93" spans="1:6" x14ac:dyDescent="0.3">
      <c r="A93" s="528" t="s">
        <v>1563</v>
      </c>
      <c r="B93" s="529" t="s">
        <v>1564</v>
      </c>
      <c r="C93" s="463" t="s">
        <v>1615</v>
      </c>
      <c r="D93" s="530" t="s">
        <v>1511</v>
      </c>
      <c r="E93" s="531">
        <v>490481.16</v>
      </c>
      <c r="F93" s="473" t="s">
        <v>1566</v>
      </c>
    </row>
    <row r="94" spans="1:6" x14ac:dyDescent="0.3">
      <c r="A94" s="528" t="s">
        <v>1563</v>
      </c>
      <c r="B94" s="529" t="s">
        <v>1564</v>
      </c>
      <c r="C94" s="463" t="s">
        <v>1616</v>
      </c>
      <c r="D94" s="530" t="s">
        <v>1511</v>
      </c>
      <c r="E94" s="531">
        <v>74340</v>
      </c>
      <c r="F94" s="473" t="s">
        <v>1566</v>
      </c>
    </row>
    <row r="95" spans="1:6" ht="15" customHeight="1" x14ac:dyDescent="0.3">
      <c r="A95" s="528" t="s">
        <v>1563</v>
      </c>
      <c r="B95" s="529" t="s">
        <v>1564</v>
      </c>
      <c r="C95" s="463" t="s">
        <v>1617</v>
      </c>
      <c r="D95" s="530" t="s">
        <v>1511</v>
      </c>
      <c r="E95" s="531">
        <v>40101.792600000001</v>
      </c>
      <c r="F95" s="473" t="s">
        <v>1566</v>
      </c>
    </row>
    <row r="96" spans="1:6" ht="14.1" customHeight="1" x14ac:dyDescent="0.3">
      <c r="A96" s="528" t="s">
        <v>1563</v>
      </c>
      <c r="B96" s="529" t="s">
        <v>1564</v>
      </c>
      <c r="C96" s="463" t="s">
        <v>1618</v>
      </c>
      <c r="D96" s="530" t="s">
        <v>1511</v>
      </c>
      <c r="E96" s="531">
        <v>386697.033</v>
      </c>
      <c r="F96" s="473" t="s">
        <v>1566</v>
      </c>
    </row>
    <row r="97" spans="1:6" x14ac:dyDescent="0.3">
      <c r="A97" s="528" t="s">
        <v>1563</v>
      </c>
      <c r="B97" s="529" t="s">
        <v>1564</v>
      </c>
      <c r="C97" s="463" t="s">
        <v>1619</v>
      </c>
      <c r="D97" s="530" t="s">
        <v>1511</v>
      </c>
      <c r="E97" s="531">
        <v>142177.25599999999</v>
      </c>
      <c r="F97" s="473" t="s">
        <v>1566</v>
      </c>
    </row>
    <row r="98" spans="1:6" x14ac:dyDescent="0.3">
      <c r="A98" s="528" t="s">
        <v>1563</v>
      </c>
      <c r="B98" s="529" t="s">
        <v>1564</v>
      </c>
      <c r="C98" s="463" t="s">
        <v>1620</v>
      </c>
      <c r="D98" s="530" t="s">
        <v>1511</v>
      </c>
      <c r="E98" s="531">
        <v>26868.6</v>
      </c>
      <c r="F98" s="473" t="s">
        <v>1566</v>
      </c>
    </row>
    <row r="99" spans="1:6" x14ac:dyDescent="0.3">
      <c r="A99" s="528" t="s">
        <v>1563</v>
      </c>
      <c r="B99" s="529" t="s">
        <v>1564</v>
      </c>
      <c r="C99" s="463" t="s">
        <v>1621</v>
      </c>
      <c r="D99" s="530" t="s">
        <v>1511</v>
      </c>
      <c r="E99" s="531">
        <v>1897493.1</v>
      </c>
      <c r="F99" s="473" t="s">
        <v>1566</v>
      </c>
    </row>
    <row r="100" spans="1:6" x14ac:dyDescent="0.3">
      <c r="A100" s="528" t="s">
        <v>1563</v>
      </c>
      <c r="B100" s="529" t="s">
        <v>1564</v>
      </c>
      <c r="C100" s="463" t="s">
        <v>1622</v>
      </c>
      <c r="D100" s="530" t="s">
        <v>1511</v>
      </c>
      <c r="E100" s="531">
        <v>232041.1</v>
      </c>
      <c r="F100" s="473" t="s">
        <v>1566</v>
      </c>
    </row>
    <row r="101" spans="1:6" x14ac:dyDescent="0.3">
      <c r="A101" s="528" t="s">
        <v>1563</v>
      </c>
      <c r="B101" s="529" t="s">
        <v>1564</v>
      </c>
      <c r="C101" s="463" t="s">
        <v>1623</v>
      </c>
      <c r="D101" s="530" t="s">
        <v>1511</v>
      </c>
      <c r="E101" s="531">
        <v>34703.800000000003</v>
      </c>
      <c r="F101" s="473" t="s">
        <v>1566</v>
      </c>
    </row>
    <row r="102" spans="1:6" x14ac:dyDescent="0.3">
      <c r="A102" s="528" t="s">
        <v>1563</v>
      </c>
      <c r="B102" s="529" t="s">
        <v>1564</v>
      </c>
      <c r="C102" s="463" t="s">
        <v>1624</v>
      </c>
      <c r="D102" s="530" t="s">
        <v>1511</v>
      </c>
      <c r="E102" s="531">
        <v>8903.1</v>
      </c>
      <c r="F102" s="473" t="s">
        <v>1566</v>
      </c>
    </row>
    <row r="103" spans="1:6" ht="15.9" customHeight="1" x14ac:dyDescent="0.3">
      <c r="A103" s="528" t="s">
        <v>1563</v>
      </c>
      <c r="B103" s="529" t="s">
        <v>1564</v>
      </c>
      <c r="C103" s="463" t="s">
        <v>1625</v>
      </c>
      <c r="D103" s="530" t="s">
        <v>1511</v>
      </c>
      <c r="E103" s="531">
        <v>130316.25</v>
      </c>
      <c r="F103" s="532" t="s">
        <v>1566</v>
      </c>
    </row>
    <row r="104" spans="1:6" x14ac:dyDescent="0.3">
      <c r="A104" s="528" t="s">
        <v>1563</v>
      </c>
      <c r="B104" s="529" t="s">
        <v>1564</v>
      </c>
      <c r="C104" s="463" t="s">
        <v>1626</v>
      </c>
      <c r="D104" s="530" t="s">
        <v>1511</v>
      </c>
      <c r="E104" s="531">
        <v>22139.75</v>
      </c>
      <c r="F104" s="473" t="s">
        <v>1566</v>
      </c>
    </row>
    <row r="105" spans="1:6" x14ac:dyDescent="0.3">
      <c r="A105" s="528" t="s">
        <v>1563</v>
      </c>
      <c r="B105" s="529" t="s">
        <v>1564</v>
      </c>
      <c r="C105" s="463" t="s">
        <v>1627</v>
      </c>
      <c r="D105" s="530" t="s">
        <v>1511</v>
      </c>
      <c r="E105" s="531">
        <v>62932.232000000004</v>
      </c>
      <c r="F105" s="473" t="s">
        <v>1566</v>
      </c>
    </row>
    <row r="106" spans="1:6" x14ac:dyDescent="0.3">
      <c r="A106" s="528" t="s">
        <v>1563</v>
      </c>
      <c r="B106" s="529" t="s">
        <v>1564</v>
      </c>
      <c r="C106" s="463" t="s">
        <v>1628</v>
      </c>
      <c r="D106" s="530" t="s">
        <v>1511</v>
      </c>
      <c r="E106" s="531">
        <v>62932.232199999999</v>
      </c>
      <c r="F106" s="473" t="s">
        <v>1566</v>
      </c>
    </row>
    <row r="107" spans="1:6" x14ac:dyDescent="0.3">
      <c r="A107" s="528" t="s">
        <v>1563</v>
      </c>
      <c r="B107" s="529" t="s">
        <v>1564</v>
      </c>
      <c r="C107" s="463" t="s">
        <v>1629</v>
      </c>
      <c r="D107" s="530" t="s">
        <v>1511</v>
      </c>
      <c r="E107" s="531">
        <v>57230</v>
      </c>
      <c r="F107" s="473" t="s">
        <v>1566</v>
      </c>
    </row>
    <row r="108" spans="1:6" x14ac:dyDescent="0.3">
      <c r="A108" s="528" t="s">
        <v>1563</v>
      </c>
      <c r="B108" s="529" t="s">
        <v>1564</v>
      </c>
      <c r="C108" s="463" t="s">
        <v>1630</v>
      </c>
      <c r="D108" s="530" t="s">
        <v>1511</v>
      </c>
      <c r="E108" s="531">
        <v>2549.9917</v>
      </c>
      <c r="F108" s="473" t="s">
        <v>1566</v>
      </c>
    </row>
    <row r="109" spans="1:6" x14ac:dyDescent="0.3">
      <c r="A109" s="528" t="s">
        <v>1563</v>
      </c>
      <c r="B109" s="529" t="s">
        <v>1564</v>
      </c>
      <c r="C109" s="463" t="s">
        <v>1631</v>
      </c>
      <c r="D109" s="530" t="s">
        <v>1511</v>
      </c>
      <c r="E109" s="531">
        <v>13999.992</v>
      </c>
      <c r="F109" s="473" t="s">
        <v>1566</v>
      </c>
    </row>
    <row r="110" spans="1:6" x14ac:dyDescent="0.3">
      <c r="A110" s="528" t="s">
        <v>1563</v>
      </c>
      <c r="B110" s="529" t="s">
        <v>1564</v>
      </c>
      <c r="C110" s="463" t="s">
        <v>1632</v>
      </c>
      <c r="D110" s="530" t="s">
        <v>1511</v>
      </c>
      <c r="E110" s="531">
        <v>19383.86</v>
      </c>
      <c r="F110" s="473" t="s">
        <v>1566</v>
      </c>
    </row>
    <row r="111" spans="1:6" x14ac:dyDescent="0.3">
      <c r="A111" s="528" t="s">
        <v>1563</v>
      </c>
      <c r="B111" s="529" t="s">
        <v>1564</v>
      </c>
      <c r="C111" s="463" t="s">
        <v>1633</v>
      </c>
      <c r="D111" s="530" t="s">
        <v>1511</v>
      </c>
      <c r="E111" s="531">
        <v>250971.84</v>
      </c>
      <c r="F111" s="473" t="s">
        <v>1566</v>
      </c>
    </row>
    <row r="112" spans="1:6" x14ac:dyDescent="0.3">
      <c r="A112" s="528" t="s">
        <v>1563</v>
      </c>
      <c r="B112" s="529" t="s">
        <v>1564</v>
      </c>
      <c r="C112" s="463" t="s">
        <v>1634</v>
      </c>
      <c r="D112" s="530" t="s">
        <v>1511</v>
      </c>
      <c r="E112" s="531">
        <v>257712</v>
      </c>
      <c r="F112" s="473" t="s">
        <v>1566</v>
      </c>
    </row>
    <row r="113" spans="1:6" x14ac:dyDescent="0.3">
      <c r="A113" s="528" t="s">
        <v>1563</v>
      </c>
      <c r="B113" s="529" t="s">
        <v>1564</v>
      </c>
      <c r="C113" s="463" t="s">
        <v>1635</v>
      </c>
      <c r="D113" s="530" t="s">
        <v>1511</v>
      </c>
      <c r="E113" s="531">
        <v>3613.16</v>
      </c>
      <c r="F113" s="473" t="s">
        <v>1566</v>
      </c>
    </row>
    <row r="114" spans="1:6" x14ac:dyDescent="0.3">
      <c r="A114" s="528" t="s">
        <v>1563</v>
      </c>
      <c r="B114" s="529" t="s">
        <v>1564</v>
      </c>
      <c r="C114" s="463" t="s">
        <v>1636</v>
      </c>
      <c r="D114" s="530" t="s">
        <v>1511</v>
      </c>
      <c r="E114" s="531">
        <v>34202.300000000003</v>
      </c>
      <c r="F114" s="473" t="s">
        <v>1566</v>
      </c>
    </row>
    <row r="115" spans="1:6" x14ac:dyDescent="0.3">
      <c r="A115" s="528" t="s">
        <v>1563</v>
      </c>
      <c r="B115" s="529" t="s">
        <v>1564</v>
      </c>
      <c r="C115" s="463" t="s">
        <v>1637</v>
      </c>
      <c r="D115" s="530" t="s">
        <v>1511</v>
      </c>
      <c r="E115" s="531">
        <v>30336.03</v>
      </c>
      <c r="F115" s="473" t="s">
        <v>1566</v>
      </c>
    </row>
    <row r="116" spans="1:6" x14ac:dyDescent="0.3">
      <c r="A116" s="528" t="s">
        <v>1563</v>
      </c>
      <c r="B116" s="529" t="s">
        <v>1564</v>
      </c>
      <c r="C116" s="463" t="s">
        <v>1638</v>
      </c>
      <c r="D116" s="530" t="s">
        <v>1511</v>
      </c>
      <c r="E116" s="531">
        <v>1250.8</v>
      </c>
      <c r="F116" s="473" t="s">
        <v>1566</v>
      </c>
    </row>
    <row r="117" spans="1:6" x14ac:dyDescent="0.3">
      <c r="A117" s="528" t="s">
        <v>1563</v>
      </c>
      <c r="B117" s="529" t="s">
        <v>1564</v>
      </c>
      <c r="C117" s="463" t="s">
        <v>1639</v>
      </c>
      <c r="D117" s="530" t="s">
        <v>1511</v>
      </c>
      <c r="E117" s="531">
        <v>1250.8</v>
      </c>
      <c r="F117" s="473" t="s">
        <v>1566</v>
      </c>
    </row>
    <row r="118" spans="1:6" x14ac:dyDescent="0.3">
      <c r="A118" s="528" t="s">
        <v>1563</v>
      </c>
      <c r="B118" s="529" t="s">
        <v>1564</v>
      </c>
      <c r="C118" s="463" t="s">
        <v>1640</v>
      </c>
      <c r="D118" s="530" t="s">
        <v>1511</v>
      </c>
      <c r="E118" s="531">
        <v>1250.8</v>
      </c>
      <c r="F118" s="473" t="s">
        <v>1566</v>
      </c>
    </row>
    <row r="119" spans="1:6" x14ac:dyDescent="0.3">
      <c r="A119" s="528" t="s">
        <v>1563</v>
      </c>
      <c r="B119" s="529" t="s">
        <v>1564</v>
      </c>
      <c r="C119" s="463" t="s">
        <v>1641</v>
      </c>
      <c r="D119" s="530" t="s">
        <v>1511</v>
      </c>
      <c r="E119" s="531">
        <v>21240</v>
      </c>
      <c r="F119" s="473" t="s">
        <v>1566</v>
      </c>
    </row>
    <row r="120" spans="1:6" x14ac:dyDescent="0.3">
      <c r="A120" s="528" t="s">
        <v>1563</v>
      </c>
      <c r="B120" s="529" t="s">
        <v>1564</v>
      </c>
      <c r="C120" s="463" t="s">
        <v>1642</v>
      </c>
      <c r="D120" s="530" t="s">
        <v>1511</v>
      </c>
      <c r="E120" s="531">
        <v>43960.9</v>
      </c>
      <c r="F120" s="473" t="s">
        <v>1566</v>
      </c>
    </row>
    <row r="121" spans="1:6" x14ac:dyDescent="0.3">
      <c r="A121" s="528" t="s">
        <v>1563</v>
      </c>
      <c r="B121" s="529" t="s">
        <v>1564</v>
      </c>
      <c r="C121" s="463" t="s">
        <v>1643</v>
      </c>
      <c r="D121" s="530" t="s">
        <v>1511</v>
      </c>
      <c r="E121" s="531">
        <v>13749.996999999999</v>
      </c>
      <c r="F121" s="473" t="s">
        <v>1566</v>
      </c>
    </row>
    <row r="122" spans="1:6" x14ac:dyDescent="0.3">
      <c r="A122" s="528" t="s">
        <v>1563</v>
      </c>
      <c r="B122" s="529" t="s">
        <v>1564</v>
      </c>
      <c r="C122" s="463" t="s">
        <v>1644</v>
      </c>
      <c r="D122" s="530" t="s">
        <v>1511</v>
      </c>
      <c r="E122" s="531">
        <v>13570</v>
      </c>
      <c r="F122" s="473" t="s">
        <v>1566</v>
      </c>
    </row>
    <row r="123" spans="1:6" x14ac:dyDescent="0.3">
      <c r="A123" s="528" t="s">
        <v>1563</v>
      </c>
      <c r="B123" s="529" t="s">
        <v>1564</v>
      </c>
      <c r="C123" s="463" t="s">
        <v>1645</v>
      </c>
      <c r="D123" s="530" t="s">
        <v>1511</v>
      </c>
      <c r="E123" s="531">
        <v>4284.71</v>
      </c>
      <c r="F123" s="473" t="s">
        <v>1566</v>
      </c>
    </row>
    <row r="124" spans="1:6" x14ac:dyDescent="0.3">
      <c r="A124" s="528" t="s">
        <v>1563</v>
      </c>
      <c r="B124" s="529" t="s">
        <v>1564</v>
      </c>
      <c r="C124" s="463" t="s">
        <v>1646</v>
      </c>
      <c r="D124" s="530" t="s">
        <v>1511</v>
      </c>
      <c r="E124" s="531">
        <v>5726.64</v>
      </c>
      <c r="F124" s="473" t="s">
        <v>1566</v>
      </c>
    </row>
    <row r="125" spans="1:6" x14ac:dyDescent="0.3">
      <c r="A125" s="528" t="s">
        <v>1563</v>
      </c>
      <c r="B125" s="529" t="s">
        <v>1564</v>
      </c>
      <c r="C125" s="463" t="s">
        <v>1647</v>
      </c>
      <c r="D125" s="530" t="s">
        <v>1511</v>
      </c>
      <c r="E125" s="531">
        <v>20650</v>
      </c>
      <c r="F125" s="473" t="s">
        <v>1566</v>
      </c>
    </row>
    <row r="126" spans="1:6" ht="12.9" customHeight="1" x14ac:dyDescent="0.3">
      <c r="A126" s="528" t="s">
        <v>1563</v>
      </c>
      <c r="B126" s="529" t="s">
        <v>1564</v>
      </c>
      <c r="C126" s="463" t="s">
        <v>1648</v>
      </c>
      <c r="D126" s="530" t="s">
        <v>1511</v>
      </c>
      <c r="E126" s="531">
        <v>575000.01</v>
      </c>
      <c r="F126" s="473" t="s">
        <v>1566</v>
      </c>
    </row>
    <row r="127" spans="1:6" x14ac:dyDescent="0.3">
      <c r="A127" s="528" t="s">
        <v>1563</v>
      </c>
      <c r="B127" s="529" t="s">
        <v>1564</v>
      </c>
      <c r="C127" s="463" t="s">
        <v>1649</v>
      </c>
      <c r="D127" s="530" t="s">
        <v>1511</v>
      </c>
      <c r="E127" s="531">
        <v>2542900</v>
      </c>
      <c r="F127" s="473" t="s">
        <v>1566</v>
      </c>
    </row>
    <row r="128" spans="1:6" x14ac:dyDescent="0.3">
      <c r="A128" s="528" t="s">
        <v>1563</v>
      </c>
      <c r="B128" s="529" t="s">
        <v>1564</v>
      </c>
      <c r="C128" s="463" t="s">
        <v>1650</v>
      </c>
      <c r="D128" s="530" t="s">
        <v>1511</v>
      </c>
      <c r="E128" s="531">
        <v>172556.12</v>
      </c>
      <c r="F128" s="473" t="s">
        <v>1566</v>
      </c>
    </row>
    <row r="129" spans="1:6" x14ac:dyDescent="0.3">
      <c r="A129" s="528" t="s">
        <v>1563</v>
      </c>
      <c r="B129" s="529" t="s">
        <v>1564</v>
      </c>
      <c r="C129" s="463" t="s">
        <v>1651</v>
      </c>
      <c r="D129" s="530" t="s">
        <v>1511</v>
      </c>
      <c r="E129" s="531">
        <v>44250</v>
      </c>
      <c r="F129" s="473" t="s">
        <v>1566</v>
      </c>
    </row>
    <row r="130" spans="1:6" x14ac:dyDescent="0.3">
      <c r="A130" s="528" t="s">
        <v>1563</v>
      </c>
      <c r="B130" s="529" t="s">
        <v>1564</v>
      </c>
      <c r="C130" s="463" t="s">
        <v>1652</v>
      </c>
      <c r="D130" s="530" t="s">
        <v>1511</v>
      </c>
      <c r="E130" s="531">
        <v>719492.56279999996</v>
      </c>
      <c r="F130" s="473" t="s">
        <v>1566</v>
      </c>
    </row>
    <row r="131" spans="1:6" x14ac:dyDescent="0.3">
      <c r="A131" s="528" t="s">
        <v>1563</v>
      </c>
      <c r="B131" s="529" t="s">
        <v>1564</v>
      </c>
      <c r="C131" s="463" t="s">
        <v>1653</v>
      </c>
      <c r="D131" s="530" t="s">
        <v>1511</v>
      </c>
      <c r="E131" s="531">
        <v>816192.43</v>
      </c>
      <c r="F131" s="473" t="s">
        <v>1566</v>
      </c>
    </row>
    <row r="132" spans="1:6" x14ac:dyDescent="0.3">
      <c r="A132" s="533" t="s">
        <v>1654</v>
      </c>
      <c r="B132" s="534" t="s">
        <v>1655</v>
      </c>
      <c r="C132" s="535" t="s">
        <v>1656</v>
      </c>
      <c r="D132" s="536" t="s">
        <v>1511</v>
      </c>
      <c r="E132" s="537">
        <v>56724</v>
      </c>
      <c r="F132" s="474" t="s">
        <v>1657</v>
      </c>
    </row>
    <row r="133" spans="1:6" ht="14.1" customHeight="1" x14ac:dyDescent="0.3">
      <c r="A133" s="533" t="s">
        <v>1654</v>
      </c>
      <c r="B133" s="534" t="s">
        <v>1655</v>
      </c>
      <c r="C133" s="535" t="s">
        <v>1658</v>
      </c>
      <c r="D133" s="536" t="s">
        <v>1511</v>
      </c>
      <c r="E133" s="537">
        <v>3776</v>
      </c>
      <c r="F133" s="474" t="s">
        <v>1657</v>
      </c>
    </row>
    <row r="134" spans="1:6" ht="15.9" customHeight="1" x14ac:dyDescent="0.3">
      <c r="A134" s="533" t="s">
        <v>1654</v>
      </c>
      <c r="B134" s="534" t="s">
        <v>1655</v>
      </c>
      <c r="C134" s="535" t="s">
        <v>1659</v>
      </c>
      <c r="D134" s="536" t="s">
        <v>1511</v>
      </c>
      <c r="E134" s="537">
        <v>32499</v>
      </c>
      <c r="F134" s="474" t="s">
        <v>1657</v>
      </c>
    </row>
    <row r="135" spans="1:6" ht="15" customHeight="1" x14ac:dyDescent="0.3">
      <c r="A135" s="533" t="s">
        <v>1654</v>
      </c>
      <c r="B135" s="534" t="s">
        <v>1655</v>
      </c>
      <c r="C135" s="535" t="s">
        <v>1660</v>
      </c>
      <c r="D135" s="536" t="s">
        <v>1511</v>
      </c>
      <c r="E135" s="537">
        <v>28855</v>
      </c>
      <c r="F135" s="474" t="s">
        <v>1657</v>
      </c>
    </row>
    <row r="136" spans="1:6" ht="14.1" customHeight="1" x14ac:dyDescent="0.3">
      <c r="A136" s="533" t="s">
        <v>1654</v>
      </c>
      <c r="B136" s="534" t="s">
        <v>1655</v>
      </c>
      <c r="C136" s="535" t="s">
        <v>1661</v>
      </c>
      <c r="D136" s="536" t="s">
        <v>1511</v>
      </c>
      <c r="E136" s="537">
        <v>54000</v>
      </c>
      <c r="F136" s="474" t="s">
        <v>1657</v>
      </c>
    </row>
    <row r="137" spans="1:6" x14ac:dyDescent="0.3">
      <c r="A137" s="538" t="s">
        <v>1138</v>
      </c>
      <c r="B137" s="539" t="s">
        <v>1662</v>
      </c>
      <c r="C137" s="540" t="s">
        <v>1663</v>
      </c>
      <c r="D137" s="541" t="s">
        <v>1511</v>
      </c>
      <c r="E137" s="542">
        <v>109504</v>
      </c>
      <c r="F137" s="475" t="s">
        <v>1664</v>
      </c>
    </row>
    <row r="138" spans="1:6" x14ac:dyDescent="0.3">
      <c r="A138" s="538" t="s">
        <v>1138</v>
      </c>
      <c r="B138" s="539" t="s">
        <v>1662</v>
      </c>
      <c r="C138" s="540" t="s">
        <v>1665</v>
      </c>
      <c r="D138" s="541" t="s">
        <v>1511</v>
      </c>
      <c r="E138" s="542">
        <v>5723</v>
      </c>
      <c r="F138" s="475" t="s">
        <v>1664</v>
      </c>
    </row>
    <row r="139" spans="1:6" x14ac:dyDescent="0.3">
      <c r="A139" s="507" t="s">
        <v>1026</v>
      </c>
      <c r="B139" s="508" t="s">
        <v>1666</v>
      </c>
      <c r="C139" s="460" t="s">
        <v>1667</v>
      </c>
      <c r="D139" s="461" t="s">
        <v>1511</v>
      </c>
      <c r="E139" s="462">
        <v>7200</v>
      </c>
      <c r="F139" s="476" t="s">
        <v>1668</v>
      </c>
    </row>
    <row r="140" spans="1:6" ht="22.8" x14ac:dyDescent="0.3">
      <c r="A140" s="507" t="s">
        <v>1026</v>
      </c>
      <c r="B140" s="508" t="s">
        <v>1666</v>
      </c>
      <c r="C140" s="460" t="s">
        <v>1669</v>
      </c>
      <c r="D140" s="461" t="s">
        <v>1511</v>
      </c>
      <c r="E140" s="462">
        <v>150568.53</v>
      </c>
      <c r="F140" s="476" t="s">
        <v>1668</v>
      </c>
    </row>
    <row r="141" spans="1:6" ht="22.8" x14ac:dyDescent="0.3">
      <c r="A141" s="507" t="s">
        <v>1026</v>
      </c>
      <c r="B141" s="508" t="s">
        <v>1666</v>
      </c>
      <c r="C141" s="460" t="s">
        <v>1670</v>
      </c>
      <c r="D141" s="461" t="s">
        <v>1511</v>
      </c>
      <c r="E141" s="462">
        <v>220917.38</v>
      </c>
      <c r="F141" s="476" t="s">
        <v>1668</v>
      </c>
    </row>
    <row r="142" spans="1:6" ht="15.9" customHeight="1" x14ac:dyDescent="0.3">
      <c r="A142" s="543" t="s">
        <v>1081</v>
      </c>
      <c r="B142" s="544" t="s">
        <v>1671</v>
      </c>
      <c r="C142" s="458" t="s">
        <v>1672</v>
      </c>
      <c r="D142" s="545" t="s">
        <v>1511</v>
      </c>
      <c r="E142" s="546">
        <v>1000</v>
      </c>
      <c r="F142" s="477" t="s">
        <v>1673</v>
      </c>
    </row>
    <row r="143" spans="1:6" x14ac:dyDescent="0.3">
      <c r="A143" s="543" t="s">
        <v>1081</v>
      </c>
      <c r="B143" s="544" t="s">
        <v>1671</v>
      </c>
      <c r="C143" s="458" t="s">
        <v>1674</v>
      </c>
      <c r="D143" s="545" t="s">
        <v>1511</v>
      </c>
      <c r="E143" s="546">
        <v>2000</v>
      </c>
      <c r="F143" s="477" t="s">
        <v>1673</v>
      </c>
    </row>
    <row r="144" spans="1:6" ht="18" customHeight="1" x14ac:dyDescent="0.3">
      <c r="A144" s="543" t="s">
        <v>1081</v>
      </c>
      <c r="B144" s="544" t="s">
        <v>1671</v>
      </c>
      <c r="C144" s="458" t="s">
        <v>1675</v>
      </c>
      <c r="D144" s="545" t="s">
        <v>1511</v>
      </c>
      <c r="E144" s="546">
        <v>500</v>
      </c>
      <c r="F144" s="477" t="s">
        <v>1673</v>
      </c>
    </row>
    <row r="145" spans="1:6" ht="17.25" customHeight="1" x14ac:dyDescent="0.3">
      <c r="A145" s="543" t="s">
        <v>1081</v>
      </c>
      <c r="B145" s="544" t="s">
        <v>1671</v>
      </c>
      <c r="C145" s="458" t="s">
        <v>1676</v>
      </c>
      <c r="D145" s="545" t="s">
        <v>1677</v>
      </c>
      <c r="E145" s="546">
        <v>250</v>
      </c>
      <c r="F145" s="478" t="s">
        <v>1678</v>
      </c>
    </row>
    <row r="146" spans="1:6" x14ac:dyDescent="0.3">
      <c r="A146" s="543" t="s">
        <v>1081</v>
      </c>
      <c r="B146" s="544" t="s">
        <v>1671</v>
      </c>
      <c r="C146" s="458" t="s">
        <v>1679</v>
      </c>
      <c r="D146" s="545" t="s">
        <v>1677</v>
      </c>
      <c r="E146" s="546">
        <v>240</v>
      </c>
      <c r="F146" s="478" t="s">
        <v>1678</v>
      </c>
    </row>
    <row r="147" spans="1:6" x14ac:dyDescent="0.3">
      <c r="A147" s="543" t="s">
        <v>1081</v>
      </c>
      <c r="B147" s="544" t="s">
        <v>1671</v>
      </c>
      <c r="C147" s="458" t="s">
        <v>1680</v>
      </c>
      <c r="D147" s="545" t="s">
        <v>1677</v>
      </c>
      <c r="E147" s="546">
        <v>300</v>
      </c>
      <c r="F147" s="477" t="s">
        <v>1678</v>
      </c>
    </row>
    <row r="148" spans="1:6" x14ac:dyDescent="0.3">
      <c r="A148" s="543" t="s">
        <v>1081</v>
      </c>
      <c r="B148" s="544" t="s">
        <v>1671</v>
      </c>
      <c r="C148" s="458" t="s">
        <v>1681</v>
      </c>
      <c r="D148" s="545" t="s">
        <v>1677</v>
      </c>
      <c r="E148" s="546">
        <v>280</v>
      </c>
      <c r="F148" s="478" t="s">
        <v>1678</v>
      </c>
    </row>
    <row r="149" spans="1:6" x14ac:dyDescent="0.3">
      <c r="A149" s="543" t="s">
        <v>1081</v>
      </c>
      <c r="B149" s="544" t="s">
        <v>1671</v>
      </c>
      <c r="C149" s="458" t="s">
        <v>1682</v>
      </c>
      <c r="D149" s="545" t="s">
        <v>1677</v>
      </c>
      <c r="E149" s="546">
        <v>140</v>
      </c>
      <c r="F149" s="477" t="s">
        <v>1678</v>
      </c>
    </row>
    <row r="150" spans="1:6" x14ac:dyDescent="0.3">
      <c r="A150" s="507" t="s">
        <v>1073</v>
      </c>
      <c r="B150" s="508" t="s">
        <v>1683</v>
      </c>
      <c r="C150" s="460" t="s">
        <v>1684</v>
      </c>
      <c r="D150" s="461" t="s">
        <v>1685</v>
      </c>
      <c r="E150" s="462">
        <v>28.32</v>
      </c>
      <c r="F150" s="476" t="s">
        <v>1686</v>
      </c>
    </row>
    <row r="151" spans="1:6" x14ac:dyDescent="0.3">
      <c r="A151" s="507" t="s">
        <v>1073</v>
      </c>
      <c r="B151" s="508" t="s">
        <v>1683</v>
      </c>
      <c r="C151" s="460" t="s">
        <v>1687</v>
      </c>
      <c r="D151" s="461" t="s">
        <v>1511</v>
      </c>
      <c r="E151" s="462">
        <v>8500</v>
      </c>
      <c r="F151" s="476" t="s">
        <v>1686</v>
      </c>
    </row>
    <row r="152" spans="1:6" x14ac:dyDescent="0.3">
      <c r="A152" s="507" t="s">
        <v>1073</v>
      </c>
      <c r="B152" s="508" t="s">
        <v>1683</v>
      </c>
      <c r="C152" s="460" t="s">
        <v>1688</v>
      </c>
      <c r="D152" s="461" t="s">
        <v>1511</v>
      </c>
      <c r="E152" s="462">
        <v>81.171999999999997</v>
      </c>
      <c r="F152" s="476" t="s">
        <v>1686</v>
      </c>
    </row>
    <row r="153" spans="1:6" x14ac:dyDescent="0.3">
      <c r="A153" s="507" t="s">
        <v>1073</v>
      </c>
      <c r="B153" s="508" t="s">
        <v>1683</v>
      </c>
      <c r="C153" s="460" t="s">
        <v>1689</v>
      </c>
      <c r="D153" s="461" t="s">
        <v>1511</v>
      </c>
      <c r="E153" s="462">
        <v>103.3567</v>
      </c>
      <c r="F153" s="476" t="s">
        <v>1686</v>
      </c>
    </row>
    <row r="154" spans="1:6" x14ac:dyDescent="0.3">
      <c r="A154" s="507" t="s">
        <v>1073</v>
      </c>
      <c r="B154" s="508" t="s">
        <v>1683</v>
      </c>
      <c r="C154" s="460" t="s">
        <v>1690</v>
      </c>
      <c r="D154" s="461" t="s">
        <v>1511</v>
      </c>
      <c r="E154" s="462">
        <v>20.059999999999999</v>
      </c>
      <c r="F154" s="476" t="s">
        <v>1686</v>
      </c>
    </row>
    <row r="155" spans="1:6" ht="12.9" customHeight="1" x14ac:dyDescent="0.3">
      <c r="A155" s="507" t="s">
        <v>1073</v>
      </c>
      <c r="B155" s="508" t="s">
        <v>1683</v>
      </c>
      <c r="C155" s="460" t="s">
        <v>1691</v>
      </c>
      <c r="D155" s="461" t="s">
        <v>1511</v>
      </c>
      <c r="E155" s="462">
        <v>208.86</v>
      </c>
      <c r="F155" s="476" t="s">
        <v>1686</v>
      </c>
    </row>
    <row r="156" spans="1:6" ht="15" customHeight="1" x14ac:dyDescent="0.3">
      <c r="A156" s="507" t="s">
        <v>1073</v>
      </c>
      <c r="B156" s="508" t="s">
        <v>1683</v>
      </c>
      <c r="C156" s="460" t="s">
        <v>1692</v>
      </c>
      <c r="D156" s="461" t="s">
        <v>1511</v>
      </c>
      <c r="E156" s="462">
        <v>206.73500000000001</v>
      </c>
      <c r="F156" s="476" t="s">
        <v>1686</v>
      </c>
    </row>
    <row r="157" spans="1:6" ht="15" customHeight="1" x14ac:dyDescent="0.3">
      <c r="A157" s="507" t="s">
        <v>1073</v>
      </c>
      <c r="B157" s="508" t="s">
        <v>1683</v>
      </c>
      <c r="C157" s="460" t="s">
        <v>1693</v>
      </c>
      <c r="D157" s="461" t="s">
        <v>1511</v>
      </c>
      <c r="E157" s="462">
        <v>43.293999999999997</v>
      </c>
      <c r="F157" s="476" t="s">
        <v>1686</v>
      </c>
    </row>
    <row r="158" spans="1:6" ht="15" customHeight="1" x14ac:dyDescent="0.3">
      <c r="A158" s="507" t="s">
        <v>1073</v>
      </c>
      <c r="B158" s="508" t="s">
        <v>1683</v>
      </c>
      <c r="C158" s="460" t="s">
        <v>1694</v>
      </c>
      <c r="D158" s="461" t="s">
        <v>1511</v>
      </c>
      <c r="E158" s="462">
        <v>5.9</v>
      </c>
      <c r="F158" s="476" t="s">
        <v>1686</v>
      </c>
    </row>
    <row r="159" spans="1:6" ht="15" customHeight="1" x14ac:dyDescent="0.3">
      <c r="A159" s="507" t="s">
        <v>1073</v>
      </c>
      <c r="B159" s="508" t="s">
        <v>1683</v>
      </c>
      <c r="C159" s="460" t="s">
        <v>1695</v>
      </c>
      <c r="D159" s="461" t="s">
        <v>1511</v>
      </c>
      <c r="E159" s="462">
        <v>944</v>
      </c>
      <c r="F159" s="476" t="s">
        <v>1686</v>
      </c>
    </row>
    <row r="160" spans="1:6" ht="15" customHeight="1" x14ac:dyDescent="0.3">
      <c r="A160" s="507" t="s">
        <v>1073</v>
      </c>
      <c r="B160" s="508" t="s">
        <v>1683</v>
      </c>
      <c r="C160" s="460" t="s">
        <v>1696</v>
      </c>
      <c r="D160" s="461" t="s">
        <v>1511</v>
      </c>
      <c r="E160" s="462">
        <v>571.12</v>
      </c>
      <c r="F160" s="476" t="s">
        <v>1686</v>
      </c>
    </row>
    <row r="161" spans="1:6" ht="15" customHeight="1" x14ac:dyDescent="0.3">
      <c r="A161" s="507" t="s">
        <v>1073</v>
      </c>
      <c r="B161" s="508" t="s">
        <v>1683</v>
      </c>
      <c r="C161" s="460" t="s">
        <v>1697</v>
      </c>
      <c r="D161" s="461" t="s">
        <v>1511</v>
      </c>
      <c r="E161" s="462">
        <v>619.5</v>
      </c>
      <c r="F161" s="476" t="s">
        <v>1686</v>
      </c>
    </row>
    <row r="162" spans="1:6" ht="15" customHeight="1" x14ac:dyDescent="0.3">
      <c r="A162" s="507" t="s">
        <v>1073</v>
      </c>
      <c r="B162" s="508" t="s">
        <v>1683</v>
      </c>
      <c r="C162" s="460" t="s">
        <v>1698</v>
      </c>
      <c r="D162" s="461" t="s">
        <v>1511</v>
      </c>
      <c r="E162" s="462">
        <v>100.3</v>
      </c>
      <c r="F162" s="476" t="s">
        <v>1686</v>
      </c>
    </row>
    <row r="163" spans="1:6" ht="14.1" customHeight="1" x14ac:dyDescent="0.3">
      <c r="A163" s="507" t="s">
        <v>1073</v>
      </c>
      <c r="B163" s="508" t="s">
        <v>1683</v>
      </c>
      <c r="C163" s="460" t="s">
        <v>1699</v>
      </c>
      <c r="D163" s="461" t="s">
        <v>1511</v>
      </c>
      <c r="E163" s="462">
        <v>33.630000000000003</v>
      </c>
      <c r="F163" s="476" t="s">
        <v>1686</v>
      </c>
    </row>
    <row r="164" spans="1:6" x14ac:dyDescent="0.3">
      <c r="A164" s="507" t="s">
        <v>1073</v>
      </c>
      <c r="B164" s="508" t="s">
        <v>1683</v>
      </c>
      <c r="C164" s="460" t="s">
        <v>1700</v>
      </c>
      <c r="D164" s="461" t="s">
        <v>1511</v>
      </c>
      <c r="E164" s="462">
        <v>44.25</v>
      </c>
      <c r="F164" s="476" t="s">
        <v>1686</v>
      </c>
    </row>
    <row r="165" spans="1:6" x14ac:dyDescent="0.3">
      <c r="A165" s="507" t="s">
        <v>1073</v>
      </c>
      <c r="B165" s="508" t="s">
        <v>1683</v>
      </c>
      <c r="C165" s="460" t="s">
        <v>1701</v>
      </c>
      <c r="D165" s="461" t="s">
        <v>1511</v>
      </c>
      <c r="E165" s="462">
        <v>855.5</v>
      </c>
      <c r="F165" s="476" t="s">
        <v>1686</v>
      </c>
    </row>
    <row r="166" spans="1:6" x14ac:dyDescent="0.3">
      <c r="A166" s="507" t="s">
        <v>1073</v>
      </c>
      <c r="B166" s="508" t="s">
        <v>1683</v>
      </c>
      <c r="C166" s="460" t="s">
        <v>1702</v>
      </c>
      <c r="D166" s="461" t="s">
        <v>1511</v>
      </c>
      <c r="E166" s="462">
        <v>60.2273</v>
      </c>
      <c r="F166" s="476" t="s">
        <v>1686</v>
      </c>
    </row>
    <row r="167" spans="1:6" x14ac:dyDescent="0.3">
      <c r="A167" s="507" t="s">
        <v>1073</v>
      </c>
      <c r="B167" s="508" t="s">
        <v>1683</v>
      </c>
      <c r="C167" s="460" t="s">
        <v>1703</v>
      </c>
      <c r="D167" s="461" t="s">
        <v>1511</v>
      </c>
      <c r="E167" s="462">
        <v>102.8133</v>
      </c>
      <c r="F167" s="476" t="s">
        <v>1686</v>
      </c>
    </row>
    <row r="168" spans="1:6" x14ac:dyDescent="0.3">
      <c r="A168" s="507" t="s">
        <v>1073</v>
      </c>
      <c r="B168" s="508" t="s">
        <v>1683</v>
      </c>
      <c r="C168" s="460" t="s">
        <v>1704</v>
      </c>
      <c r="D168" s="461" t="s">
        <v>1511</v>
      </c>
      <c r="E168" s="462">
        <v>3030.43</v>
      </c>
      <c r="F168" s="476" t="s">
        <v>1686</v>
      </c>
    </row>
    <row r="169" spans="1:6" x14ac:dyDescent="0.3">
      <c r="A169" s="507" t="s">
        <v>1073</v>
      </c>
      <c r="B169" s="508" t="s">
        <v>1683</v>
      </c>
      <c r="C169" s="460" t="s">
        <v>1705</v>
      </c>
      <c r="D169" s="461" t="s">
        <v>1511</v>
      </c>
      <c r="E169" s="462">
        <v>858.45</v>
      </c>
      <c r="F169" s="476" t="s">
        <v>1686</v>
      </c>
    </row>
    <row r="170" spans="1:6" x14ac:dyDescent="0.3">
      <c r="A170" s="507" t="s">
        <v>1073</v>
      </c>
      <c r="B170" s="508" t="s">
        <v>1683</v>
      </c>
      <c r="C170" s="460" t="s">
        <v>1706</v>
      </c>
      <c r="D170" s="461" t="s">
        <v>1511</v>
      </c>
      <c r="E170" s="462">
        <v>206.72329999999999</v>
      </c>
      <c r="F170" s="476" t="s">
        <v>1686</v>
      </c>
    </row>
    <row r="171" spans="1:6" ht="15.9" customHeight="1" x14ac:dyDescent="0.3">
      <c r="A171" s="507" t="s">
        <v>1073</v>
      </c>
      <c r="B171" s="508" t="s">
        <v>1683</v>
      </c>
      <c r="C171" s="460" t="s">
        <v>1707</v>
      </c>
      <c r="D171" s="461" t="s">
        <v>1511</v>
      </c>
      <c r="E171" s="462">
        <v>4425</v>
      </c>
      <c r="F171" s="476" t="s">
        <v>1686</v>
      </c>
    </row>
    <row r="172" spans="1:6" x14ac:dyDescent="0.3">
      <c r="A172" s="507" t="s">
        <v>1073</v>
      </c>
      <c r="B172" s="508" t="s">
        <v>1683</v>
      </c>
      <c r="C172" s="460" t="s">
        <v>1708</v>
      </c>
      <c r="D172" s="461" t="s">
        <v>1511</v>
      </c>
      <c r="E172" s="462">
        <v>13500.0026</v>
      </c>
      <c r="F172" s="476" t="s">
        <v>1686</v>
      </c>
    </row>
    <row r="173" spans="1:6" ht="20.25" customHeight="1" x14ac:dyDescent="0.3">
      <c r="A173" s="507" t="s">
        <v>1073</v>
      </c>
      <c r="B173" s="508" t="s">
        <v>1683</v>
      </c>
      <c r="C173" s="460" t="s">
        <v>1709</v>
      </c>
      <c r="D173" s="461" t="s">
        <v>1511</v>
      </c>
      <c r="E173" s="462">
        <v>1416</v>
      </c>
      <c r="F173" s="476" t="s">
        <v>1686</v>
      </c>
    </row>
    <row r="174" spans="1:6" ht="21" customHeight="1" x14ac:dyDescent="0.2">
      <c r="A174" s="507" t="s">
        <v>1073</v>
      </c>
      <c r="B174" s="508" t="s">
        <v>1683</v>
      </c>
      <c r="C174" s="460" t="s">
        <v>1710</v>
      </c>
      <c r="D174" s="461" t="s">
        <v>1511</v>
      </c>
      <c r="E174" s="462">
        <v>3.54</v>
      </c>
      <c r="F174" s="479" t="s">
        <v>1686</v>
      </c>
    </row>
    <row r="175" spans="1:6" ht="18" customHeight="1" x14ac:dyDescent="0.3">
      <c r="A175" s="507" t="s">
        <v>1073</v>
      </c>
      <c r="B175" s="508" t="s">
        <v>1683</v>
      </c>
      <c r="C175" s="460" t="s">
        <v>1711</v>
      </c>
      <c r="D175" s="461" t="s">
        <v>1511</v>
      </c>
      <c r="E175" s="462">
        <v>73.16</v>
      </c>
      <c r="F175" s="476" t="s">
        <v>1686</v>
      </c>
    </row>
    <row r="176" spans="1:6" ht="20.25" customHeight="1" x14ac:dyDescent="0.3">
      <c r="A176" s="507" t="s">
        <v>1073</v>
      </c>
      <c r="B176" s="508" t="s">
        <v>1683</v>
      </c>
      <c r="C176" s="460" t="s">
        <v>1712</v>
      </c>
      <c r="D176" s="461" t="s">
        <v>1511</v>
      </c>
      <c r="E176" s="462">
        <v>548.26499999999999</v>
      </c>
      <c r="F176" s="476" t="s">
        <v>1686</v>
      </c>
    </row>
    <row r="177" spans="1:6" ht="25.5" customHeight="1" x14ac:dyDescent="0.3">
      <c r="A177" s="507" t="s">
        <v>1073</v>
      </c>
      <c r="B177" s="508" t="s">
        <v>1683</v>
      </c>
      <c r="C177" s="460" t="s">
        <v>1713</v>
      </c>
      <c r="D177" s="461" t="s">
        <v>1511</v>
      </c>
      <c r="E177" s="462">
        <v>526.32500000000005</v>
      </c>
      <c r="F177" s="476" t="s">
        <v>1686</v>
      </c>
    </row>
    <row r="178" spans="1:6" ht="19.5" customHeight="1" x14ac:dyDescent="0.2">
      <c r="A178" s="507" t="s">
        <v>1073</v>
      </c>
      <c r="B178" s="508" t="s">
        <v>1683</v>
      </c>
      <c r="C178" s="460" t="s">
        <v>1714</v>
      </c>
      <c r="D178" s="461" t="s">
        <v>1511</v>
      </c>
      <c r="E178" s="462">
        <v>3.54</v>
      </c>
      <c r="F178" s="479" t="s">
        <v>1686</v>
      </c>
    </row>
    <row r="179" spans="1:6" ht="27.75" customHeight="1" x14ac:dyDescent="0.3">
      <c r="A179" s="507" t="s">
        <v>1073</v>
      </c>
      <c r="B179" s="508" t="s">
        <v>1683</v>
      </c>
      <c r="C179" s="460" t="s">
        <v>1715</v>
      </c>
      <c r="D179" s="461" t="s">
        <v>1511</v>
      </c>
      <c r="E179" s="462">
        <v>265.5</v>
      </c>
      <c r="F179" s="476" t="s">
        <v>1686</v>
      </c>
    </row>
    <row r="180" spans="1:6" ht="21.75" customHeight="1" x14ac:dyDescent="0.3">
      <c r="A180" s="547" t="s">
        <v>972</v>
      </c>
      <c r="B180" s="548" t="s">
        <v>1716</v>
      </c>
      <c r="C180" s="459" t="s">
        <v>1717</v>
      </c>
      <c r="D180" s="549" t="s">
        <v>1511</v>
      </c>
      <c r="E180" s="550">
        <v>5</v>
      </c>
      <c r="F180" s="480" t="s">
        <v>1718</v>
      </c>
    </row>
    <row r="181" spans="1:6" ht="22.5" customHeight="1" x14ac:dyDescent="0.3">
      <c r="A181" s="507" t="s">
        <v>1059</v>
      </c>
      <c r="B181" s="508" t="s">
        <v>1719</v>
      </c>
      <c r="C181" s="460" t="s">
        <v>1720</v>
      </c>
      <c r="D181" s="461" t="s">
        <v>1511</v>
      </c>
      <c r="E181" s="462">
        <v>7773.84</v>
      </c>
      <c r="F181" s="476" t="s">
        <v>1721</v>
      </c>
    </row>
    <row r="182" spans="1:6" x14ac:dyDescent="0.3">
      <c r="A182" s="507" t="s">
        <v>1059</v>
      </c>
      <c r="B182" s="508" t="s">
        <v>1719</v>
      </c>
      <c r="C182" s="460" t="s">
        <v>1722</v>
      </c>
      <c r="D182" s="461" t="s">
        <v>1511</v>
      </c>
      <c r="E182" s="462">
        <v>9343.24</v>
      </c>
      <c r="F182" s="476" t="s">
        <v>1721</v>
      </c>
    </row>
    <row r="183" spans="1:6" ht="23.25" customHeight="1" x14ac:dyDescent="0.3">
      <c r="A183" s="507" t="s">
        <v>1059</v>
      </c>
      <c r="B183" s="508" t="s">
        <v>1719</v>
      </c>
      <c r="C183" s="460" t="s">
        <v>1723</v>
      </c>
      <c r="D183" s="461" t="s">
        <v>1511</v>
      </c>
      <c r="E183" s="462">
        <v>10915</v>
      </c>
      <c r="F183" s="476" t="s">
        <v>1721</v>
      </c>
    </row>
    <row r="184" spans="1:6" ht="20.25" customHeight="1" x14ac:dyDescent="0.3">
      <c r="A184" s="507" t="s">
        <v>1059</v>
      </c>
      <c r="B184" s="508" t="s">
        <v>1719</v>
      </c>
      <c r="C184" s="460" t="s">
        <v>1724</v>
      </c>
      <c r="D184" s="461" t="s">
        <v>1511</v>
      </c>
      <c r="E184" s="462">
        <v>3923.5</v>
      </c>
      <c r="F184" s="476" t="s">
        <v>1721</v>
      </c>
    </row>
    <row r="185" spans="1:6" ht="14.1" customHeight="1" x14ac:dyDescent="0.3">
      <c r="A185" s="507" t="s">
        <v>1059</v>
      </c>
      <c r="B185" s="508" t="s">
        <v>1719</v>
      </c>
      <c r="C185" s="460" t="s">
        <v>1725</v>
      </c>
      <c r="D185" s="461" t="s">
        <v>1511</v>
      </c>
      <c r="E185" s="462">
        <v>4543</v>
      </c>
      <c r="F185" s="476" t="s">
        <v>1721</v>
      </c>
    </row>
    <row r="186" spans="1:6" ht="17.100000000000001" customHeight="1" x14ac:dyDescent="0.3">
      <c r="A186" s="507" t="s">
        <v>1059</v>
      </c>
      <c r="B186" s="508" t="s">
        <v>1719</v>
      </c>
      <c r="C186" s="460" t="s">
        <v>1726</v>
      </c>
      <c r="D186" s="461" t="s">
        <v>1511</v>
      </c>
      <c r="E186" s="462">
        <v>9204</v>
      </c>
      <c r="F186" s="476" t="s">
        <v>1721</v>
      </c>
    </row>
    <row r="187" spans="1:6" ht="15.9" customHeight="1" x14ac:dyDescent="0.3">
      <c r="A187" s="507" t="s">
        <v>1059</v>
      </c>
      <c r="B187" s="508" t="s">
        <v>1719</v>
      </c>
      <c r="C187" s="460" t="s">
        <v>1727</v>
      </c>
      <c r="D187" s="461" t="s">
        <v>1511</v>
      </c>
      <c r="E187" s="462">
        <v>1239</v>
      </c>
      <c r="F187" s="476" t="s">
        <v>1721</v>
      </c>
    </row>
    <row r="188" spans="1:6" ht="15.9" customHeight="1" x14ac:dyDescent="0.3">
      <c r="A188" s="507" t="s">
        <v>1059</v>
      </c>
      <c r="B188" s="508" t="s">
        <v>1719</v>
      </c>
      <c r="C188" s="460" t="s">
        <v>1728</v>
      </c>
      <c r="D188" s="461" t="s">
        <v>1511</v>
      </c>
      <c r="E188" s="462">
        <v>1239</v>
      </c>
      <c r="F188" s="476" t="s">
        <v>1721</v>
      </c>
    </row>
    <row r="189" spans="1:6" ht="32.25" customHeight="1" x14ac:dyDescent="0.3">
      <c r="A189" s="551" t="s">
        <v>1011</v>
      </c>
      <c r="B189" s="552" t="s">
        <v>1729</v>
      </c>
      <c r="C189" s="552" t="s">
        <v>1730</v>
      </c>
      <c r="D189" s="553" t="s">
        <v>1511</v>
      </c>
      <c r="E189" s="554">
        <v>54999.99</v>
      </c>
      <c r="F189" s="481" t="s">
        <v>1731</v>
      </c>
    </row>
    <row r="190" spans="1:6" ht="30.75" customHeight="1" x14ac:dyDescent="0.3">
      <c r="A190" s="551" t="s">
        <v>1011</v>
      </c>
      <c r="B190" s="552" t="s">
        <v>1729</v>
      </c>
      <c r="C190" s="552" t="s">
        <v>1732</v>
      </c>
      <c r="D190" s="553" t="s">
        <v>1511</v>
      </c>
      <c r="E190" s="554">
        <v>17023.8</v>
      </c>
      <c r="F190" s="481" t="s">
        <v>1731</v>
      </c>
    </row>
    <row r="191" spans="1:6" ht="25.5" customHeight="1" x14ac:dyDescent="0.3">
      <c r="A191" s="555" t="s">
        <v>1733</v>
      </c>
      <c r="B191" s="552" t="s">
        <v>1729</v>
      </c>
      <c r="C191" s="556" t="s">
        <v>1734</v>
      </c>
      <c r="D191" s="557" t="s">
        <v>1511</v>
      </c>
      <c r="E191" s="558">
        <v>4130</v>
      </c>
      <c r="F191" s="482" t="s">
        <v>1735</v>
      </c>
    </row>
    <row r="192" spans="1:6" ht="15.9" customHeight="1" x14ac:dyDescent="0.3">
      <c r="A192" s="555" t="s">
        <v>1733</v>
      </c>
      <c r="B192" s="552" t="s">
        <v>1729</v>
      </c>
      <c r="C192" s="556" t="s">
        <v>1736</v>
      </c>
      <c r="D192" s="557" t="s">
        <v>1511</v>
      </c>
      <c r="E192" s="558">
        <v>16048</v>
      </c>
      <c r="F192" s="482" t="s">
        <v>1735</v>
      </c>
    </row>
    <row r="193" spans="1:6" ht="27.75" customHeight="1" x14ac:dyDescent="0.3">
      <c r="A193" s="555" t="s">
        <v>1733</v>
      </c>
      <c r="B193" s="552" t="s">
        <v>1729</v>
      </c>
      <c r="C193" s="556" t="s">
        <v>1737</v>
      </c>
      <c r="D193" s="559" t="s">
        <v>1511</v>
      </c>
      <c r="E193" s="558">
        <v>24502.7</v>
      </c>
      <c r="F193" s="482" t="s">
        <v>1735</v>
      </c>
    </row>
    <row r="194" spans="1:6" ht="34.5" customHeight="1" x14ac:dyDescent="0.3">
      <c r="A194" s="551" t="s">
        <v>1738</v>
      </c>
      <c r="B194" s="552" t="s">
        <v>1729</v>
      </c>
      <c r="C194" s="552" t="s">
        <v>1739</v>
      </c>
      <c r="D194" s="553" t="s">
        <v>1511</v>
      </c>
      <c r="E194" s="554">
        <v>715000</v>
      </c>
      <c r="F194" s="481" t="s">
        <v>1740</v>
      </c>
    </row>
    <row r="195" spans="1:6" ht="23.25" customHeight="1" x14ac:dyDescent="0.3">
      <c r="A195" s="551" t="s">
        <v>1741</v>
      </c>
      <c r="B195" s="552" t="s">
        <v>1729</v>
      </c>
      <c r="C195" s="552" t="s">
        <v>1742</v>
      </c>
      <c r="D195" s="553" t="s">
        <v>1511</v>
      </c>
      <c r="E195" s="554">
        <v>60742.81</v>
      </c>
      <c r="F195" s="481" t="s">
        <v>1731</v>
      </c>
    </row>
    <row r="196" spans="1:6" ht="25.5" customHeight="1" x14ac:dyDescent="0.3">
      <c r="A196" s="528" t="s">
        <v>1741</v>
      </c>
      <c r="B196" s="552" t="s">
        <v>1729</v>
      </c>
      <c r="C196" s="552" t="s">
        <v>1743</v>
      </c>
      <c r="D196" s="553" t="s">
        <v>1511</v>
      </c>
      <c r="E196" s="554">
        <v>30385</v>
      </c>
      <c r="F196" s="481" t="s">
        <v>1731</v>
      </c>
    </row>
    <row r="197" spans="1:6" ht="22.8" x14ac:dyDescent="0.3">
      <c r="A197" s="551" t="s">
        <v>1741</v>
      </c>
      <c r="B197" s="552" t="s">
        <v>1729</v>
      </c>
      <c r="C197" s="552" t="s">
        <v>1744</v>
      </c>
      <c r="D197" s="553" t="s">
        <v>1511</v>
      </c>
      <c r="E197" s="554">
        <v>79818.740000000005</v>
      </c>
      <c r="F197" s="481" t="s">
        <v>1731</v>
      </c>
    </row>
    <row r="198" spans="1:6" ht="22.8" x14ac:dyDescent="0.3">
      <c r="A198" s="528" t="s">
        <v>1741</v>
      </c>
      <c r="B198" s="552" t="s">
        <v>1729</v>
      </c>
      <c r="C198" s="552" t="s">
        <v>1745</v>
      </c>
      <c r="D198" s="553" t="s">
        <v>1511</v>
      </c>
      <c r="E198" s="554">
        <v>4500</v>
      </c>
      <c r="F198" s="481" t="s">
        <v>1746</v>
      </c>
    </row>
    <row r="199" spans="1:6" ht="22.8" x14ac:dyDescent="0.3">
      <c r="A199" s="528" t="s">
        <v>1741</v>
      </c>
      <c r="B199" s="552" t="s">
        <v>1729</v>
      </c>
      <c r="C199" s="463" t="s">
        <v>1747</v>
      </c>
      <c r="D199" s="530" t="s">
        <v>1511</v>
      </c>
      <c r="E199" s="531">
        <v>44840</v>
      </c>
      <c r="F199" s="473" t="s">
        <v>1748</v>
      </c>
    </row>
    <row r="200" spans="1:6" ht="14.1" customHeight="1" x14ac:dyDescent="0.3">
      <c r="A200" s="551" t="s">
        <v>1741</v>
      </c>
      <c r="B200" s="552" t="s">
        <v>1729</v>
      </c>
      <c r="C200" s="552" t="s">
        <v>1749</v>
      </c>
      <c r="D200" s="553" t="s">
        <v>1511</v>
      </c>
      <c r="E200" s="554">
        <v>8850</v>
      </c>
      <c r="F200" s="481" t="s">
        <v>1731</v>
      </c>
    </row>
    <row r="201" spans="1:6" ht="14.1" customHeight="1" x14ac:dyDescent="0.3">
      <c r="A201" s="528" t="s">
        <v>1750</v>
      </c>
      <c r="B201" s="552" t="s">
        <v>1729</v>
      </c>
      <c r="C201" s="560" t="s">
        <v>1751</v>
      </c>
      <c r="D201" s="561" t="s">
        <v>1511</v>
      </c>
      <c r="E201" s="562">
        <v>45459.5</v>
      </c>
      <c r="F201" s="483" t="s">
        <v>1752</v>
      </c>
    </row>
    <row r="202" spans="1:6" ht="15.9" customHeight="1" x14ac:dyDescent="0.3">
      <c r="A202" s="528" t="s">
        <v>1750</v>
      </c>
      <c r="B202" s="552" t="s">
        <v>1729</v>
      </c>
      <c r="C202" s="560" t="s">
        <v>1753</v>
      </c>
      <c r="D202" s="561" t="s">
        <v>1511</v>
      </c>
      <c r="E202" s="562">
        <v>7500</v>
      </c>
      <c r="F202" s="483" t="s">
        <v>1754</v>
      </c>
    </row>
    <row r="203" spans="1:6" ht="15" customHeight="1" x14ac:dyDescent="0.3">
      <c r="A203" s="563" t="s">
        <v>1093</v>
      </c>
      <c r="B203" s="564" t="s">
        <v>1755</v>
      </c>
      <c r="C203" s="565" t="s">
        <v>1756</v>
      </c>
      <c r="D203" s="566" t="s">
        <v>1511</v>
      </c>
      <c r="E203" s="567">
        <v>68.44</v>
      </c>
      <c r="F203" s="484" t="s">
        <v>1757</v>
      </c>
    </row>
    <row r="204" spans="1:6" ht="15" customHeight="1" x14ac:dyDescent="0.3">
      <c r="A204" s="563" t="s">
        <v>1093</v>
      </c>
      <c r="B204" s="564" t="s">
        <v>1755</v>
      </c>
      <c r="C204" s="565" t="s">
        <v>1758</v>
      </c>
      <c r="D204" s="566" t="s">
        <v>1511</v>
      </c>
      <c r="E204" s="567">
        <v>3935.3</v>
      </c>
      <c r="F204" s="484" t="s">
        <v>1757</v>
      </c>
    </row>
    <row r="205" spans="1:6" ht="14.1" customHeight="1" x14ac:dyDescent="0.3">
      <c r="A205" s="563" t="s">
        <v>1093</v>
      </c>
      <c r="B205" s="564" t="s">
        <v>1755</v>
      </c>
      <c r="C205" s="565" t="s">
        <v>1759</v>
      </c>
      <c r="D205" s="566" t="s">
        <v>1511</v>
      </c>
      <c r="E205" s="567">
        <v>1548</v>
      </c>
      <c r="F205" s="484" t="s">
        <v>1757</v>
      </c>
    </row>
    <row r="206" spans="1:6" ht="12.9" customHeight="1" x14ac:dyDescent="0.3">
      <c r="A206" s="563" t="s">
        <v>1093</v>
      </c>
      <c r="B206" s="564" t="s">
        <v>1755</v>
      </c>
      <c r="C206" s="565" t="s">
        <v>1760</v>
      </c>
      <c r="D206" s="566" t="s">
        <v>1511</v>
      </c>
      <c r="E206" s="567">
        <v>130</v>
      </c>
      <c r="F206" s="484" t="s">
        <v>1757</v>
      </c>
    </row>
    <row r="207" spans="1:6" x14ac:dyDescent="0.3">
      <c r="A207" s="563" t="s">
        <v>1093</v>
      </c>
      <c r="B207" s="564" t="s">
        <v>1755</v>
      </c>
      <c r="C207" s="565" t="s">
        <v>1761</v>
      </c>
      <c r="D207" s="566" t="s">
        <v>1511</v>
      </c>
      <c r="E207" s="567">
        <v>341.02</v>
      </c>
      <c r="F207" s="484" t="s">
        <v>1757</v>
      </c>
    </row>
    <row r="208" spans="1:6" x14ac:dyDescent="0.3">
      <c r="A208" s="563" t="s">
        <v>1093</v>
      </c>
      <c r="B208" s="564" t="s">
        <v>1755</v>
      </c>
      <c r="C208" s="565" t="s">
        <v>1762</v>
      </c>
      <c r="D208" s="566" t="s">
        <v>1511</v>
      </c>
      <c r="E208" s="567">
        <v>120</v>
      </c>
      <c r="F208" s="484" t="s">
        <v>1757</v>
      </c>
    </row>
    <row r="209" spans="1:6" x14ac:dyDescent="0.3">
      <c r="A209" s="563" t="s">
        <v>1093</v>
      </c>
      <c r="B209" s="564" t="s">
        <v>1755</v>
      </c>
      <c r="C209" s="565" t="s">
        <v>1763</v>
      </c>
      <c r="D209" s="566" t="s">
        <v>1677</v>
      </c>
      <c r="E209" s="567">
        <v>57.784999999999997</v>
      </c>
      <c r="F209" s="484" t="s">
        <v>1757</v>
      </c>
    </row>
    <row r="210" spans="1:6" x14ac:dyDescent="0.3">
      <c r="A210" s="563" t="s">
        <v>1093</v>
      </c>
      <c r="B210" s="564" t="s">
        <v>1755</v>
      </c>
      <c r="C210" s="565" t="s">
        <v>1764</v>
      </c>
      <c r="D210" s="566" t="s">
        <v>1677</v>
      </c>
      <c r="E210" s="567">
        <v>118</v>
      </c>
      <c r="F210" s="484" t="s">
        <v>1757</v>
      </c>
    </row>
    <row r="211" spans="1:6" x14ac:dyDescent="0.3">
      <c r="A211" s="563" t="s">
        <v>1093</v>
      </c>
      <c r="B211" s="564" t="s">
        <v>1755</v>
      </c>
      <c r="C211" s="565" t="s">
        <v>1765</v>
      </c>
      <c r="D211" s="566" t="s">
        <v>1677</v>
      </c>
      <c r="E211" s="567">
        <v>138.06</v>
      </c>
      <c r="F211" s="484" t="s">
        <v>1757</v>
      </c>
    </row>
    <row r="212" spans="1:6" x14ac:dyDescent="0.3">
      <c r="A212" s="563" t="s">
        <v>1093</v>
      </c>
      <c r="B212" s="564" t="s">
        <v>1755</v>
      </c>
      <c r="C212" s="565" t="s">
        <v>1766</v>
      </c>
      <c r="D212" s="566" t="s">
        <v>1677</v>
      </c>
      <c r="E212" s="567">
        <v>136.88</v>
      </c>
      <c r="F212" s="484" t="s">
        <v>1757</v>
      </c>
    </row>
    <row r="213" spans="1:6" ht="14.1" customHeight="1" x14ac:dyDescent="0.3">
      <c r="A213" s="563" t="s">
        <v>1093</v>
      </c>
      <c r="B213" s="564" t="s">
        <v>1755</v>
      </c>
      <c r="C213" s="565" t="s">
        <v>1767</v>
      </c>
      <c r="D213" s="566" t="s">
        <v>1511</v>
      </c>
      <c r="E213" s="567">
        <v>270</v>
      </c>
      <c r="F213" s="484" t="s">
        <v>1757</v>
      </c>
    </row>
    <row r="214" spans="1:6" ht="15" customHeight="1" x14ac:dyDescent="0.3">
      <c r="A214" s="563" t="s">
        <v>1093</v>
      </c>
      <c r="B214" s="564" t="s">
        <v>1755</v>
      </c>
      <c r="C214" s="565" t="s">
        <v>1768</v>
      </c>
      <c r="D214" s="566" t="s">
        <v>1511</v>
      </c>
      <c r="E214" s="567">
        <v>300</v>
      </c>
      <c r="F214" s="484" t="s">
        <v>1757</v>
      </c>
    </row>
    <row r="215" spans="1:6" x14ac:dyDescent="0.3">
      <c r="A215" s="563" t="s">
        <v>1093</v>
      </c>
      <c r="B215" s="564" t="s">
        <v>1755</v>
      </c>
      <c r="C215" s="565" t="s">
        <v>1769</v>
      </c>
      <c r="D215" s="566" t="s">
        <v>1511</v>
      </c>
      <c r="E215" s="567">
        <v>160</v>
      </c>
      <c r="F215" s="484" t="s">
        <v>1757</v>
      </c>
    </row>
    <row r="216" spans="1:6" x14ac:dyDescent="0.3">
      <c r="A216" s="563" t="s">
        <v>1093</v>
      </c>
      <c r="B216" s="564" t="s">
        <v>1755</v>
      </c>
      <c r="C216" s="565" t="s">
        <v>1770</v>
      </c>
      <c r="D216" s="566" t="s">
        <v>1511</v>
      </c>
      <c r="E216" s="567">
        <v>728.06</v>
      </c>
      <c r="F216" s="484" t="s">
        <v>1757</v>
      </c>
    </row>
    <row r="217" spans="1:6" x14ac:dyDescent="0.3">
      <c r="A217" s="563" t="s">
        <v>1093</v>
      </c>
      <c r="B217" s="564" t="s">
        <v>1755</v>
      </c>
      <c r="C217" s="565" t="s">
        <v>1771</v>
      </c>
      <c r="D217" s="566" t="s">
        <v>1511</v>
      </c>
      <c r="E217" s="567">
        <v>125</v>
      </c>
      <c r="F217" s="484" t="s">
        <v>1757</v>
      </c>
    </row>
    <row r="218" spans="1:6" x14ac:dyDescent="0.3">
      <c r="A218" s="568" t="s">
        <v>1117</v>
      </c>
      <c r="B218" s="569" t="s">
        <v>1772</v>
      </c>
      <c r="C218" s="570" t="s">
        <v>1773</v>
      </c>
      <c r="D218" s="571" t="s">
        <v>1511</v>
      </c>
      <c r="E218" s="572">
        <v>7123.8959999999997</v>
      </c>
      <c r="F218" s="485" t="s">
        <v>1774</v>
      </c>
    </row>
    <row r="219" spans="1:6" x14ac:dyDescent="0.3">
      <c r="A219" s="568" t="s">
        <v>1117</v>
      </c>
      <c r="B219" s="569" t="s">
        <v>1772</v>
      </c>
      <c r="C219" s="570" t="s">
        <v>1775</v>
      </c>
      <c r="D219" s="153" t="s">
        <v>1511</v>
      </c>
      <c r="E219" s="154">
        <v>13570</v>
      </c>
      <c r="F219" s="486" t="s">
        <v>1774</v>
      </c>
    </row>
    <row r="220" spans="1:6" ht="19.5" customHeight="1" x14ac:dyDescent="0.3">
      <c r="A220" s="573" t="s">
        <v>1776</v>
      </c>
      <c r="B220" s="574" t="s">
        <v>1777</v>
      </c>
      <c r="C220" s="575" t="s">
        <v>1778</v>
      </c>
      <c r="D220" s="576" t="s">
        <v>1511</v>
      </c>
      <c r="E220" s="577">
        <v>6938.4</v>
      </c>
      <c r="F220" s="487" t="s">
        <v>1779</v>
      </c>
    </row>
    <row r="221" spans="1:6" ht="15.9" customHeight="1" x14ac:dyDescent="0.3">
      <c r="A221" s="578" t="s">
        <v>1776</v>
      </c>
      <c r="B221" s="574" t="s">
        <v>1777</v>
      </c>
      <c r="C221" s="579" t="s">
        <v>1780</v>
      </c>
      <c r="D221" s="580" t="s">
        <v>1511</v>
      </c>
      <c r="E221" s="581">
        <v>11800</v>
      </c>
      <c r="F221" s="488" t="s">
        <v>1781</v>
      </c>
    </row>
    <row r="222" spans="1:6" ht="15.9" customHeight="1" x14ac:dyDescent="0.3">
      <c r="A222" s="578" t="s">
        <v>1776</v>
      </c>
      <c r="B222" s="574" t="s">
        <v>1777</v>
      </c>
      <c r="C222" s="579" t="s">
        <v>1782</v>
      </c>
      <c r="D222" s="580" t="s">
        <v>1511</v>
      </c>
      <c r="E222" s="581">
        <v>10620</v>
      </c>
      <c r="F222" s="488" t="s">
        <v>1781</v>
      </c>
    </row>
    <row r="223" spans="1:6" x14ac:dyDescent="0.3">
      <c r="A223" s="573" t="s">
        <v>1776</v>
      </c>
      <c r="B223" s="574" t="s">
        <v>1777</v>
      </c>
      <c r="C223" s="575" t="s">
        <v>1783</v>
      </c>
      <c r="D223" s="576" t="s">
        <v>1511</v>
      </c>
      <c r="E223" s="577">
        <v>8142</v>
      </c>
      <c r="F223" s="487" t="s">
        <v>1779</v>
      </c>
    </row>
    <row r="224" spans="1:6" x14ac:dyDescent="0.3">
      <c r="A224" s="578" t="s">
        <v>1776</v>
      </c>
      <c r="B224" s="574" t="s">
        <v>1777</v>
      </c>
      <c r="C224" s="579" t="s">
        <v>1784</v>
      </c>
      <c r="D224" s="580" t="s">
        <v>1511</v>
      </c>
      <c r="E224" s="581">
        <v>11227.8771</v>
      </c>
      <c r="F224" s="489" t="s">
        <v>1781</v>
      </c>
    </row>
    <row r="225" spans="1:6" ht="21.75" customHeight="1" x14ac:dyDescent="0.3">
      <c r="A225" s="573" t="s">
        <v>1776</v>
      </c>
      <c r="B225" s="574" t="s">
        <v>1777</v>
      </c>
      <c r="C225" s="575" t="s">
        <v>1785</v>
      </c>
      <c r="D225" s="576" t="s">
        <v>1511</v>
      </c>
      <c r="E225" s="577">
        <v>8496</v>
      </c>
      <c r="F225" s="487" t="s">
        <v>1779</v>
      </c>
    </row>
    <row r="226" spans="1:6" ht="23.25" customHeight="1" x14ac:dyDescent="0.3">
      <c r="A226" s="573" t="s">
        <v>1776</v>
      </c>
      <c r="B226" s="574" t="s">
        <v>1777</v>
      </c>
      <c r="C226" s="575" t="s">
        <v>1786</v>
      </c>
      <c r="D226" s="155" t="s">
        <v>1511</v>
      </c>
      <c r="E226" s="156">
        <v>5605</v>
      </c>
      <c r="F226" s="490" t="s">
        <v>1779</v>
      </c>
    </row>
    <row r="227" spans="1:6" ht="23.25" customHeight="1" x14ac:dyDescent="0.3">
      <c r="A227" s="578" t="s">
        <v>1776</v>
      </c>
      <c r="B227" s="574" t="s">
        <v>1777</v>
      </c>
      <c r="C227" s="579" t="s">
        <v>1787</v>
      </c>
      <c r="D227" s="580" t="s">
        <v>1511</v>
      </c>
      <c r="E227" s="581">
        <v>14160</v>
      </c>
      <c r="F227" s="489" t="s">
        <v>1781</v>
      </c>
    </row>
    <row r="228" spans="1:6" x14ac:dyDescent="0.3">
      <c r="A228" s="573" t="s">
        <v>1776</v>
      </c>
      <c r="B228" s="574" t="s">
        <v>1777</v>
      </c>
      <c r="C228" s="575" t="s">
        <v>1788</v>
      </c>
      <c r="D228" s="576" t="s">
        <v>1511</v>
      </c>
      <c r="E228" s="577">
        <v>1121</v>
      </c>
      <c r="F228" s="487" t="s">
        <v>1779</v>
      </c>
    </row>
    <row r="229" spans="1:6" x14ac:dyDescent="0.3">
      <c r="A229" s="578" t="s">
        <v>1776</v>
      </c>
      <c r="B229" s="574" t="s">
        <v>1777</v>
      </c>
      <c r="C229" s="579" t="s">
        <v>1789</v>
      </c>
      <c r="D229" s="580" t="s">
        <v>1511</v>
      </c>
      <c r="E229" s="581">
        <v>450</v>
      </c>
      <c r="F229" s="489" t="s">
        <v>1781</v>
      </c>
    </row>
    <row r="230" spans="1:6" x14ac:dyDescent="0.3">
      <c r="A230" s="573" t="s">
        <v>1776</v>
      </c>
      <c r="B230" s="574" t="s">
        <v>1777</v>
      </c>
      <c r="C230" s="575" t="s">
        <v>1790</v>
      </c>
      <c r="D230" s="576" t="s">
        <v>1511</v>
      </c>
      <c r="E230" s="577">
        <v>5900</v>
      </c>
      <c r="F230" s="487" t="s">
        <v>1779</v>
      </c>
    </row>
    <row r="231" spans="1:6" x14ac:dyDescent="0.3">
      <c r="A231" s="578" t="s">
        <v>1776</v>
      </c>
      <c r="B231" s="574" t="s">
        <v>1777</v>
      </c>
      <c r="C231" s="579" t="s">
        <v>1791</v>
      </c>
      <c r="D231" s="580" t="s">
        <v>1511</v>
      </c>
      <c r="E231" s="581">
        <v>14160</v>
      </c>
      <c r="F231" s="489" t="s">
        <v>1781</v>
      </c>
    </row>
    <row r="232" spans="1:6" x14ac:dyDescent="0.3">
      <c r="A232" s="573" t="s">
        <v>1776</v>
      </c>
      <c r="B232" s="574" t="s">
        <v>1777</v>
      </c>
      <c r="C232" s="575" t="s">
        <v>1792</v>
      </c>
      <c r="D232" s="576" t="s">
        <v>1511</v>
      </c>
      <c r="E232" s="577">
        <v>18880</v>
      </c>
      <c r="F232" s="490" t="s">
        <v>1779</v>
      </c>
    </row>
    <row r="233" spans="1:6" x14ac:dyDescent="0.3">
      <c r="A233" s="573" t="s">
        <v>1776</v>
      </c>
      <c r="B233" s="574" t="s">
        <v>1777</v>
      </c>
      <c r="C233" s="575" t="s">
        <v>1793</v>
      </c>
      <c r="D233" s="576" t="s">
        <v>1511</v>
      </c>
      <c r="E233" s="577">
        <v>4130</v>
      </c>
      <c r="F233" s="490" t="s">
        <v>1779</v>
      </c>
    </row>
    <row r="234" spans="1:6" x14ac:dyDescent="0.3">
      <c r="A234" s="573" t="s">
        <v>1776</v>
      </c>
      <c r="B234" s="574" t="s">
        <v>1777</v>
      </c>
      <c r="C234" s="575" t="s">
        <v>1794</v>
      </c>
      <c r="D234" s="576" t="s">
        <v>1511</v>
      </c>
      <c r="E234" s="577">
        <v>2950</v>
      </c>
      <c r="F234" s="490" t="s">
        <v>1779</v>
      </c>
    </row>
    <row r="235" spans="1:6" x14ac:dyDescent="0.3">
      <c r="A235" s="578" t="s">
        <v>1776</v>
      </c>
      <c r="B235" s="574" t="s">
        <v>1777</v>
      </c>
      <c r="C235" s="579" t="s">
        <v>1795</v>
      </c>
      <c r="D235" s="580" t="s">
        <v>1511</v>
      </c>
      <c r="E235" s="581">
        <v>7949.66</v>
      </c>
      <c r="F235" s="489" t="s">
        <v>1781</v>
      </c>
    </row>
    <row r="236" spans="1:6" x14ac:dyDescent="0.3">
      <c r="A236" s="578" t="s">
        <v>1776</v>
      </c>
      <c r="B236" s="574" t="s">
        <v>1777</v>
      </c>
      <c r="C236" s="579" t="s">
        <v>1796</v>
      </c>
      <c r="D236" s="580" t="s">
        <v>1511</v>
      </c>
      <c r="E236" s="581">
        <v>1303.9000000000001</v>
      </c>
      <c r="F236" s="489" t="s">
        <v>1781</v>
      </c>
    </row>
    <row r="237" spans="1:6" x14ac:dyDescent="0.3">
      <c r="A237" s="578" t="s">
        <v>1776</v>
      </c>
      <c r="B237" s="574" t="s">
        <v>1777</v>
      </c>
      <c r="C237" s="579" t="s">
        <v>1797</v>
      </c>
      <c r="D237" s="580" t="s">
        <v>1511</v>
      </c>
      <c r="E237" s="581">
        <v>7949.66</v>
      </c>
      <c r="F237" s="489" t="s">
        <v>1781</v>
      </c>
    </row>
    <row r="238" spans="1:6" x14ac:dyDescent="0.3">
      <c r="A238" s="578" t="s">
        <v>1776</v>
      </c>
      <c r="B238" s="574" t="s">
        <v>1777</v>
      </c>
      <c r="C238" s="579" t="s">
        <v>1798</v>
      </c>
      <c r="D238" s="580" t="s">
        <v>1511</v>
      </c>
      <c r="E238" s="581">
        <v>9912</v>
      </c>
      <c r="F238" s="489" t="s">
        <v>1781</v>
      </c>
    </row>
    <row r="239" spans="1:6" ht="19.5" customHeight="1" x14ac:dyDescent="0.3">
      <c r="A239" s="573" t="s">
        <v>1776</v>
      </c>
      <c r="B239" s="574" t="s">
        <v>1777</v>
      </c>
      <c r="C239" s="157" t="s">
        <v>1799</v>
      </c>
      <c r="D239" s="155" t="s">
        <v>1511</v>
      </c>
      <c r="E239" s="156">
        <v>14004.83</v>
      </c>
      <c r="F239" s="490" t="s">
        <v>1779</v>
      </c>
    </row>
    <row r="240" spans="1:6" ht="20.25" customHeight="1" x14ac:dyDescent="0.3">
      <c r="A240" s="573" t="s">
        <v>1776</v>
      </c>
      <c r="B240" s="574" t="s">
        <v>1777</v>
      </c>
      <c r="C240" s="575" t="s">
        <v>1800</v>
      </c>
      <c r="D240" s="576" t="s">
        <v>1511</v>
      </c>
      <c r="E240" s="577">
        <v>12019.008</v>
      </c>
      <c r="F240" s="490" t="s">
        <v>1779</v>
      </c>
    </row>
    <row r="241" spans="1:6" x14ac:dyDescent="0.3">
      <c r="A241" s="573" t="s">
        <v>1776</v>
      </c>
      <c r="B241" s="574" t="s">
        <v>1777</v>
      </c>
      <c r="C241" s="575" t="s">
        <v>1801</v>
      </c>
      <c r="D241" s="155" t="s">
        <v>1511</v>
      </c>
      <c r="E241" s="156">
        <v>4378.9799999999996</v>
      </c>
      <c r="F241" s="490" t="s">
        <v>1781</v>
      </c>
    </row>
    <row r="242" spans="1:6" x14ac:dyDescent="0.3">
      <c r="A242" s="573" t="s">
        <v>1776</v>
      </c>
      <c r="B242" s="574" t="s">
        <v>1777</v>
      </c>
      <c r="C242" s="575" t="s">
        <v>1802</v>
      </c>
      <c r="D242" s="576" t="s">
        <v>1511</v>
      </c>
      <c r="E242" s="577">
        <v>3482.18</v>
      </c>
      <c r="F242" s="487" t="s">
        <v>1779</v>
      </c>
    </row>
    <row r="243" spans="1:6" x14ac:dyDescent="0.3">
      <c r="A243" s="573" t="s">
        <v>1776</v>
      </c>
      <c r="B243" s="574" t="s">
        <v>1777</v>
      </c>
      <c r="C243" s="575" t="s">
        <v>1803</v>
      </c>
      <c r="D243" s="576" t="s">
        <v>1511</v>
      </c>
      <c r="E243" s="577">
        <v>6755.7359999999999</v>
      </c>
      <c r="F243" s="490" t="s">
        <v>1779</v>
      </c>
    </row>
    <row r="244" spans="1:6" ht="12.9" customHeight="1" x14ac:dyDescent="0.3">
      <c r="A244" s="582" t="s">
        <v>1804</v>
      </c>
      <c r="B244" s="583" t="s">
        <v>1805</v>
      </c>
      <c r="C244" s="584" t="s">
        <v>1806</v>
      </c>
      <c r="D244" s="585" t="s">
        <v>1511</v>
      </c>
      <c r="E244" s="586"/>
      <c r="F244" s="491" t="s">
        <v>1807</v>
      </c>
    </row>
    <row r="245" spans="1:6" x14ac:dyDescent="0.3">
      <c r="A245" s="587" t="s">
        <v>1808</v>
      </c>
      <c r="B245" s="588" t="s">
        <v>1809</v>
      </c>
      <c r="C245" s="589" t="s">
        <v>1810</v>
      </c>
      <c r="D245" s="590" t="s">
        <v>1511</v>
      </c>
      <c r="E245" s="591">
        <v>36028.94</v>
      </c>
      <c r="F245" s="492" t="s">
        <v>1811</v>
      </c>
    </row>
    <row r="246" spans="1:6" x14ac:dyDescent="0.3">
      <c r="A246" s="587" t="s">
        <v>1808</v>
      </c>
      <c r="B246" s="588" t="s">
        <v>1809</v>
      </c>
      <c r="C246" s="589" t="s">
        <v>1812</v>
      </c>
      <c r="D246" s="590" t="s">
        <v>1511</v>
      </c>
      <c r="E246" s="591">
        <v>30591.5</v>
      </c>
      <c r="F246" s="492" t="s">
        <v>1811</v>
      </c>
    </row>
    <row r="247" spans="1:6" x14ac:dyDescent="0.3">
      <c r="A247" s="587" t="s">
        <v>1808</v>
      </c>
      <c r="B247" s="588" t="s">
        <v>1809</v>
      </c>
      <c r="C247" s="589" t="s">
        <v>1813</v>
      </c>
      <c r="D247" s="590" t="s">
        <v>1511</v>
      </c>
      <c r="E247" s="591">
        <v>626.58000000000004</v>
      </c>
      <c r="F247" s="492" t="s">
        <v>1811</v>
      </c>
    </row>
    <row r="248" spans="1:6" x14ac:dyDescent="0.3">
      <c r="A248" s="587" t="s">
        <v>1808</v>
      </c>
      <c r="B248" s="588" t="s">
        <v>1809</v>
      </c>
      <c r="C248" s="589" t="s">
        <v>1814</v>
      </c>
      <c r="D248" s="590" t="s">
        <v>1511</v>
      </c>
      <c r="E248" s="591">
        <v>62031.42</v>
      </c>
      <c r="F248" s="492" t="s">
        <v>1811</v>
      </c>
    </row>
    <row r="249" spans="1:6" x14ac:dyDescent="0.3">
      <c r="A249" s="507" t="s">
        <v>979</v>
      </c>
      <c r="B249" s="508" t="s">
        <v>1815</v>
      </c>
      <c r="C249" s="460" t="s">
        <v>1816</v>
      </c>
      <c r="D249" s="461" t="s">
        <v>1511</v>
      </c>
      <c r="E249" s="462">
        <v>100</v>
      </c>
      <c r="F249" s="476" t="s">
        <v>1817</v>
      </c>
    </row>
    <row r="250" spans="1:6" ht="22.8" x14ac:dyDescent="0.3">
      <c r="A250" s="592" t="s">
        <v>1818</v>
      </c>
      <c r="B250" s="593" t="s">
        <v>1819</v>
      </c>
      <c r="C250" s="594" t="s">
        <v>1820</v>
      </c>
      <c r="D250" s="595" t="s">
        <v>1511</v>
      </c>
      <c r="E250" s="596">
        <v>487.34</v>
      </c>
      <c r="F250" s="493" t="s">
        <v>1821</v>
      </c>
    </row>
    <row r="251" spans="1:6" ht="22.8" x14ac:dyDescent="0.3">
      <c r="A251" s="592" t="s">
        <v>1818</v>
      </c>
      <c r="B251" s="593" t="s">
        <v>1819</v>
      </c>
      <c r="C251" s="594" t="s">
        <v>1822</v>
      </c>
      <c r="D251" s="595" t="s">
        <v>1511</v>
      </c>
      <c r="E251" s="596">
        <v>88.5</v>
      </c>
      <c r="F251" s="493" t="s">
        <v>1821</v>
      </c>
    </row>
    <row r="252" spans="1:6" x14ac:dyDescent="0.3">
      <c r="A252" s="597" t="s">
        <v>1053</v>
      </c>
      <c r="B252" s="598" t="s">
        <v>1823</v>
      </c>
      <c r="C252" s="599" t="s">
        <v>1824</v>
      </c>
      <c r="D252" s="600" t="s">
        <v>1511</v>
      </c>
      <c r="E252" s="601">
        <v>177</v>
      </c>
      <c r="F252" s="494" t="s">
        <v>1825</v>
      </c>
    </row>
    <row r="253" spans="1:6" ht="22.8" x14ac:dyDescent="0.3">
      <c r="A253" s="597" t="s">
        <v>1053</v>
      </c>
      <c r="B253" s="598" t="s">
        <v>1823</v>
      </c>
      <c r="C253" s="599" t="s">
        <v>1826</v>
      </c>
      <c r="D253" s="600" t="s">
        <v>1511</v>
      </c>
      <c r="E253" s="601">
        <v>5959</v>
      </c>
      <c r="F253" s="494" t="s">
        <v>1825</v>
      </c>
    </row>
    <row r="254" spans="1:6" x14ac:dyDescent="0.3">
      <c r="A254" s="507" t="s">
        <v>1065</v>
      </c>
      <c r="B254" s="508" t="s">
        <v>1827</v>
      </c>
      <c r="C254" s="460" t="s">
        <v>1828</v>
      </c>
      <c r="D254" s="461" t="s">
        <v>1829</v>
      </c>
      <c r="E254" s="462">
        <v>18.88</v>
      </c>
      <c r="F254" s="468" t="s">
        <v>1830</v>
      </c>
    </row>
    <row r="255" spans="1:6" x14ac:dyDescent="0.3">
      <c r="A255" s="507" t="s">
        <v>1070</v>
      </c>
      <c r="B255" s="508" t="s">
        <v>1831</v>
      </c>
      <c r="C255" s="460" t="s">
        <v>1832</v>
      </c>
      <c r="D255" s="461" t="s">
        <v>1511</v>
      </c>
      <c r="E255" s="462">
        <v>4124.1000000000004</v>
      </c>
      <c r="F255" s="468" t="s">
        <v>1833</v>
      </c>
    </row>
    <row r="256" spans="1:6" ht="19.5" customHeight="1" x14ac:dyDescent="0.3">
      <c r="A256" s="507" t="s">
        <v>1070</v>
      </c>
      <c r="B256" s="508" t="s">
        <v>1831</v>
      </c>
      <c r="C256" s="460" t="s">
        <v>1834</v>
      </c>
      <c r="D256" s="461" t="s">
        <v>1511</v>
      </c>
      <c r="E256" s="462">
        <v>4737.7</v>
      </c>
      <c r="F256" s="468" t="s">
        <v>1833</v>
      </c>
    </row>
    <row r="257" spans="1:6" x14ac:dyDescent="0.3">
      <c r="A257" s="507" t="s">
        <v>1070</v>
      </c>
      <c r="B257" s="508" t="s">
        <v>1831</v>
      </c>
      <c r="C257" s="460" t="s">
        <v>1835</v>
      </c>
      <c r="D257" s="461" t="s">
        <v>1511</v>
      </c>
      <c r="E257" s="462">
        <v>1239</v>
      </c>
      <c r="F257" s="468" t="s">
        <v>1833</v>
      </c>
    </row>
    <row r="258" spans="1:6" x14ac:dyDescent="0.3">
      <c r="A258" s="597" t="s">
        <v>1050</v>
      </c>
      <c r="B258" s="598" t="s">
        <v>1836</v>
      </c>
      <c r="C258" s="599" t="s">
        <v>1837</v>
      </c>
      <c r="D258" s="600" t="s">
        <v>1511</v>
      </c>
      <c r="E258" s="601">
        <v>711.54</v>
      </c>
      <c r="F258" s="494" t="s">
        <v>1825</v>
      </c>
    </row>
    <row r="259" spans="1:6" ht="23.25" customHeight="1" x14ac:dyDescent="0.3">
      <c r="A259" s="597" t="s">
        <v>1050</v>
      </c>
      <c r="B259" s="598" t="s">
        <v>1836</v>
      </c>
      <c r="C259" s="599" t="s">
        <v>1838</v>
      </c>
      <c r="D259" s="600" t="s">
        <v>1511</v>
      </c>
      <c r="E259" s="601">
        <v>74</v>
      </c>
      <c r="F259" s="494" t="s">
        <v>1825</v>
      </c>
    </row>
    <row r="260" spans="1:6" ht="17.25" customHeight="1" x14ac:dyDescent="0.3">
      <c r="A260" s="597" t="s">
        <v>1050</v>
      </c>
      <c r="B260" s="598" t="s">
        <v>1836</v>
      </c>
      <c r="C260" s="599" t="s">
        <v>1839</v>
      </c>
      <c r="D260" s="600" t="s">
        <v>1511</v>
      </c>
      <c r="E260" s="601">
        <v>93.22</v>
      </c>
      <c r="F260" s="494" t="s">
        <v>1840</v>
      </c>
    </row>
    <row r="261" spans="1:6" ht="15" customHeight="1" x14ac:dyDescent="0.3">
      <c r="A261" s="597" t="s">
        <v>1050</v>
      </c>
      <c r="B261" s="598" t="s">
        <v>1836</v>
      </c>
      <c r="C261" s="599" t="s">
        <v>1841</v>
      </c>
      <c r="D261" s="600" t="s">
        <v>1511</v>
      </c>
      <c r="E261" s="601">
        <v>140.125</v>
      </c>
      <c r="F261" s="494" t="s">
        <v>1840</v>
      </c>
    </row>
    <row r="262" spans="1:6" x14ac:dyDescent="0.3">
      <c r="A262" s="597" t="s">
        <v>1050</v>
      </c>
      <c r="B262" s="598" t="s">
        <v>1836</v>
      </c>
      <c r="C262" s="599" t="s">
        <v>1842</v>
      </c>
      <c r="D262" s="600" t="s">
        <v>1511</v>
      </c>
      <c r="E262" s="601">
        <v>194.7</v>
      </c>
      <c r="F262" s="494" t="s">
        <v>1840</v>
      </c>
    </row>
    <row r="263" spans="1:6" x14ac:dyDescent="0.3">
      <c r="A263" s="597" t="s">
        <v>1050</v>
      </c>
      <c r="B263" s="598" t="s">
        <v>1836</v>
      </c>
      <c r="C263" s="599" t="s">
        <v>1843</v>
      </c>
      <c r="D263" s="600" t="s">
        <v>1511</v>
      </c>
      <c r="E263" s="601">
        <v>334.82499999999999</v>
      </c>
      <c r="F263" s="494" t="s">
        <v>1840</v>
      </c>
    </row>
    <row r="264" spans="1:6" x14ac:dyDescent="0.3">
      <c r="A264" s="597" t="s">
        <v>1050</v>
      </c>
      <c r="B264" s="598" t="s">
        <v>1836</v>
      </c>
      <c r="C264" s="599" t="s">
        <v>1844</v>
      </c>
      <c r="D264" s="600" t="s">
        <v>1511</v>
      </c>
      <c r="E264" s="601">
        <v>474.36</v>
      </c>
      <c r="F264" s="494" t="s">
        <v>1840</v>
      </c>
    </row>
    <row r="265" spans="1:6" x14ac:dyDescent="0.3">
      <c r="A265" s="597" t="s">
        <v>1050</v>
      </c>
      <c r="B265" s="598" t="s">
        <v>1836</v>
      </c>
      <c r="C265" s="599" t="s">
        <v>1845</v>
      </c>
      <c r="D265" s="600" t="s">
        <v>1511</v>
      </c>
      <c r="E265" s="601">
        <v>548.70000000000005</v>
      </c>
      <c r="F265" s="494" t="s">
        <v>1840</v>
      </c>
    </row>
    <row r="266" spans="1:6" x14ac:dyDescent="0.3">
      <c r="A266" s="597" t="s">
        <v>1050</v>
      </c>
      <c r="B266" s="598" t="s">
        <v>1836</v>
      </c>
      <c r="C266" s="599" t="s">
        <v>1846</v>
      </c>
      <c r="D266" s="600" t="s">
        <v>1511</v>
      </c>
      <c r="E266" s="601">
        <v>628.94000000000005</v>
      </c>
      <c r="F266" s="494" t="s">
        <v>1840</v>
      </c>
    </row>
    <row r="267" spans="1:6" x14ac:dyDescent="0.3">
      <c r="A267" s="597" t="s">
        <v>1050</v>
      </c>
      <c r="B267" s="598" t="s">
        <v>1836</v>
      </c>
      <c r="C267" s="599" t="s">
        <v>1847</v>
      </c>
      <c r="D267" s="600" t="s">
        <v>1511</v>
      </c>
      <c r="E267" s="601">
        <v>401.2</v>
      </c>
      <c r="F267" s="494" t="s">
        <v>1840</v>
      </c>
    </row>
    <row r="268" spans="1:6" x14ac:dyDescent="0.3">
      <c r="A268" s="597" t="s">
        <v>1050</v>
      </c>
      <c r="B268" s="598" t="s">
        <v>1836</v>
      </c>
      <c r="C268" s="599" t="s">
        <v>1848</v>
      </c>
      <c r="D268" s="600" t="s">
        <v>1511</v>
      </c>
      <c r="E268" s="601">
        <v>526.57500000000005</v>
      </c>
      <c r="F268" s="494" t="s">
        <v>1840</v>
      </c>
    </row>
    <row r="269" spans="1:6" x14ac:dyDescent="0.3">
      <c r="A269" s="597" t="s">
        <v>1050</v>
      </c>
      <c r="B269" s="598" t="s">
        <v>1836</v>
      </c>
      <c r="C269" s="599" t="s">
        <v>1849</v>
      </c>
      <c r="D269" s="600" t="s">
        <v>1537</v>
      </c>
      <c r="E269" s="601">
        <v>175.82</v>
      </c>
      <c r="F269" s="494" t="s">
        <v>1840</v>
      </c>
    </row>
    <row r="270" spans="1:6" x14ac:dyDescent="0.3">
      <c r="A270" s="597" t="s">
        <v>1050</v>
      </c>
      <c r="B270" s="598" t="s">
        <v>1836</v>
      </c>
      <c r="C270" s="599" t="s">
        <v>1850</v>
      </c>
      <c r="D270" s="600" t="s">
        <v>1537</v>
      </c>
      <c r="E270" s="601">
        <v>531</v>
      </c>
      <c r="F270" s="494" t="s">
        <v>1840</v>
      </c>
    </row>
    <row r="271" spans="1:6" x14ac:dyDescent="0.3">
      <c r="A271" s="597" t="s">
        <v>1050</v>
      </c>
      <c r="B271" s="598" t="s">
        <v>1836</v>
      </c>
      <c r="C271" s="599" t="s">
        <v>1851</v>
      </c>
      <c r="D271" s="600" t="s">
        <v>1537</v>
      </c>
      <c r="E271" s="601">
        <v>233.64</v>
      </c>
      <c r="F271" s="494" t="s">
        <v>1840</v>
      </c>
    </row>
    <row r="272" spans="1:6" x14ac:dyDescent="0.3">
      <c r="A272" s="597" t="s">
        <v>1050</v>
      </c>
      <c r="B272" s="598" t="s">
        <v>1836</v>
      </c>
      <c r="C272" s="599" t="s">
        <v>1852</v>
      </c>
      <c r="D272" s="600" t="s">
        <v>1537</v>
      </c>
      <c r="E272" s="601">
        <v>260.00110000000001</v>
      </c>
      <c r="F272" s="494" t="s">
        <v>1840</v>
      </c>
    </row>
    <row r="273" spans="1:6" ht="22.8" x14ac:dyDescent="0.3">
      <c r="A273" s="597" t="s">
        <v>1050</v>
      </c>
      <c r="B273" s="598" t="s">
        <v>1836</v>
      </c>
      <c r="C273" s="599" t="s">
        <v>1853</v>
      </c>
      <c r="D273" s="600" t="s">
        <v>1511</v>
      </c>
      <c r="E273" s="601">
        <v>283.2</v>
      </c>
      <c r="F273" s="494" t="s">
        <v>1825</v>
      </c>
    </row>
    <row r="274" spans="1:6" x14ac:dyDescent="0.3">
      <c r="A274" s="597" t="s">
        <v>1050</v>
      </c>
      <c r="B274" s="598" t="s">
        <v>1836</v>
      </c>
      <c r="C274" s="599" t="s">
        <v>1854</v>
      </c>
      <c r="D274" s="600" t="s">
        <v>1511</v>
      </c>
      <c r="E274" s="601">
        <v>132.75</v>
      </c>
      <c r="F274" s="494" t="s">
        <v>1840</v>
      </c>
    </row>
    <row r="275" spans="1:6" x14ac:dyDescent="0.3">
      <c r="A275" s="597" t="s">
        <v>1050</v>
      </c>
      <c r="B275" s="598" t="s">
        <v>1836</v>
      </c>
      <c r="C275" s="599" t="s">
        <v>1855</v>
      </c>
      <c r="D275" s="600" t="s">
        <v>1511</v>
      </c>
      <c r="E275" s="601">
        <v>368.75</v>
      </c>
      <c r="F275" s="494" t="s">
        <v>1840</v>
      </c>
    </row>
    <row r="276" spans="1:6" x14ac:dyDescent="0.3">
      <c r="A276" s="597" t="s">
        <v>1050</v>
      </c>
      <c r="B276" s="598" t="s">
        <v>1836</v>
      </c>
      <c r="C276" s="599" t="s">
        <v>1856</v>
      </c>
      <c r="D276" s="600" t="s">
        <v>1511</v>
      </c>
      <c r="E276" s="601">
        <v>5546</v>
      </c>
      <c r="F276" s="494" t="s">
        <v>1825</v>
      </c>
    </row>
    <row r="277" spans="1:6" ht="22.8" x14ac:dyDescent="0.3">
      <c r="A277" s="597" t="s">
        <v>1050</v>
      </c>
      <c r="B277" s="598" t="s">
        <v>1836</v>
      </c>
      <c r="C277" s="599" t="s">
        <v>1857</v>
      </c>
      <c r="D277" s="600" t="s">
        <v>1511</v>
      </c>
      <c r="E277" s="601">
        <v>1215.4000000000001</v>
      </c>
      <c r="F277" s="494" t="s">
        <v>1825</v>
      </c>
    </row>
    <row r="278" spans="1:6" x14ac:dyDescent="0.3">
      <c r="A278" s="597" t="s">
        <v>1050</v>
      </c>
      <c r="B278" s="598" t="s">
        <v>1836</v>
      </c>
      <c r="C278" s="599" t="s">
        <v>1858</v>
      </c>
      <c r="D278" s="600" t="s">
        <v>1859</v>
      </c>
      <c r="E278" s="601">
        <v>288</v>
      </c>
      <c r="F278" s="494" t="s">
        <v>1860</v>
      </c>
    </row>
    <row r="279" spans="1:6" x14ac:dyDescent="0.3">
      <c r="A279" s="597" t="s">
        <v>1050</v>
      </c>
      <c r="B279" s="598" t="s">
        <v>1836</v>
      </c>
      <c r="C279" s="599" t="s">
        <v>1861</v>
      </c>
      <c r="D279" s="600" t="s">
        <v>1859</v>
      </c>
      <c r="E279" s="601">
        <v>294.7</v>
      </c>
      <c r="F279" s="494" t="s">
        <v>1860</v>
      </c>
    </row>
    <row r="280" spans="1:6" x14ac:dyDescent="0.3">
      <c r="A280" s="597" t="s">
        <v>1050</v>
      </c>
      <c r="B280" s="598" t="s">
        <v>1836</v>
      </c>
      <c r="C280" s="599" t="s">
        <v>1862</v>
      </c>
      <c r="D280" s="600" t="s">
        <v>1511</v>
      </c>
      <c r="E280" s="601">
        <v>12.803000000000001</v>
      </c>
      <c r="F280" s="494" t="s">
        <v>1840</v>
      </c>
    </row>
    <row r="281" spans="1:6" x14ac:dyDescent="0.3">
      <c r="A281" s="597" t="s">
        <v>1050</v>
      </c>
      <c r="B281" s="598" t="s">
        <v>1836</v>
      </c>
      <c r="C281" s="599" t="s">
        <v>1863</v>
      </c>
      <c r="D281" s="600" t="s">
        <v>1511</v>
      </c>
      <c r="E281" s="601">
        <v>663.75</v>
      </c>
      <c r="F281" s="494" t="s">
        <v>1840</v>
      </c>
    </row>
    <row r="282" spans="1:6" x14ac:dyDescent="0.3">
      <c r="A282" s="597" t="s">
        <v>1050</v>
      </c>
      <c r="B282" s="598" t="s">
        <v>1836</v>
      </c>
      <c r="C282" s="599" t="s">
        <v>1864</v>
      </c>
      <c r="D282" s="600" t="s">
        <v>1511</v>
      </c>
      <c r="E282" s="601">
        <v>6149.9943000000003</v>
      </c>
      <c r="F282" s="494" t="s">
        <v>1825</v>
      </c>
    </row>
    <row r="283" spans="1:6" x14ac:dyDescent="0.3">
      <c r="A283" s="507" t="s">
        <v>1069</v>
      </c>
      <c r="B283" s="508" t="s">
        <v>1865</v>
      </c>
      <c r="C283" s="460" t="s">
        <v>1866</v>
      </c>
      <c r="D283" s="461" t="s">
        <v>1511</v>
      </c>
      <c r="E283" s="462">
        <v>6490</v>
      </c>
      <c r="F283" s="476" t="s">
        <v>1867</v>
      </c>
    </row>
    <row r="284" spans="1:6" x14ac:dyDescent="0.3">
      <c r="A284" s="507" t="s">
        <v>1069</v>
      </c>
      <c r="B284" s="508" t="s">
        <v>1865</v>
      </c>
      <c r="C284" s="460" t="s">
        <v>1868</v>
      </c>
      <c r="D284" s="461" t="s">
        <v>1511</v>
      </c>
      <c r="E284" s="462">
        <v>6490</v>
      </c>
      <c r="F284" s="476" t="s">
        <v>1867</v>
      </c>
    </row>
    <row r="285" spans="1:6" x14ac:dyDescent="0.3">
      <c r="A285" s="507" t="s">
        <v>1069</v>
      </c>
      <c r="B285" s="508" t="s">
        <v>1865</v>
      </c>
      <c r="C285" s="460" t="s">
        <v>1869</v>
      </c>
      <c r="D285" s="461" t="s">
        <v>1511</v>
      </c>
      <c r="E285" s="462">
        <v>6490</v>
      </c>
      <c r="F285" s="476" t="s">
        <v>1867</v>
      </c>
    </row>
    <row r="286" spans="1:6" ht="14.1" customHeight="1" x14ac:dyDescent="0.3">
      <c r="A286" s="507" t="s">
        <v>1069</v>
      </c>
      <c r="B286" s="508" t="s">
        <v>1865</v>
      </c>
      <c r="C286" s="460" t="s">
        <v>1870</v>
      </c>
      <c r="D286" s="461" t="s">
        <v>1511</v>
      </c>
      <c r="E286" s="462">
        <v>6490</v>
      </c>
      <c r="F286" s="476" t="s">
        <v>1867</v>
      </c>
    </row>
    <row r="287" spans="1:6" ht="15" customHeight="1" x14ac:dyDescent="0.3">
      <c r="A287" s="507" t="s">
        <v>1069</v>
      </c>
      <c r="B287" s="508" t="s">
        <v>1865</v>
      </c>
      <c r="C287" s="460" t="s">
        <v>1871</v>
      </c>
      <c r="D287" s="461" t="s">
        <v>1511</v>
      </c>
      <c r="E287" s="462">
        <v>6490</v>
      </c>
      <c r="F287" s="476" t="s">
        <v>1867</v>
      </c>
    </row>
    <row r="288" spans="1:6" ht="21.75" customHeight="1" x14ac:dyDescent="0.2">
      <c r="A288" s="464" t="s">
        <v>1100</v>
      </c>
      <c r="B288" s="158" t="s">
        <v>1872</v>
      </c>
      <c r="C288" s="602" t="s">
        <v>1873</v>
      </c>
      <c r="D288" s="603" t="s">
        <v>1511</v>
      </c>
      <c r="E288" s="604">
        <v>2205.7732999999998</v>
      </c>
      <c r="F288" s="495" t="s">
        <v>1874</v>
      </c>
    </row>
    <row r="289" spans="1:6" ht="15.9" customHeight="1" x14ac:dyDescent="0.2">
      <c r="A289" s="464" t="s">
        <v>1100</v>
      </c>
      <c r="B289" s="158" t="s">
        <v>1872</v>
      </c>
      <c r="C289" s="602" t="s">
        <v>1875</v>
      </c>
      <c r="D289" s="603" t="s">
        <v>1511</v>
      </c>
      <c r="E289" s="604">
        <v>501.5</v>
      </c>
      <c r="F289" s="495" t="s">
        <v>1874</v>
      </c>
    </row>
    <row r="290" spans="1:6" x14ac:dyDescent="0.2">
      <c r="A290" s="464" t="s">
        <v>1100</v>
      </c>
      <c r="B290" s="158" t="s">
        <v>1872</v>
      </c>
      <c r="C290" s="602" t="s">
        <v>1876</v>
      </c>
      <c r="D290" s="603" t="s">
        <v>1511</v>
      </c>
      <c r="E290" s="604">
        <v>442.5</v>
      </c>
      <c r="F290" s="495" t="s">
        <v>1874</v>
      </c>
    </row>
    <row r="291" spans="1:6" ht="14.1" customHeight="1" x14ac:dyDescent="0.2">
      <c r="A291" s="464" t="s">
        <v>1100</v>
      </c>
      <c r="B291" s="158" t="s">
        <v>1872</v>
      </c>
      <c r="C291" s="602" t="s">
        <v>1877</v>
      </c>
      <c r="D291" s="603" t="s">
        <v>1511</v>
      </c>
      <c r="E291" s="604">
        <v>531</v>
      </c>
      <c r="F291" s="495" t="s">
        <v>1874</v>
      </c>
    </row>
    <row r="292" spans="1:6" x14ac:dyDescent="0.2">
      <c r="A292" s="464" t="s">
        <v>1100</v>
      </c>
      <c r="B292" s="158" t="s">
        <v>1872</v>
      </c>
      <c r="C292" s="602" t="s">
        <v>1878</v>
      </c>
      <c r="D292" s="603" t="s">
        <v>1511</v>
      </c>
      <c r="E292" s="604">
        <v>796.5</v>
      </c>
      <c r="F292" s="495" t="s">
        <v>1874</v>
      </c>
    </row>
    <row r="293" spans="1:6" ht="17.25" customHeight="1" x14ac:dyDescent="0.2">
      <c r="A293" s="464" t="s">
        <v>1100</v>
      </c>
      <c r="B293" s="158" t="s">
        <v>1872</v>
      </c>
      <c r="C293" s="602" t="s">
        <v>1879</v>
      </c>
      <c r="D293" s="603" t="s">
        <v>1511</v>
      </c>
      <c r="E293" s="604">
        <v>5640.4</v>
      </c>
      <c r="F293" s="495" t="s">
        <v>1874</v>
      </c>
    </row>
    <row r="294" spans="1:6" ht="30.75" customHeight="1" x14ac:dyDescent="0.2">
      <c r="A294" s="464" t="s">
        <v>1100</v>
      </c>
      <c r="B294" s="158" t="s">
        <v>1872</v>
      </c>
      <c r="C294" s="602" t="s">
        <v>1880</v>
      </c>
      <c r="D294" s="603" t="s">
        <v>1511</v>
      </c>
      <c r="E294" s="604">
        <v>5640.4</v>
      </c>
      <c r="F294" s="495" t="s">
        <v>1874</v>
      </c>
    </row>
    <row r="295" spans="1:6" x14ac:dyDescent="0.2">
      <c r="A295" s="464" t="s">
        <v>1100</v>
      </c>
      <c r="B295" s="158" t="s">
        <v>1872</v>
      </c>
      <c r="C295" s="602" t="s">
        <v>1881</v>
      </c>
      <c r="D295" s="603" t="s">
        <v>1511</v>
      </c>
      <c r="E295" s="604">
        <v>5640.4</v>
      </c>
      <c r="F295" s="495" t="s">
        <v>1874</v>
      </c>
    </row>
    <row r="296" spans="1:6" ht="29.25" customHeight="1" x14ac:dyDescent="0.2">
      <c r="A296" s="464" t="s">
        <v>1100</v>
      </c>
      <c r="B296" s="158" t="s">
        <v>1872</v>
      </c>
      <c r="C296" s="602" t="s">
        <v>1882</v>
      </c>
      <c r="D296" s="603" t="s">
        <v>1511</v>
      </c>
      <c r="E296" s="604">
        <v>4366</v>
      </c>
      <c r="F296" s="495" t="s">
        <v>1874</v>
      </c>
    </row>
    <row r="297" spans="1:6" ht="28.5" customHeight="1" x14ac:dyDescent="0.2">
      <c r="A297" s="464" t="s">
        <v>1100</v>
      </c>
      <c r="B297" s="158" t="s">
        <v>1872</v>
      </c>
      <c r="C297" s="602" t="s">
        <v>1883</v>
      </c>
      <c r="D297" s="603" t="s">
        <v>1511</v>
      </c>
      <c r="E297" s="604">
        <v>15611.4</v>
      </c>
      <c r="F297" s="495" t="s">
        <v>1874</v>
      </c>
    </row>
    <row r="298" spans="1:6" ht="28.5" customHeight="1" x14ac:dyDescent="0.2">
      <c r="A298" s="464" t="s">
        <v>1100</v>
      </c>
      <c r="B298" s="158" t="s">
        <v>1872</v>
      </c>
      <c r="C298" s="602" t="s">
        <v>1884</v>
      </c>
      <c r="D298" s="603" t="s">
        <v>1511</v>
      </c>
      <c r="E298" s="604">
        <v>179.15</v>
      </c>
      <c r="F298" s="495" t="s">
        <v>1874</v>
      </c>
    </row>
    <row r="299" spans="1:6" ht="22.5" customHeight="1" x14ac:dyDescent="0.2">
      <c r="A299" s="464" t="s">
        <v>1100</v>
      </c>
      <c r="B299" s="158" t="s">
        <v>1872</v>
      </c>
      <c r="C299" s="602" t="s">
        <v>1885</v>
      </c>
      <c r="D299" s="603" t="s">
        <v>1511</v>
      </c>
      <c r="E299" s="604">
        <v>194.7</v>
      </c>
      <c r="F299" s="495" t="s">
        <v>1874</v>
      </c>
    </row>
    <row r="300" spans="1:6" x14ac:dyDescent="0.2">
      <c r="A300" s="464" t="s">
        <v>1100</v>
      </c>
      <c r="B300" s="158" t="s">
        <v>1872</v>
      </c>
      <c r="C300" s="602" t="s">
        <v>1886</v>
      </c>
      <c r="D300" s="603" t="s">
        <v>1511</v>
      </c>
      <c r="E300" s="604">
        <v>672.6</v>
      </c>
      <c r="F300" s="495" t="s">
        <v>1874</v>
      </c>
    </row>
    <row r="301" spans="1:6" x14ac:dyDescent="0.2">
      <c r="A301" s="464" t="s">
        <v>1100</v>
      </c>
      <c r="B301" s="158" t="s">
        <v>1872</v>
      </c>
      <c r="C301" s="602" t="s">
        <v>1887</v>
      </c>
      <c r="D301" s="603" t="s">
        <v>1511</v>
      </c>
      <c r="E301" s="604">
        <v>20650</v>
      </c>
      <c r="F301" s="495" t="s">
        <v>1874</v>
      </c>
    </row>
    <row r="302" spans="1:6" x14ac:dyDescent="0.2">
      <c r="A302" s="464" t="s">
        <v>1100</v>
      </c>
      <c r="B302" s="158" t="s">
        <v>1872</v>
      </c>
      <c r="C302" s="602" t="s">
        <v>1888</v>
      </c>
      <c r="D302" s="603" t="s">
        <v>1511</v>
      </c>
      <c r="E302" s="604">
        <v>4661</v>
      </c>
      <c r="F302" s="495" t="s">
        <v>1874</v>
      </c>
    </row>
    <row r="303" spans="1:6" x14ac:dyDescent="0.2">
      <c r="A303" s="464" t="s">
        <v>1100</v>
      </c>
      <c r="B303" s="158" t="s">
        <v>1872</v>
      </c>
      <c r="C303" s="602" t="s">
        <v>1889</v>
      </c>
      <c r="D303" s="603" t="s">
        <v>1511</v>
      </c>
      <c r="E303" s="604">
        <v>525.1</v>
      </c>
      <c r="F303" s="495" t="s">
        <v>1874</v>
      </c>
    </row>
    <row r="304" spans="1:6" x14ac:dyDescent="0.2">
      <c r="A304" s="464" t="s">
        <v>1100</v>
      </c>
      <c r="B304" s="158" t="s">
        <v>1872</v>
      </c>
      <c r="C304" s="602" t="s">
        <v>1890</v>
      </c>
      <c r="D304" s="603" t="s">
        <v>1511</v>
      </c>
      <c r="E304" s="604">
        <v>6384.19</v>
      </c>
      <c r="F304" s="495" t="s">
        <v>1874</v>
      </c>
    </row>
    <row r="305" spans="1:6" ht="21" customHeight="1" x14ac:dyDescent="0.2">
      <c r="A305" s="464" t="s">
        <v>1100</v>
      </c>
      <c r="B305" s="158" t="s">
        <v>1872</v>
      </c>
      <c r="C305" s="602" t="s">
        <v>1891</v>
      </c>
      <c r="D305" s="603" t="s">
        <v>1511</v>
      </c>
      <c r="E305" s="604">
        <v>899.04330000000004</v>
      </c>
      <c r="F305" s="495" t="s">
        <v>1874</v>
      </c>
    </row>
    <row r="306" spans="1:6" ht="29.25" customHeight="1" x14ac:dyDescent="0.2">
      <c r="A306" s="464" t="s">
        <v>1100</v>
      </c>
      <c r="B306" s="158" t="s">
        <v>1872</v>
      </c>
      <c r="C306" s="602" t="s">
        <v>1892</v>
      </c>
      <c r="D306" s="603" t="s">
        <v>1511</v>
      </c>
      <c r="E306" s="604">
        <v>348.1</v>
      </c>
      <c r="F306" s="495" t="s">
        <v>1874</v>
      </c>
    </row>
    <row r="307" spans="1:6" ht="28.5" customHeight="1" x14ac:dyDescent="0.2">
      <c r="A307" s="464" t="s">
        <v>1100</v>
      </c>
      <c r="B307" s="158" t="s">
        <v>1872</v>
      </c>
      <c r="C307" s="602" t="s">
        <v>1893</v>
      </c>
      <c r="D307" s="603" t="s">
        <v>1511</v>
      </c>
      <c r="E307" s="604">
        <v>147.5</v>
      </c>
      <c r="F307" s="495" t="s">
        <v>1874</v>
      </c>
    </row>
    <row r="308" spans="1:6" ht="32.25" customHeight="1" x14ac:dyDescent="0.2">
      <c r="A308" s="464" t="s">
        <v>1100</v>
      </c>
      <c r="B308" s="158" t="s">
        <v>1872</v>
      </c>
      <c r="C308" s="602" t="s">
        <v>1894</v>
      </c>
      <c r="D308" s="603" t="s">
        <v>1511</v>
      </c>
      <c r="E308" s="604">
        <v>11210</v>
      </c>
      <c r="F308" s="495" t="s">
        <v>1874</v>
      </c>
    </row>
    <row r="309" spans="1:6" x14ac:dyDescent="0.2">
      <c r="A309" s="464" t="s">
        <v>1100</v>
      </c>
      <c r="B309" s="158" t="s">
        <v>1872</v>
      </c>
      <c r="C309" s="602" t="s">
        <v>1895</v>
      </c>
      <c r="D309" s="603" t="s">
        <v>1511</v>
      </c>
      <c r="E309" s="604">
        <v>1333.4</v>
      </c>
      <c r="F309" s="495" t="s">
        <v>1874</v>
      </c>
    </row>
    <row r="310" spans="1:6" ht="22.8" x14ac:dyDescent="0.3">
      <c r="A310" s="605" t="s">
        <v>1056</v>
      </c>
      <c r="B310" s="606" t="s">
        <v>1896</v>
      </c>
      <c r="C310" s="607" t="s">
        <v>1897</v>
      </c>
      <c r="D310" s="608" t="s">
        <v>1511</v>
      </c>
      <c r="E310" s="609">
        <v>939.75</v>
      </c>
      <c r="F310" s="496" t="s">
        <v>1898</v>
      </c>
    </row>
    <row r="311" spans="1:6" ht="22.5" customHeight="1" x14ac:dyDescent="0.3">
      <c r="A311" s="605" t="s">
        <v>1056</v>
      </c>
      <c r="B311" s="606" t="s">
        <v>1896</v>
      </c>
      <c r="C311" s="607" t="s">
        <v>1899</v>
      </c>
      <c r="D311" s="608" t="s">
        <v>1511</v>
      </c>
      <c r="E311" s="609">
        <v>590</v>
      </c>
      <c r="F311" s="496" t="s">
        <v>1898</v>
      </c>
    </row>
    <row r="312" spans="1:6" ht="22.8" x14ac:dyDescent="0.3">
      <c r="A312" s="605" t="s">
        <v>1056</v>
      </c>
      <c r="B312" s="606" t="s">
        <v>1896</v>
      </c>
      <c r="C312" s="607" t="s">
        <v>1900</v>
      </c>
      <c r="D312" s="608" t="s">
        <v>1511</v>
      </c>
      <c r="E312" s="609">
        <v>761.25</v>
      </c>
      <c r="F312" s="496" t="s">
        <v>1898</v>
      </c>
    </row>
    <row r="313" spans="1:6" ht="22.8" x14ac:dyDescent="0.3">
      <c r="A313" s="605" t="s">
        <v>1056</v>
      </c>
      <c r="B313" s="606" t="s">
        <v>1896</v>
      </c>
      <c r="C313" s="159" t="s">
        <v>1900</v>
      </c>
      <c r="D313" s="160" t="s">
        <v>1511</v>
      </c>
      <c r="E313" s="161">
        <v>761.25</v>
      </c>
      <c r="F313" s="497" t="s">
        <v>1901</v>
      </c>
    </row>
    <row r="314" spans="1:6" ht="26.25" customHeight="1" x14ac:dyDescent="0.3">
      <c r="A314" s="605" t="s">
        <v>1056</v>
      </c>
      <c r="B314" s="606" t="s">
        <v>1896</v>
      </c>
      <c r="C314" s="159" t="s">
        <v>1902</v>
      </c>
      <c r="D314" s="160" t="s">
        <v>1511</v>
      </c>
      <c r="E314" s="161">
        <v>309.75</v>
      </c>
      <c r="F314" s="497" t="s">
        <v>1901</v>
      </c>
    </row>
    <row r="315" spans="1:6" ht="18" customHeight="1" x14ac:dyDescent="0.3">
      <c r="A315" s="605" t="s">
        <v>1056</v>
      </c>
      <c r="B315" s="606" t="s">
        <v>1896</v>
      </c>
      <c r="C315" s="607" t="s">
        <v>1903</v>
      </c>
      <c r="D315" s="608" t="s">
        <v>1511</v>
      </c>
      <c r="E315" s="609">
        <v>270.48</v>
      </c>
      <c r="F315" s="497" t="s">
        <v>1901</v>
      </c>
    </row>
    <row r="316" spans="1:6" ht="22.8" x14ac:dyDescent="0.3">
      <c r="A316" s="605" t="s">
        <v>1056</v>
      </c>
      <c r="B316" s="606" t="s">
        <v>1896</v>
      </c>
      <c r="C316" s="607" t="s">
        <v>1904</v>
      </c>
      <c r="D316" s="608" t="s">
        <v>1511</v>
      </c>
      <c r="E316" s="609">
        <v>229.21530000000001</v>
      </c>
      <c r="F316" s="496" t="s">
        <v>1898</v>
      </c>
    </row>
    <row r="317" spans="1:6" ht="22.8" x14ac:dyDescent="0.3">
      <c r="A317" s="605" t="s">
        <v>1056</v>
      </c>
      <c r="B317" s="606" t="s">
        <v>1896</v>
      </c>
      <c r="C317" s="607" t="s">
        <v>1905</v>
      </c>
      <c r="D317" s="608" t="s">
        <v>1511</v>
      </c>
      <c r="E317" s="609">
        <v>194.25</v>
      </c>
      <c r="F317" s="497" t="s">
        <v>1901</v>
      </c>
    </row>
    <row r="318" spans="1:6" ht="22.8" x14ac:dyDescent="0.3">
      <c r="A318" s="605" t="s">
        <v>1056</v>
      </c>
      <c r="B318" s="606" t="s">
        <v>1896</v>
      </c>
      <c r="C318" s="607" t="s">
        <v>1906</v>
      </c>
      <c r="D318" s="608" t="s">
        <v>1511</v>
      </c>
      <c r="E318" s="609">
        <v>414.75</v>
      </c>
      <c r="F318" s="496" t="s">
        <v>1898</v>
      </c>
    </row>
    <row r="319" spans="1:6" ht="22.8" x14ac:dyDescent="0.3">
      <c r="A319" s="605" t="s">
        <v>1056</v>
      </c>
      <c r="B319" s="606" t="s">
        <v>1896</v>
      </c>
      <c r="C319" s="607" t="s">
        <v>1907</v>
      </c>
      <c r="D319" s="608" t="s">
        <v>1511</v>
      </c>
      <c r="E319" s="609">
        <v>414.75</v>
      </c>
      <c r="F319" s="497" t="s">
        <v>1901</v>
      </c>
    </row>
    <row r="320" spans="1:6" ht="22.8" x14ac:dyDescent="0.3">
      <c r="A320" s="605" t="s">
        <v>1056</v>
      </c>
      <c r="B320" s="606" t="s">
        <v>1896</v>
      </c>
      <c r="C320" s="159" t="s">
        <v>1908</v>
      </c>
      <c r="D320" s="160" t="s">
        <v>1511</v>
      </c>
      <c r="E320" s="161">
        <v>3669.75</v>
      </c>
      <c r="F320" s="497" t="s">
        <v>1901</v>
      </c>
    </row>
    <row r="321" spans="1:6" ht="22.8" x14ac:dyDescent="0.3">
      <c r="A321" s="605" t="s">
        <v>1056</v>
      </c>
      <c r="B321" s="606" t="s">
        <v>1896</v>
      </c>
      <c r="C321" s="607" t="s">
        <v>1909</v>
      </c>
      <c r="D321" s="608" t="s">
        <v>1910</v>
      </c>
      <c r="E321" s="609">
        <v>866.25</v>
      </c>
      <c r="F321" s="497" t="s">
        <v>1901</v>
      </c>
    </row>
    <row r="322" spans="1:6" ht="22.8" x14ac:dyDescent="0.3">
      <c r="A322" s="605" t="s">
        <v>1056</v>
      </c>
      <c r="B322" s="606" t="s">
        <v>1896</v>
      </c>
      <c r="C322" s="607" t="s">
        <v>1911</v>
      </c>
      <c r="D322" s="608" t="s">
        <v>1511</v>
      </c>
      <c r="E322" s="609">
        <v>8096</v>
      </c>
      <c r="F322" s="497" t="s">
        <v>1901</v>
      </c>
    </row>
    <row r="323" spans="1:6" ht="22.8" x14ac:dyDescent="0.3">
      <c r="A323" s="605" t="s">
        <v>1056</v>
      </c>
      <c r="B323" s="606" t="s">
        <v>1896</v>
      </c>
      <c r="C323" s="607" t="s">
        <v>1912</v>
      </c>
      <c r="D323" s="608" t="s">
        <v>1511</v>
      </c>
      <c r="E323" s="609">
        <v>8000</v>
      </c>
      <c r="F323" s="497" t="s">
        <v>1901</v>
      </c>
    </row>
    <row r="324" spans="1:6" ht="22.8" x14ac:dyDescent="0.3">
      <c r="A324" s="605" t="s">
        <v>1056</v>
      </c>
      <c r="B324" s="606" t="s">
        <v>1896</v>
      </c>
      <c r="C324" s="159" t="s">
        <v>1913</v>
      </c>
      <c r="D324" s="160" t="s">
        <v>1511</v>
      </c>
      <c r="E324" s="161">
        <v>167.27</v>
      </c>
      <c r="F324" s="497" t="s">
        <v>1901</v>
      </c>
    </row>
    <row r="325" spans="1:6" ht="30.75" customHeight="1" x14ac:dyDescent="0.3">
      <c r="A325" s="605" t="s">
        <v>1056</v>
      </c>
      <c r="B325" s="606" t="s">
        <v>1896</v>
      </c>
      <c r="C325" s="607" t="s">
        <v>1914</v>
      </c>
      <c r="D325" s="608" t="s">
        <v>1511</v>
      </c>
      <c r="E325" s="609">
        <v>402.67669999999998</v>
      </c>
      <c r="F325" s="496" t="s">
        <v>1898</v>
      </c>
    </row>
    <row r="326" spans="1:6" ht="22.8" x14ac:dyDescent="0.3">
      <c r="A326" s="605" t="s">
        <v>1056</v>
      </c>
      <c r="B326" s="606" t="s">
        <v>1896</v>
      </c>
      <c r="C326" s="607" t="s">
        <v>1915</v>
      </c>
      <c r="D326" s="608" t="s">
        <v>1511</v>
      </c>
      <c r="E326" s="609">
        <v>600.9153</v>
      </c>
      <c r="F326" s="496" t="s">
        <v>1898</v>
      </c>
    </row>
    <row r="327" spans="1:6" ht="22.8" x14ac:dyDescent="0.3">
      <c r="A327" s="605" t="s">
        <v>1056</v>
      </c>
      <c r="B327" s="606" t="s">
        <v>1896</v>
      </c>
      <c r="C327" s="607" t="s">
        <v>1916</v>
      </c>
      <c r="D327" s="608" t="s">
        <v>1910</v>
      </c>
      <c r="E327" s="609">
        <v>489.40600000000001</v>
      </c>
      <c r="F327" s="497" t="s">
        <v>1901</v>
      </c>
    </row>
    <row r="328" spans="1:6" ht="24.75" customHeight="1" x14ac:dyDescent="0.3">
      <c r="A328" s="605" t="s">
        <v>1056</v>
      </c>
      <c r="B328" s="606" t="s">
        <v>1896</v>
      </c>
      <c r="C328" s="607" t="s">
        <v>1917</v>
      </c>
      <c r="D328" s="608" t="s">
        <v>1511</v>
      </c>
      <c r="E328" s="609">
        <v>455.48</v>
      </c>
      <c r="F328" s="496" t="s">
        <v>1898</v>
      </c>
    </row>
    <row r="329" spans="1:6" x14ac:dyDescent="0.3">
      <c r="A329" s="507" t="s">
        <v>1072</v>
      </c>
      <c r="B329" s="508" t="s">
        <v>1918</v>
      </c>
      <c r="C329" s="460" t="s">
        <v>1919</v>
      </c>
      <c r="D329" s="461" t="s">
        <v>1511</v>
      </c>
      <c r="E329" s="462">
        <v>6490</v>
      </c>
      <c r="F329" s="476" t="s">
        <v>1920</v>
      </c>
    </row>
    <row r="330" spans="1:6" x14ac:dyDescent="0.3">
      <c r="A330" s="507" t="s">
        <v>1921</v>
      </c>
      <c r="B330" s="508" t="s">
        <v>1922</v>
      </c>
      <c r="C330" s="460" t="s">
        <v>1923</v>
      </c>
      <c r="D330" s="461" t="s">
        <v>1677</v>
      </c>
      <c r="E330" s="462">
        <v>460.2</v>
      </c>
      <c r="F330" s="476" t="s">
        <v>1924</v>
      </c>
    </row>
    <row r="331" spans="1:6" ht="22.8" x14ac:dyDescent="0.3">
      <c r="A331" s="507" t="s">
        <v>971</v>
      </c>
      <c r="B331" s="508" t="s">
        <v>1925</v>
      </c>
      <c r="C331" s="460" t="s">
        <v>1926</v>
      </c>
      <c r="D331" s="461" t="s">
        <v>1927</v>
      </c>
      <c r="E331" s="462">
        <v>44877.760000000002</v>
      </c>
      <c r="F331" s="476" t="s">
        <v>1928</v>
      </c>
    </row>
    <row r="332" spans="1:6" x14ac:dyDescent="0.3">
      <c r="A332" s="465" t="s">
        <v>1165</v>
      </c>
      <c r="B332" s="151" t="s">
        <v>1929</v>
      </c>
      <c r="C332" s="460" t="s">
        <v>1930</v>
      </c>
      <c r="D332" s="461" t="s">
        <v>1931</v>
      </c>
      <c r="E332" s="462">
        <v>3000</v>
      </c>
      <c r="F332" s="476" t="s">
        <v>1932</v>
      </c>
    </row>
    <row r="333" spans="1:6" ht="34.200000000000003" x14ac:dyDescent="0.2">
      <c r="A333" s="466" t="s">
        <v>1933</v>
      </c>
      <c r="B333" s="162" t="s">
        <v>1934</v>
      </c>
      <c r="C333" s="610" t="s">
        <v>1935</v>
      </c>
      <c r="D333" s="611" t="s">
        <v>1511</v>
      </c>
      <c r="E333" s="612">
        <v>23562.5</v>
      </c>
      <c r="F333" s="498" t="s">
        <v>1936</v>
      </c>
    </row>
    <row r="334" spans="1:6" ht="34.200000000000003" x14ac:dyDescent="0.2">
      <c r="A334" s="466" t="s">
        <v>1933</v>
      </c>
      <c r="B334" s="162" t="s">
        <v>1934</v>
      </c>
      <c r="C334" s="610" t="s">
        <v>1937</v>
      </c>
      <c r="D334" s="611" t="s">
        <v>1511</v>
      </c>
      <c r="E334" s="612">
        <v>102660</v>
      </c>
      <c r="F334" s="498" t="s">
        <v>1936</v>
      </c>
    </row>
    <row r="335" spans="1:6" ht="20.25" customHeight="1" x14ac:dyDescent="0.2">
      <c r="A335" s="467" t="s">
        <v>1938</v>
      </c>
      <c r="B335" s="163" t="s">
        <v>1939</v>
      </c>
      <c r="C335" s="613" t="s">
        <v>1940</v>
      </c>
      <c r="D335" s="614" t="s">
        <v>1511</v>
      </c>
      <c r="E335" s="615">
        <v>590</v>
      </c>
      <c r="F335" s="499" t="s">
        <v>1941</v>
      </c>
    </row>
    <row r="336" spans="1:6" ht="15" customHeight="1" x14ac:dyDescent="0.2">
      <c r="A336" s="467" t="s">
        <v>1938</v>
      </c>
      <c r="B336" s="163" t="s">
        <v>1939</v>
      </c>
      <c r="C336" s="613" t="s">
        <v>1942</v>
      </c>
      <c r="D336" s="614" t="s">
        <v>1511</v>
      </c>
      <c r="E336" s="615">
        <v>2124</v>
      </c>
      <c r="F336" s="499" t="s">
        <v>1941</v>
      </c>
    </row>
    <row r="337" spans="1:6" ht="14.1" customHeight="1" x14ac:dyDescent="0.2">
      <c r="A337" s="467" t="s">
        <v>1938</v>
      </c>
      <c r="B337" s="163" t="s">
        <v>1939</v>
      </c>
      <c r="C337" s="613" t="s">
        <v>1943</v>
      </c>
      <c r="D337" s="614" t="s">
        <v>1944</v>
      </c>
      <c r="E337" s="615">
        <v>2832</v>
      </c>
      <c r="F337" s="499" t="s">
        <v>1941</v>
      </c>
    </row>
    <row r="338" spans="1:6" x14ac:dyDescent="0.2">
      <c r="A338" s="467" t="s">
        <v>1938</v>
      </c>
      <c r="B338" s="163" t="s">
        <v>1939</v>
      </c>
      <c r="C338" s="613" t="s">
        <v>1945</v>
      </c>
      <c r="D338" s="614" t="s">
        <v>1944</v>
      </c>
      <c r="E338" s="615">
        <v>2548.8000000000002</v>
      </c>
      <c r="F338" s="499" t="s">
        <v>1941</v>
      </c>
    </row>
    <row r="339" spans="1:6" ht="15" customHeight="1" x14ac:dyDescent="0.2">
      <c r="A339" s="467" t="s">
        <v>1938</v>
      </c>
      <c r="B339" s="163" t="s">
        <v>1939</v>
      </c>
      <c r="C339" s="613" t="s">
        <v>1946</v>
      </c>
      <c r="D339" s="614" t="s">
        <v>1944</v>
      </c>
      <c r="E339" s="615">
        <v>2360</v>
      </c>
      <c r="F339" s="499" t="s">
        <v>1941</v>
      </c>
    </row>
    <row r="340" spans="1:6" x14ac:dyDescent="0.2">
      <c r="A340" s="467" t="s">
        <v>1938</v>
      </c>
      <c r="B340" s="163" t="s">
        <v>1939</v>
      </c>
      <c r="C340" s="613" t="s">
        <v>1947</v>
      </c>
      <c r="D340" s="614" t="s">
        <v>1944</v>
      </c>
      <c r="E340" s="615">
        <v>2360</v>
      </c>
      <c r="F340" s="499" t="s">
        <v>1941</v>
      </c>
    </row>
    <row r="341" spans="1:6" x14ac:dyDescent="0.2">
      <c r="A341" s="467" t="s">
        <v>1938</v>
      </c>
      <c r="B341" s="163" t="s">
        <v>1939</v>
      </c>
      <c r="C341" s="613" t="s">
        <v>1948</v>
      </c>
      <c r="D341" s="614" t="s">
        <v>1944</v>
      </c>
      <c r="E341" s="615">
        <v>708</v>
      </c>
      <c r="F341" s="499" t="s">
        <v>1941</v>
      </c>
    </row>
    <row r="342" spans="1:6" x14ac:dyDescent="0.2">
      <c r="A342" s="467" t="s">
        <v>1938</v>
      </c>
      <c r="B342" s="163" t="s">
        <v>1939</v>
      </c>
      <c r="C342" s="613" t="s">
        <v>1949</v>
      </c>
      <c r="D342" s="614" t="s">
        <v>1511</v>
      </c>
      <c r="E342" s="615">
        <v>7670</v>
      </c>
      <c r="F342" s="499" t="s">
        <v>1941</v>
      </c>
    </row>
    <row r="343" spans="1:6" x14ac:dyDescent="0.2">
      <c r="A343" s="467" t="s">
        <v>1938</v>
      </c>
      <c r="B343" s="163" t="s">
        <v>1939</v>
      </c>
      <c r="C343" s="613" t="s">
        <v>1950</v>
      </c>
      <c r="D343" s="614" t="s">
        <v>1944</v>
      </c>
      <c r="E343" s="615">
        <v>2548.8000000000002</v>
      </c>
      <c r="F343" s="499" t="s">
        <v>1941</v>
      </c>
    </row>
    <row r="344" spans="1:6" x14ac:dyDescent="0.2">
      <c r="A344" s="467" t="s">
        <v>1938</v>
      </c>
      <c r="B344" s="163" t="s">
        <v>1939</v>
      </c>
      <c r="C344" s="613" t="s">
        <v>1951</v>
      </c>
      <c r="D344" s="614" t="s">
        <v>1511</v>
      </c>
      <c r="E344" s="615">
        <v>2360</v>
      </c>
      <c r="F344" s="499" t="s">
        <v>1941</v>
      </c>
    </row>
    <row r="345" spans="1:6" x14ac:dyDescent="0.2">
      <c r="A345" s="467" t="s">
        <v>1938</v>
      </c>
      <c r="B345" s="163" t="s">
        <v>1939</v>
      </c>
      <c r="C345" s="613" t="s">
        <v>1952</v>
      </c>
      <c r="D345" s="614" t="s">
        <v>1511</v>
      </c>
      <c r="E345" s="615">
        <v>1770</v>
      </c>
      <c r="F345" s="499" t="s">
        <v>1941</v>
      </c>
    </row>
    <row r="346" spans="1:6" x14ac:dyDescent="0.2">
      <c r="A346" s="467" t="s">
        <v>1938</v>
      </c>
      <c r="B346" s="163" t="s">
        <v>1939</v>
      </c>
      <c r="C346" s="613" t="s">
        <v>1953</v>
      </c>
      <c r="D346" s="614" t="s">
        <v>1511</v>
      </c>
      <c r="E346" s="615">
        <v>1121</v>
      </c>
      <c r="F346" s="499" t="s">
        <v>1941</v>
      </c>
    </row>
    <row r="347" spans="1:6" ht="22.8" x14ac:dyDescent="0.3">
      <c r="A347" s="616" t="s">
        <v>1954</v>
      </c>
      <c r="B347" s="617" t="s">
        <v>1955</v>
      </c>
      <c r="C347" s="618" t="s">
        <v>1956</v>
      </c>
      <c r="D347" s="619" t="s">
        <v>1511</v>
      </c>
      <c r="E347" s="620">
        <v>1770</v>
      </c>
      <c r="F347" s="165" t="s">
        <v>1957</v>
      </c>
    </row>
    <row r="348" spans="1:6" ht="22.8" x14ac:dyDescent="0.3">
      <c r="A348" s="616" t="s">
        <v>1954</v>
      </c>
      <c r="B348" s="617" t="s">
        <v>1955</v>
      </c>
      <c r="C348" s="618" t="s">
        <v>1958</v>
      </c>
      <c r="D348" s="619" t="s">
        <v>1511</v>
      </c>
      <c r="E348" s="620">
        <v>1062</v>
      </c>
      <c r="F348" s="165" t="s">
        <v>1957</v>
      </c>
    </row>
    <row r="349" spans="1:6" ht="22.8" x14ac:dyDescent="0.3">
      <c r="A349" s="616" t="s">
        <v>1954</v>
      </c>
      <c r="B349" s="617" t="s">
        <v>1955</v>
      </c>
      <c r="C349" s="618" t="s">
        <v>1959</v>
      </c>
      <c r="D349" s="619" t="s">
        <v>1511</v>
      </c>
      <c r="E349" s="620">
        <v>420.55200000000002</v>
      </c>
      <c r="F349" s="165" t="s">
        <v>1957</v>
      </c>
    </row>
    <row r="350" spans="1:6" ht="22.8" x14ac:dyDescent="0.3">
      <c r="A350" s="616" t="s">
        <v>1954</v>
      </c>
      <c r="B350" s="617" t="s">
        <v>1955</v>
      </c>
      <c r="C350" s="618" t="s">
        <v>1960</v>
      </c>
      <c r="D350" s="619" t="s">
        <v>1511</v>
      </c>
      <c r="E350" s="620">
        <v>420.73</v>
      </c>
      <c r="F350" s="165" t="s">
        <v>1957</v>
      </c>
    </row>
    <row r="351" spans="1:6" ht="22.8" x14ac:dyDescent="0.3">
      <c r="A351" s="616" t="s">
        <v>1954</v>
      </c>
      <c r="B351" s="617" t="s">
        <v>1955</v>
      </c>
      <c r="C351" s="618" t="s">
        <v>1961</v>
      </c>
      <c r="D351" s="619" t="s">
        <v>1511</v>
      </c>
      <c r="E351" s="620">
        <v>1379.48</v>
      </c>
      <c r="F351" s="165" t="s">
        <v>1957</v>
      </c>
    </row>
    <row r="352" spans="1:6" ht="22.8" x14ac:dyDescent="0.3">
      <c r="A352" s="616" t="s">
        <v>1954</v>
      </c>
      <c r="B352" s="617" t="s">
        <v>1955</v>
      </c>
      <c r="C352" s="618" t="s">
        <v>1961</v>
      </c>
      <c r="D352" s="619" t="s">
        <v>1511</v>
      </c>
      <c r="E352" s="620">
        <v>486.69200000000001</v>
      </c>
      <c r="F352" s="165" t="s">
        <v>1957</v>
      </c>
    </row>
    <row r="353" spans="1:6" ht="22.8" x14ac:dyDescent="0.3">
      <c r="A353" s="616" t="s">
        <v>1954</v>
      </c>
      <c r="B353" s="617" t="s">
        <v>1955</v>
      </c>
      <c r="C353" s="618" t="s">
        <v>1962</v>
      </c>
      <c r="D353" s="619" t="s">
        <v>1511</v>
      </c>
      <c r="E353" s="620">
        <v>420.09199999999998</v>
      </c>
      <c r="F353" s="165" t="s">
        <v>1957</v>
      </c>
    </row>
    <row r="354" spans="1:6" ht="22.8" x14ac:dyDescent="0.3">
      <c r="A354" s="616" t="s">
        <v>1954</v>
      </c>
      <c r="B354" s="617" t="s">
        <v>1955</v>
      </c>
      <c r="C354" s="618" t="s">
        <v>1963</v>
      </c>
      <c r="D354" s="619" t="s">
        <v>1511</v>
      </c>
      <c r="E354" s="620">
        <v>422.358</v>
      </c>
      <c r="F354" s="165" t="s">
        <v>1957</v>
      </c>
    </row>
    <row r="355" spans="1:6" ht="15" customHeight="1" x14ac:dyDescent="0.3">
      <c r="A355" s="616" t="s">
        <v>1954</v>
      </c>
      <c r="B355" s="617" t="s">
        <v>1955</v>
      </c>
      <c r="C355" s="618" t="s">
        <v>1964</v>
      </c>
      <c r="D355" s="619" t="s">
        <v>1511</v>
      </c>
      <c r="E355" s="620">
        <v>422.44</v>
      </c>
      <c r="F355" s="165" t="s">
        <v>1957</v>
      </c>
    </row>
    <row r="356" spans="1:6" ht="22.8" x14ac:dyDescent="0.3">
      <c r="A356" s="616" t="s">
        <v>1954</v>
      </c>
      <c r="B356" s="617" t="s">
        <v>1955</v>
      </c>
      <c r="C356" s="618" t="s">
        <v>1965</v>
      </c>
      <c r="D356" s="619" t="s">
        <v>1511</v>
      </c>
      <c r="E356" s="620">
        <v>422.62799999999999</v>
      </c>
      <c r="F356" s="165" t="s">
        <v>1957</v>
      </c>
    </row>
    <row r="357" spans="1:6" ht="14.1" customHeight="1" x14ac:dyDescent="0.3">
      <c r="A357" s="616" t="s">
        <v>1954</v>
      </c>
      <c r="B357" s="617" t="s">
        <v>1955</v>
      </c>
      <c r="C357" s="618" t="s">
        <v>1966</v>
      </c>
      <c r="D357" s="619" t="s">
        <v>1511</v>
      </c>
      <c r="E357" s="620">
        <v>810.41200000000003</v>
      </c>
      <c r="F357" s="165" t="s">
        <v>1957</v>
      </c>
    </row>
    <row r="358" spans="1:6" ht="22.8" x14ac:dyDescent="0.3">
      <c r="A358" s="616" t="s">
        <v>1954</v>
      </c>
      <c r="B358" s="617" t="s">
        <v>1955</v>
      </c>
      <c r="C358" s="618" t="s">
        <v>1967</v>
      </c>
      <c r="D358" s="619" t="s">
        <v>1511</v>
      </c>
      <c r="E358" s="620">
        <v>1069.47</v>
      </c>
      <c r="F358" s="165" t="s">
        <v>1957</v>
      </c>
    </row>
    <row r="359" spans="1:6" ht="18" customHeight="1" x14ac:dyDescent="0.3">
      <c r="A359" s="616" t="s">
        <v>1954</v>
      </c>
      <c r="B359" s="617" t="s">
        <v>1955</v>
      </c>
      <c r="C359" s="618" t="s">
        <v>1968</v>
      </c>
      <c r="D359" s="619" t="s">
        <v>1511</v>
      </c>
      <c r="E359" s="620">
        <v>3499.9967000000001</v>
      </c>
      <c r="F359" s="165" t="s">
        <v>1957</v>
      </c>
    </row>
    <row r="360" spans="1:6" ht="18.899999999999999" customHeight="1" x14ac:dyDescent="0.3">
      <c r="A360" s="616" t="s">
        <v>1954</v>
      </c>
      <c r="B360" s="617" t="s">
        <v>1955</v>
      </c>
      <c r="C360" s="618" t="s">
        <v>1969</v>
      </c>
      <c r="D360" s="619" t="s">
        <v>1511</v>
      </c>
      <c r="E360" s="620">
        <v>200.6</v>
      </c>
      <c r="F360" s="165" t="s">
        <v>1957</v>
      </c>
    </row>
    <row r="361" spans="1:6" ht="15.9" customHeight="1" x14ac:dyDescent="0.3">
      <c r="A361" s="616" t="s">
        <v>1954</v>
      </c>
      <c r="B361" s="617" t="s">
        <v>1955</v>
      </c>
      <c r="C361" s="618" t="s">
        <v>1970</v>
      </c>
      <c r="D361" s="619" t="s">
        <v>1511</v>
      </c>
      <c r="E361" s="620">
        <v>17.405000000000001</v>
      </c>
      <c r="F361" s="165" t="s">
        <v>1957</v>
      </c>
    </row>
    <row r="362" spans="1:6" ht="21" customHeight="1" x14ac:dyDescent="0.3">
      <c r="A362" s="616" t="s">
        <v>1954</v>
      </c>
      <c r="B362" s="617" t="s">
        <v>1955</v>
      </c>
      <c r="C362" s="618" t="s">
        <v>1971</v>
      </c>
      <c r="D362" s="619" t="s">
        <v>1511</v>
      </c>
      <c r="E362" s="620">
        <v>101.48</v>
      </c>
      <c r="F362" s="165" t="s">
        <v>1957</v>
      </c>
    </row>
    <row r="363" spans="1:6" ht="22.8" x14ac:dyDescent="0.3">
      <c r="A363" s="616" t="s">
        <v>1954</v>
      </c>
      <c r="B363" s="617" t="s">
        <v>1955</v>
      </c>
      <c r="C363" s="618" t="s">
        <v>1972</v>
      </c>
      <c r="D363" s="619" t="s">
        <v>1511</v>
      </c>
      <c r="E363" s="620">
        <v>15.281000000000001</v>
      </c>
      <c r="F363" s="165" t="s">
        <v>1957</v>
      </c>
    </row>
    <row r="364" spans="1:6" ht="22.8" x14ac:dyDescent="0.3">
      <c r="A364" s="616" t="s">
        <v>1954</v>
      </c>
      <c r="B364" s="617" t="s">
        <v>1955</v>
      </c>
      <c r="C364" s="618" t="s">
        <v>1973</v>
      </c>
      <c r="D364" s="619" t="s">
        <v>1511</v>
      </c>
      <c r="E364" s="620">
        <v>34.81</v>
      </c>
      <c r="F364" s="165" t="s">
        <v>1957</v>
      </c>
    </row>
    <row r="365" spans="1:6" ht="22.8" x14ac:dyDescent="0.3">
      <c r="A365" s="616" t="s">
        <v>1954</v>
      </c>
      <c r="B365" s="617" t="s">
        <v>1955</v>
      </c>
      <c r="C365" s="618" t="s">
        <v>1974</v>
      </c>
      <c r="D365" s="619" t="s">
        <v>1511</v>
      </c>
      <c r="E365" s="620">
        <v>77.88</v>
      </c>
      <c r="F365" s="165" t="s">
        <v>1957</v>
      </c>
    </row>
    <row r="366" spans="1:6" ht="22.8" x14ac:dyDescent="0.3">
      <c r="A366" s="616" t="s">
        <v>1954</v>
      </c>
      <c r="B366" s="617" t="s">
        <v>1955</v>
      </c>
      <c r="C366" s="618" t="s">
        <v>1975</v>
      </c>
      <c r="D366" s="619" t="s">
        <v>1537</v>
      </c>
      <c r="E366" s="620">
        <v>403.79669999999999</v>
      </c>
      <c r="F366" s="165" t="s">
        <v>1957</v>
      </c>
    </row>
    <row r="367" spans="1:6" ht="22.8" x14ac:dyDescent="0.3">
      <c r="A367" s="616" t="s">
        <v>1954</v>
      </c>
      <c r="B367" s="617" t="s">
        <v>1955</v>
      </c>
      <c r="C367" s="618" t="s">
        <v>1976</v>
      </c>
      <c r="D367" s="619" t="s">
        <v>1537</v>
      </c>
      <c r="E367" s="620">
        <v>36</v>
      </c>
      <c r="F367" s="165" t="s">
        <v>1957</v>
      </c>
    </row>
    <row r="368" spans="1:6" ht="22.8" x14ac:dyDescent="0.3">
      <c r="A368" s="616" t="s">
        <v>1954</v>
      </c>
      <c r="B368" s="617" t="s">
        <v>1955</v>
      </c>
      <c r="C368" s="618" t="s">
        <v>1977</v>
      </c>
      <c r="D368" s="619" t="s">
        <v>1537</v>
      </c>
      <c r="E368" s="620">
        <v>154.875</v>
      </c>
      <c r="F368" s="165" t="s">
        <v>1957</v>
      </c>
    </row>
    <row r="369" spans="1:6" ht="22.8" x14ac:dyDescent="0.3">
      <c r="A369" s="616" t="s">
        <v>1954</v>
      </c>
      <c r="B369" s="617" t="s">
        <v>1955</v>
      </c>
      <c r="C369" s="617" t="s">
        <v>1978</v>
      </c>
      <c r="D369" s="619" t="s">
        <v>1511</v>
      </c>
      <c r="E369" s="621">
        <v>121.54</v>
      </c>
      <c r="F369" s="622" t="s">
        <v>1957</v>
      </c>
    </row>
    <row r="370" spans="1:6" ht="18" customHeight="1" x14ac:dyDescent="0.3">
      <c r="A370" s="616" t="s">
        <v>1954</v>
      </c>
      <c r="B370" s="617" t="s">
        <v>1955</v>
      </c>
      <c r="C370" s="618" t="s">
        <v>1979</v>
      </c>
      <c r="D370" s="619" t="s">
        <v>1511</v>
      </c>
      <c r="E370" s="620">
        <v>510.04250000000002</v>
      </c>
      <c r="F370" s="165" t="s">
        <v>1957</v>
      </c>
    </row>
    <row r="371" spans="1:6" ht="22.8" x14ac:dyDescent="0.3">
      <c r="A371" s="616" t="s">
        <v>1954</v>
      </c>
      <c r="B371" s="617" t="s">
        <v>1955</v>
      </c>
      <c r="C371" s="618" t="s">
        <v>1980</v>
      </c>
      <c r="D371" s="619" t="s">
        <v>1511</v>
      </c>
      <c r="E371" s="620">
        <v>510.04250000000002</v>
      </c>
      <c r="F371" s="165" t="s">
        <v>1957</v>
      </c>
    </row>
    <row r="372" spans="1:6" ht="22.8" x14ac:dyDescent="0.3">
      <c r="A372" s="616" t="s">
        <v>1954</v>
      </c>
      <c r="B372" s="617" t="s">
        <v>1955</v>
      </c>
      <c r="C372" s="618" t="s">
        <v>1981</v>
      </c>
      <c r="D372" s="619" t="s">
        <v>1511</v>
      </c>
      <c r="E372" s="620">
        <v>445.214</v>
      </c>
      <c r="F372" s="165" t="s">
        <v>1957</v>
      </c>
    </row>
    <row r="373" spans="1:6" ht="22.8" x14ac:dyDescent="0.3">
      <c r="A373" s="616" t="s">
        <v>1954</v>
      </c>
      <c r="B373" s="617" t="s">
        <v>1955</v>
      </c>
      <c r="C373" s="618" t="s">
        <v>1982</v>
      </c>
      <c r="D373" s="619" t="s">
        <v>1511</v>
      </c>
      <c r="E373" s="620">
        <v>445.21409999999997</v>
      </c>
      <c r="F373" s="165" t="s">
        <v>1957</v>
      </c>
    </row>
    <row r="374" spans="1:6" ht="21.75" customHeight="1" x14ac:dyDescent="0.3">
      <c r="A374" s="616" t="s">
        <v>1954</v>
      </c>
      <c r="B374" s="617" t="s">
        <v>1955</v>
      </c>
      <c r="C374" s="618" t="s">
        <v>1982</v>
      </c>
      <c r="D374" s="619" t="s">
        <v>1511</v>
      </c>
      <c r="E374" s="620">
        <v>437.91</v>
      </c>
      <c r="F374" s="165" t="s">
        <v>1957</v>
      </c>
    </row>
    <row r="375" spans="1:6" ht="22.8" x14ac:dyDescent="0.3">
      <c r="A375" s="616" t="s">
        <v>1954</v>
      </c>
      <c r="B375" s="617" t="s">
        <v>1955</v>
      </c>
      <c r="C375" s="618" t="s">
        <v>1983</v>
      </c>
      <c r="D375" s="619" t="s">
        <v>1511</v>
      </c>
      <c r="E375" s="620">
        <v>440.16329999999999</v>
      </c>
      <c r="F375" s="165" t="s">
        <v>1957</v>
      </c>
    </row>
    <row r="376" spans="1:6" ht="22.8" x14ac:dyDescent="0.3">
      <c r="A376" s="616" t="s">
        <v>1954</v>
      </c>
      <c r="B376" s="617" t="s">
        <v>1955</v>
      </c>
      <c r="C376" s="618" t="s">
        <v>1984</v>
      </c>
      <c r="D376" s="619" t="s">
        <v>1511</v>
      </c>
      <c r="E376" s="620">
        <v>439.49</v>
      </c>
      <c r="F376" s="165" t="s">
        <v>1957</v>
      </c>
    </row>
    <row r="377" spans="1:6" ht="22.8" x14ac:dyDescent="0.3">
      <c r="A377" s="616" t="s">
        <v>1954</v>
      </c>
      <c r="B377" s="617" t="s">
        <v>1955</v>
      </c>
      <c r="C377" s="618" t="s">
        <v>1985</v>
      </c>
      <c r="D377" s="619" t="s">
        <v>1511</v>
      </c>
      <c r="E377" s="620">
        <v>442.005</v>
      </c>
      <c r="F377" s="165" t="s">
        <v>1957</v>
      </c>
    </row>
    <row r="378" spans="1:6" ht="22.8" x14ac:dyDescent="0.3">
      <c r="A378" s="616" t="s">
        <v>1954</v>
      </c>
      <c r="B378" s="617" t="s">
        <v>1955</v>
      </c>
      <c r="C378" s="618" t="s">
        <v>1986</v>
      </c>
      <c r="D378" s="619" t="s">
        <v>1511</v>
      </c>
      <c r="E378" s="620">
        <v>439.49</v>
      </c>
      <c r="F378" s="165" t="s">
        <v>1957</v>
      </c>
    </row>
    <row r="379" spans="1:6" ht="22.8" x14ac:dyDescent="0.3">
      <c r="A379" s="616" t="s">
        <v>1954</v>
      </c>
      <c r="B379" s="617" t="s">
        <v>1955</v>
      </c>
      <c r="C379" s="618" t="s">
        <v>1987</v>
      </c>
      <c r="D379" s="619" t="s">
        <v>1511</v>
      </c>
      <c r="E379" s="620">
        <v>835.00300000000004</v>
      </c>
      <c r="F379" s="165" t="s">
        <v>1957</v>
      </c>
    </row>
    <row r="380" spans="1:6" ht="22.8" x14ac:dyDescent="0.3">
      <c r="A380" s="616" t="s">
        <v>1954</v>
      </c>
      <c r="B380" s="617" t="s">
        <v>1955</v>
      </c>
      <c r="C380" s="618" t="s">
        <v>1988</v>
      </c>
      <c r="D380" s="619" t="s">
        <v>1511</v>
      </c>
      <c r="E380" s="620">
        <v>1110</v>
      </c>
      <c r="F380" s="165" t="s">
        <v>1957</v>
      </c>
    </row>
    <row r="381" spans="1:6" ht="22.8" x14ac:dyDescent="0.3">
      <c r="A381" s="616" t="s">
        <v>1954</v>
      </c>
      <c r="B381" s="617" t="s">
        <v>1955</v>
      </c>
      <c r="C381" s="618" t="s">
        <v>1989</v>
      </c>
      <c r="D381" s="619" t="s">
        <v>1511</v>
      </c>
      <c r="E381" s="620">
        <v>932.61249999999995</v>
      </c>
      <c r="F381" s="165" t="s">
        <v>1957</v>
      </c>
    </row>
    <row r="382" spans="1:6" ht="22.8" x14ac:dyDescent="0.3">
      <c r="A382" s="616" t="s">
        <v>1954</v>
      </c>
      <c r="B382" s="617" t="s">
        <v>1955</v>
      </c>
      <c r="C382" s="618" t="s">
        <v>1990</v>
      </c>
      <c r="D382" s="619" t="s">
        <v>1511</v>
      </c>
      <c r="E382" s="620">
        <v>932.39</v>
      </c>
      <c r="F382" s="165" t="s">
        <v>1957</v>
      </c>
    </row>
    <row r="383" spans="1:6" ht="22.8" x14ac:dyDescent="0.3">
      <c r="A383" s="616" t="s">
        <v>1954</v>
      </c>
      <c r="B383" s="617" t="s">
        <v>1955</v>
      </c>
      <c r="C383" s="618" t="s">
        <v>1991</v>
      </c>
      <c r="D383" s="619" t="s">
        <v>1511</v>
      </c>
      <c r="E383" s="620">
        <v>932.39</v>
      </c>
      <c r="F383" s="165" t="s">
        <v>1957</v>
      </c>
    </row>
    <row r="384" spans="1:6" ht="22.8" x14ac:dyDescent="0.3">
      <c r="A384" s="616" t="s">
        <v>1954</v>
      </c>
      <c r="B384" s="617" t="s">
        <v>1955</v>
      </c>
      <c r="C384" s="618" t="s">
        <v>1992</v>
      </c>
      <c r="D384" s="619" t="s">
        <v>1511</v>
      </c>
      <c r="E384" s="620">
        <v>1015</v>
      </c>
      <c r="F384" s="165" t="s">
        <v>1957</v>
      </c>
    </row>
    <row r="385" spans="1:6" ht="22.8" x14ac:dyDescent="0.3">
      <c r="A385" s="616" t="s">
        <v>1954</v>
      </c>
      <c r="B385" s="617" t="s">
        <v>1955</v>
      </c>
      <c r="C385" s="618" t="s">
        <v>1993</v>
      </c>
      <c r="D385" s="619" t="s">
        <v>1511</v>
      </c>
      <c r="E385" s="620">
        <v>927.75</v>
      </c>
      <c r="F385" s="165" t="s">
        <v>1957</v>
      </c>
    </row>
    <row r="386" spans="1:6" ht="22.8" x14ac:dyDescent="0.3">
      <c r="A386" s="616" t="s">
        <v>1954</v>
      </c>
      <c r="B386" s="617" t="s">
        <v>1955</v>
      </c>
      <c r="C386" s="618" t="s">
        <v>1994</v>
      </c>
      <c r="D386" s="619" t="s">
        <v>1511</v>
      </c>
      <c r="E386" s="620">
        <v>922.77329999999995</v>
      </c>
      <c r="F386" s="165" t="s">
        <v>1957</v>
      </c>
    </row>
    <row r="387" spans="1:6" ht="22.8" x14ac:dyDescent="0.3">
      <c r="A387" s="616" t="s">
        <v>1954</v>
      </c>
      <c r="B387" s="617" t="s">
        <v>1955</v>
      </c>
      <c r="C387" s="618" t="s">
        <v>1995</v>
      </c>
      <c r="D387" s="619" t="s">
        <v>1511</v>
      </c>
      <c r="E387" s="620">
        <v>929.53330000000005</v>
      </c>
      <c r="F387" s="165" t="s">
        <v>1957</v>
      </c>
    </row>
    <row r="388" spans="1:6" ht="22.8" x14ac:dyDescent="0.3">
      <c r="A388" s="616" t="s">
        <v>1954</v>
      </c>
      <c r="B388" s="617" t="s">
        <v>1955</v>
      </c>
      <c r="C388" s="618" t="s">
        <v>1996</v>
      </c>
      <c r="D388" s="619" t="s">
        <v>1511</v>
      </c>
      <c r="E388" s="620">
        <v>885</v>
      </c>
      <c r="F388" s="165" t="s">
        <v>1957</v>
      </c>
    </row>
    <row r="389" spans="1:6" ht="22.8" x14ac:dyDescent="0.3">
      <c r="A389" s="616" t="s">
        <v>1954</v>
      </c>
      <c r="B389" s="617" t="s">
        <v>1955</v>
      </c>
      <c r="C389" s="618" t="s">
        <v>1997</v>
      </c>
      <c r="D389" s="619" t="s">
        <v>1511</v>
      </c>
      <c r="E389" s="620">
        <v>1017.5025000000001</v>
      </c>
      <c r="F389" s="165" t="s">
        <v>1957</v>
      </c>
    </row>
    <row r="390" spans="1:6" ht="22.8" x14ac:dyDescent="0.3">
      <c r="A390" s="616" t="s">
        <v>1954</v>
      </c>
      <c r="B390" s="617" t="s">
        <v>1955</v>
      </c>
      <c r="C390" s="618" t="s">
        <v>1998</v>
      </c>
      <c r="D390" s="619" t="s">
        <v>1511</v>
      </c>
      <c r="E390" s="620">
        <v>2700.0052000000001</v>
      </c>
      <c r="F390" s="165" t="s">
        <v>1957</v>
      </c>
    </row>
    <row r="391" spans="1:6" ht="22.8" x14ac:dyDescent="0.3">
      <c r="A391" s="616" t="s">
        <v>1954</v>
      </c>
      <c r="B391" s="617" t="s">
        <v>1955</v>
      </c>
      <c r="C391" s="618" t="s">
        <v>1999</v>
      </c>
      <c r="D391" s="619" t="s">
        <v>1511</v>
      </c>
      <c r="E391" s="620">
        <v>2799.9985000000001</v>
      </c>
      <c r="F391" s="165" t="s">
        <v>1957</v>
      </c>
    </row>
    <row r="392" spans="1:6" ht="22.8" x14ac:dyDescent="0.3">
      <c r="A392" s="616" t="s">
        <v>1954</v>
      </c>
      <c r="B392" s="617" t="s">
        <v>1955</v>
      </c>
      <c r="C392" s="618" t="s">
        <v>2000</v>
      </c>
      <c r="D392" s="619" t="s">
        <v>1511</v>
      </c>
      <c r="E392" s="620">
        <v>2149.9960000000001</v>
      </c>
      <c r="F392" s="165" t="s">
        <v>1957</v>
      </c>
    </row>
    <row r="393" spans="1:6" ht="22.8" x14ac:dyDescent="0.3">
      <c r="A393" s="616" t="s">
        <v>1954</v>
      </c>
      <c r="B393" s="617" t="s">
        <v>1955</v>
      </c>
      <c r="C393" s="618" t="s">
        <v>2001</v>
      </c>
      <c r="D393" s="619" t="s">
        <v>1511</v>
      </c>
      <c r="E393" s="620">
        <v>3650</v>
      </c>
      <c r="F393" s="165" t="s">
        <v>1957</v>
      </c>
    </row>
    <row r="394" spans="1:6" ht="14.1" customHeight="1" x14ac:dyDescent="0.3">
      <c r="A394" s="616" t="s">
        <v>1954</v>
      </c>
      <c r="B394" s="617" t="s">
        <v>1955</v>
      </c>
      <c r="C394" s="618" t="s">
        <v>2002</v>
      </c>
      <c r="D394" s="619" t="s">
        <v>1511</v>
      </c>
      <c r="E394" s="620">
        <v>30.68</v>
      </c>
      <c r="F394" s="165" t="s">
        <v>1957</v>
      </c>
    </row>
    <row r="395" spans="1:6" ht="22.8" x14ac:dyDescent="0.3">
      <c r="A395" s="616" t="s">
        <v>1954</v>
      </c>
      <c r="B395" s="617" t="s">
        <v>1955</v>
      </c>
      <c r="C395" s="618" t="s">
        <v>2003</v>
      </c>
      <c r="D395" s="619" t="s">
        <v>1511</v>
      </c>
      <c r="E395" s="620">
        <v>5039.8509999999997</v>
      </c>
      <c r="F395" s="165" t="s">
        <v>1957</v>
      </c>
    </row>
    <row r="396" spans="1:6" ht="22.8" x14ac:dyDescent="0.3">
      <c r="A396" s="616" t="s">
        <v>1954</v>
      </c>
      <c r="B396" s="617" t="s">
        <v>1955</v>
      </c>
      <c r="C396" s="618" t="s">
        <v>2004</v>
      </c>
      <c r="D396" s="619" t="s">
        <v>1511</v>
      </c>
      <c r="E396" s="620">
        <v>2700.0050000000001</v>
      </c>
      <c r="F396" s="165" t="s">
        <v>1957</v>
      </c>
    </row>
    <row r="397" spans="1:6" ht="22.8" x14ac:dyDescent="0.3">
      <c r="A397" s="616" t="s">
        <v>1954</v>
      </c>
      <c r="B397" s="617" t="s">
        <v>1955</v>
      </c>
      <c r="C397" s="618" t="s">
        <v>2005</v>
      </c>
      <c r="D397" s="619" t="s">
        <v>1511</v>
      </c>
      <c r="E397" s="620">
        <v>9.9946000000000002</v>
      </c>
      <c r="F397" s="165" t="s">
        <v>1957</v>
      </c>
    </row>
    <row r="398" spans="1:6" ht="24.75" customHeight="1" x14ac:dyDescent="0.3">
      <c r="A398" s="616" t="s">
        <v>1954</v>
      </c>
      <c r="B398" s="617" t="s">
        <v>1955</v>
      </c>
      <c r="C398" s="618" t="s">
        <v>2006</v>
      </c>
      <c r="D398" s="619" t="s">
        <v>1511</v>
      </c>
      <c r="E398" s="620">
        <v>35.4</v>
      </c>
      <c r="F398" s="165" t="s">
        <v>1957</v>
      </c>
    </row>
    <row r="399" spans="1:6" ht="22.8" x14ac:dyDescent="0.3">
      <c r="A399" s="616" t="s">
        <v>1954</v>
      </c>
      <c r="B399" s="617" t="s">
        <v>1955</v>
      </c>
      <c r="C399" s="618" t="s">
        <v>2007</v>
      </c>
      <c r="D399" s="619" t="s">
        <v>1511</v>
      </c>
      <c r="E399" s="620">
        <v>1184.72</v>
      </c>
      <c r="F399" s="165" t="s">
        <v>1957</v>
      </c>
    </row>
    <row r="400" spans="1:6" ht="22.8" x14ac:dyDescent="0.3">
      <c r="A400" s="616" t="s">
        <v>1954</v>
      </c>
      <c r="B400" s="617" t="s">
        <v>1955</v>
      </c>
      <c r="C400" s="618" t="s">
        <v>2008</v>
      </c>
      <c r="D400" s="619" t="s">
        <v>1511</v>
      </c>
      <c r="E400" s="620">
        <v>2265.6</v>
      </c>
      <c r="F400" s="165" t="s">
        <v>1957</v>
      </c>
    </row>
    <row r="401" spans="1:6" ht="22.8" x14ac:dyDescent="0.3">
      <c r="A401" s="616" t="s">
        <v>1954</v>
      </c>
      <c r="B401" s="617" t="s">
        <v>1955</v>
      </c>
      <c r="C401" s="618" t="s">
        <v>2009</v>
      </c>
      <c r="D401" s="619" t="s">
        <v>1511</v>
      </c>
      <c r="E401" s="620">
        <v>13.3222</v>
      </c>
      <c r="F401" s="165" t="s">
        <v>1957</v>
      </c>
    </row>
    <row r="402" spans="1:6" ht="22.8" x14ac:dyDescent="0.3">
      <c r="A402" s="616" t="s">
        <v>1954</v>
      </c>
      <c r="B402" s="617" t="s">
        <v>1955</v>
      </c>
      <c r="C402" s="618" t="s">
        <v>2010</v>
      </c>
      <c r="D402" s="619" t="s">
        <v>1511</v>
      </c>
      <c r="E402" s="620">
        <v>107.675</v>
      </c>
      <c r="F402" s="165" t="s">
        <v>1957</v>
      </c>
    </row>
    <row r="403" spans="1:6" ht="21.75" customHeight="1" x14ac:dyDescent="0.3">
      <c r="A403" s="616" t="s">
        <v>1954</v>
      </c>
      <c r="B403" s="617" t="s">
        <v>1955</v>
      </c>
      <c r="C403" s="618" t="s">
        <v>2011</v>
      </c>
      <c r="D403" s="619" t="s">
        <v>1511</v>
      </c>
      <c r="E403" s="620">
        <v>21.771000000000001</v>
      </c>
      <c r="F403" s="165" t="s">
        <v>1957</v>
      </c>
    </row>
    <row r="404" spans="1:6" ht="22.8" x14ac:dyDescent="0.3">
      <c r="A404" s="616" t="s">
        <v>1954</v>
      </c>
      <c r="B404" s="617" t="s">
        <v>1955</v>
      </c>
      <c r="C404" s="618" t="s">
        <v>2012</v>
      </c>
      <c r="D404" s="619" t="s">
        <v>1511</v>
      </c>
      <c r="E404" s="620">
        <v>7.8470000000000004</v>
      </c>
      <c r="F404" s="165" t="s">
        <v>1957</v>
      </c>
    </row>
    <row r="405" spans="1:6" ht="22.8" x14ac:dyDescent="0.3">
      <c r="A405" s="616" t="s">
        <v>1954</v>
      </c>
      <c r="B405" s="617" t="s">
        <v>1955</v>
      </c>
      <c r="C405" s="618" t="s">
        <v>2013</v>
      </c>
      <c r="D405" s="619" t="s">
        <v>1511</v>
      </c>
      <c r="E405" s="620">
        <v>885.4</v>
      </c>
      <c r="F405" s="165" t="s">
        <v>1957</v>
      </c>
    </row>
    <row r="406" spans="1:6" ht="22.8" x14ac:dyDescent="0.3">
      <c r="A406" s="616" t="s">
        <v>1954</v>
      </c>
      <c r="B406" s="617" t="s">
        <v>1955</v>
      </c>
      <c r="C406" s="618" t="s">
        <v>2014</v>
      </c>
      <c r="D406" s="619" t="s">
        <v>1511</v>
      </c>
      <c r="E406" s="620">
        <v>880.95249999999999</v>
      </c>
      <c r="F406" s="165" t="s">
        <v>1957</v>
      </c>
    </row>
    <row r="407" spans="1:6" ht="22.8" x14ac:dyDescent="0.3">
      <c r="A407" s="616" t="s">
        <v>1954</v>
      </c>
      <c r="B407" s="617" t="s">
        <v>1955</v>
      </c>
      <c r="C407" s="618" t="s">
        <v>2015</v>
      </c>
      <c r="D407" s="619" t="s">
        <v>1511</v>
      </c>
      <c r="E407" s="620">
        <v>889.42600000000004</v>
      </c>
      <c r="F407" s="165" t="s">
        <v>1957</v>
      </c>
    </row>
    <row r="408" spans="1:6" ht="22.8" x14ac:dyDescent="0.3">
      <c r="A408" s="616" t="s">
        <v>1954</v>
      </c>
      <c r="B408" s="617" t="s">
        <v>1955</v>
      </c>
      <c r="C408" s="618" t="s">
        <v>2016</v>
      </c>
      <c r="D408" s="619" t="s">
        <v>1511</v>
      </c>
      <c r="E408" s="620">
        <v>20.001000000000001</v>
      </c>
      <c r="F408" s="165" t="s">
        <v>1957</v>
      </c>
    </row>
    <row r="409" spans="1:6" ht="15.9" customHeight="1" x14ac:dyDescent="0.3">
      <c r="A409" s="616" t="s">
        <v>1954</v>
      </c>
      <c r="B409" s="617" t="s">
        <v>1955</v>
      </c>
      <c r="C409" s="164" t="s">
        <v>2017</v>
      </c>
      <c r="D409" s="619" t="s">
        <v>1511</v>
      </c>
      <c r="E409" s="165">
        <v>5750.01</v>
      </c>
      <c r="F409" s="165" t="s">
        <v>1957</v>
      </c>
    </row>
    <row r="410" spans="1:6" ht="22.8" x14ac:dyDescent="0.3">
      <c r="A410" s="616" t="s">
        <v>1954</v>
      </c>
      <c r="B410" s="617" t="s">
        <v>1955</v>
      </c>
      <c r="C410" s="618" t="s">
        <v>2018</v>
      </c>
      <c r="D410" s="619" t="s">
        <v>1511</v>
      </c>
      <c r="E410" s="620">
        <v>4500.0006000000003</v>
      </c>
      <c r="F410" s="165" t="s">
        <v>1957</v>
      </c>
    </row>
    <row r="411" spans="1:6" ht="22.8" x14ac:dyDescent="0.3">
      <c r="A411" s="616" t="s">
        <v>1954</v>
      </c>
      <c r="B411" s="617" t="s">
        <v>1955</v>
      </c>
      <c r="C411" s="618" t="s">
        <v>2019</v>
      </c>
      <c r="D411" s="619" t="s">
        <v>1910</v>
      </c>
      <c r="E411" s="620">
        <v>206.5</v>
      </c>
      <c r="F411" s="165" t="s">
        <v>1957</v>
      </c>
    </row>
    <row r="412" spans="1:6" ht="22.8" x14ac:dyDescent="0.3">
      <c r="A412" s="616" t="s">
        <v>1954</v>
      </c>
      <c r="B412" s="617" t="s">
        <v>1955</v>
      </c>
      <c r="C412" s="618" t="s">
        <v>2020</v>
      </c>
      <c r="D412" s="619" t="s">
        <v>1511</v>
      </c>
      <c r="E412" s="620">
        <v>144.9984</v>
      </c>
      <c r="F412" s="165" t="s">
        <v>1957</v>
      </c>
    </row>
    <row r="413" spans="1:6" ht="22.8" x14ac:dyDescent="0.3">
      <c r="A413" s="616" t="s">
        <v>1954</v>
      </c>
      <c r="B413" s="617" t="s">
        <v>1955</v>
      </c>
      <c r="C413" s="618" t="s">
        <v>2021</v>
      </c>
      <c r="D413" s="619" t="s">
        <v>1511</v>
      </c>
      <c r="E413" s="620">
        <v>1407.74</v>
      </c>
      <c r="F413" s="165" t="s">
        <v>1957</v>
      </c>
    </row>
    <row r="414" spans="1:6" ht="22.8" x14ac:dyDescent="0.3">
      <c r="A414" s="616" t="s">
        <v>1954</v>
      </c>
      <c r="B414" s="617" t="s">
        <v>1955</v>
      </c>
      <c r="C414" s="618" t="s">
        <v>2022</v>
      </c>
      <c r="D414" s="619" t="s">
        <v>1537</v>
      </c>
      <c r="E414" s="620">
        <v>150</v>
      </c>
      <c r="F414" s="165" t="s">
        <v>1957</v>
      </c>
    </row>
    <row r="415" spans="1:6" ht="22.8" x14ac:dyDescent="0.3">
      <c r="A415" s="616" t="s">
        <v>1954</v>
      </c>
      <c r="B415" s="617" t="s">
        <v>1955</v>
      </c>
      <c r="C415" s="618" t="s">
        <v>2023</v>
      </c>
      <c r="D415" s="619" t="s">
        <v>1511</v>
      </c>
      <c r="E415" s="620">
        <v>55</v>
      </c>
      <c r="F415" s="165" t="s">
        <v>1957</v>
      </c>
    </row>
    <row r="416" spans="1:6" ht="22.8" x14ac:dyDescent="0.3">
      <c r="A416" s="616" t="s">
        <v>1954</v>
      </c>
      <c r="B416" s="617" t="s">
        <v>1955</v>
      </c>
      <c r="C416" s="618" t="s">
        <v>2024</v>
      </c>
      <c r="D416" s="619" t="s">
        <v>1511</v>
      </c>
      <c r="E416" s="620">
        <v>55</v>
      </c>
      <c r="F416" s="165" t="s">
        <v>1957</v>
      </c>
    </row>
    <row r="417" spans="1:6" ht="22.8" x14ac:dyDescent="0.3">
      <c r="A417" s="616" t="s">
        <v>1954</v>
      </c>
      <c r="B417" s="617" t="s">
        <v>1955</v>
      </c>
      <c r="C417" s="618" t="s">
        <v>2025</v>
      </c>
      <c r="D417" s="619" t="s">
        <v>1910</v>
      </c>
      <c r="E417" s="620">
        <v>72.5</v>
      </c>
      <c r="F417" s="165" t="s">
        <v>1957</v>
      </c>
    </row>
    <row r="418" spans="1:6" ht="22.8" x14ac:dyDescent="0.3">
      <c r="A418" s="616" t="s">
        <v>1954</v>
      </c>
      <c r="B418" s="617" t="s">
        <v>1955</v>
      </c>
      <c r="C418" s="618" t="s">
        <v>2026</v>
      </c>
      <c r="D418" s="619" t="s">
        <v>1511</v>
      </c>
      <c r="E418" s="620">
        <v>50</v>
      </c>
      <c r="F418" s="165" t="s">
        <v>1957</v>
      </c>
    </row>
    <row r="419" spans="1:6" ht="22.8" x14ac:dyDescent="0.3">
      <c r="A419" s="616" t="s">
        <v>1954</v>
      </c>
      <c r="B419" s="617" t="s">
        <v>1955</v>
      </c>
      <c r="C419" s="618" t="s">
        <v>2027</v>
      </c>
      <c r="D419" s="619" t="s">
        <v>1511</v>
      </c>
      <c r="E419" s="620">
        <v>1121</v>
      </c>
      <c r="F419" s="165" t="s">
        <v>1957</v>
      </c>
    </row>
    <row r="420" spans="1:6" ht="22.8" x14ac:dyDescent="0.3">
      <c r="A420" s="616" t="s">
        <v>1954</v>
      </c>
      <c r="B420" s="617" t="s">
        <v>1955</v>
      </c>
      <c r="C420" s="618" t="s">
        <v>2028</v>
      </c>
      <c r="D420" s="619" t="s">
        <v>1511</v>
      </c>
      <c r="E420" s="620">
        <v>254.99799999999999</v>
      </c>
      <c r="F420" s="165" t="s">
        <v>1957</v>
      </c>
    </row>
    <row r="421" spans="1:6" ht="22.8" x14ac:dyDescent="0.3">
      <c r="A421" s="616" t="s">
        <v>1954</v>
      </c>
      <c r="B421" s="617" t="s">
        <v>1955</v>
      </c>
      <c r="C421" s="618" t="s">
        <v>2028</v>
      </c>
      <c r="D421" s="619" t="s">
        <v>1511</v>
      </c>
      <c r="E421" s="620">
        <v>365.8</v>
      </c>
      <c r="F421" s="165" t="s">
        <v>1957</v>
      </c>
    </row>
    <row r="422" spans="1:6" ht="22.8" x14ac:dyDescent="0.3">
      <c r="A422" s="616" t="s">
        <v>1954</v>
      </c>
      <c r="B422" s="617" t="s">
        <v>1955</v>
      </c>
      <c r="C422" s="164" t="s">
        <v>2029</v>
      </c>
      <c r="D422" s="619" t="s">
        <v>1511</v>
      </c>
      <c r="E422" s="165">
        <v>498.99799999999999</v>
      </c>
      <c r="F422" s="165" t="s">
        <v>1957</v>
      </c>
    </row>
    <row r="423" spans="1:6" ht="22.8" x14ac:dyDescent="0.3">
      <c r="A423" s="616" t="s">
        <v>1954</v>
      </c>
      <c r="B423" s="617" t="s">
        <v>1955</v>
      </c>
      <c r="C423" s="618" t="s">
        <v>2030</v>
      </c>
      <c r="D423" s="619" t="s">
        <v>1511</v>
      </c>
      <c r="E423" s="620">
        <v>10.9976</v>
      </c>
      <c r="F423" s="165" t="s">
        <v>1957</v>
      </c>
    </row>
    <row r="424" spans="1:6" ht="22.8" x14ac:dyDescent="0.3">
      <c r="A424" s="616" t="s">
        <v>1954</v>
      </c>
      <c r="B424" s="617" t="s">
        <v>1955</v>
      </c>
      <c r="C424" s="618" t="s">
        <v>2031</v>
      </c>
      <c r="D424" s="619" t="s">
        <v>1511</v>
      </c>
      <c r="E424" s="620">
        <v>53.1</v>
      </c>
      <c r="F424" s="165" t="s">
        <v>1957</v>
      </c>
    </row>
    <row r="425" spans="1:6" ht="22.8" x14ac:dyDescent="0.3">
      <c r="A425" s="616" t="s">
        <v>1954</v>
      </c>
      <c r="B425" s="617" t="s">
        <v>1955</v>
      </c>
      <c r="C425" s="618" t="s">
        <v>2032</v>
      </c>
      <c r="D425" s="619" t="s">
        <v>1511</v>
      </c>
      <c r="E425" s="620">
        <v>916.505</v>
      </c>
      <c r="F425" s="165" t="s">
        <v>1957</v>
      </c>
    </row>
    <row r="426" spans="1:6" ht="22.8" x14ac:dyDescent="0.3">
      <c r="A426" s="616" t="s">
        <v>1954</v>
      </c>
      <c r="B426" s="617" t="s">
        <v>1955</v>
      </c>
      <c r="C426" s="618" t="s">
        <v>2033</v>
      </c>
      <c r="D426" s="619" t="s">
        <v>1511</v>
      </c>
      <c r="E426" s="620">
        <v>5015</v>
      </c>
      <c r="F426" s="165" t="s">
        <v>1957</v>
      </c>
    </row>
    <row r="427" spans="1:6" ht="22.8" x14ac:dyDescent="0.3">
      <c r="A427" s="616" t="s">
        <v>1954</v>
      </c>
      <c r="B427" s="617" t="s">
        <v>1955</v>
      </c>
      <c r="C427" s="618" t="s">
        <v>2034</v>
      </c>
      <c r="D427" s="619" t="s">
        <v>1511</v>
      </c>
      <c r="E427" s="620">
        <v>10584.6</v>
      </c>
      <c r="F427" s="165" t="s">
        <v>1957</v>
      </c>
    </row>
    <row r="428" spans="1:6" ht="22.8" x14ac:dyDescent="0.3">
      <c r="A428" s="616" t="s">
        <v>1954</v>
      </c>
      <c r="B428" s="617" t="s">
        <v>1955</v>
      </c>
      <c r="C428" s="618" t="s">
        <v>2035</v>
      </c>
      <c r="D428" s="619" t="s">
        <v>1511</v>
      </c>
      <c r="E428" s="620">
        <v>8.85</v>
      </c>
      <c r="F428" s="165" t="s">
        <v>1957</v>
      </c>
    </row>
    <row r="429" spans="1:6" ht="22.8" x14ac:dyDescent="0.3">
      <c r="A429" s="616" t="s">
        <v>1954</v>
      </c>
      <c r="B429" s="617" t="s">
        <v>1955</v>
      </c>
      <c r="C429" s="618" t="s">
        <v>2036</v>
      </c>
      <c r="D429" s="619" t="s">
        <v>1511</v>
      </c>
      <c r="E429" s="620">
        <v>26.55</v>
      </c>
      <c r="F429" s="165" t="s">
        <v>1957</v>
      </c>
    </row>
    <row r="430" spans="1:6" ht="22.8" x14ac:dyDescent="0.3">
      <c r="A430" s="616" t="s">
        <v>1954</v>
      </c>
      <c r="B430" s="617" t="s">
        <v>1955</v>
      </c>
      <c r="C430" s="618" t="s">
        <v>2037</v>
      </c>
      <c r="D430" s="619" t="s">
        <v>1511</v>
      </c>
      <c r="E430" s="620">
        <v>71.98</v>
      </c>
      <c r="F430" s="165" t="s">
        <v>1957</v>
      </c>
    </row>
    <row r="431" spans="1:6" ht="22.8" x14ac:dyDescent="0.3">
      <c r="A431" s="616" t="s">
        <v>1954</v>
      </c>
      <c r="B431" s="617" t="s">
        <v>1955</v>
      </c>
      <c r="C431" s="618" t="s">
        <v>2038</v>
      </c>
      <c r="D431" s="619" t="s">
        <v>1511</v>
      </c>
      <c r="E431" s="620">
        <v>278.77499999999998</v>
      </c>
      <c r="F431" s="165" t="s">
        <v>1957</v>
      </c>
    </row>
    <row r="432" spans="1:6" ht="22.8" x14ac:dyDescent="0.3">
      <c r="A432" s="616" t="s">
        <v>1954</v>
      </c>
      <c r="B432" s="617" t="s">
        <v>1955</v>
      </c>
      <c r="C432" s="618" t="s">
        <v>2039</v>
      </c>
      <c r="D432" s="619" t="s">
        <v>1511</v>
      </c>
      <c r="E432" s="620">
        <v>32.001600000000003</v>
      </c>
      <c r="F432" s="165" t="s">
        <v>1957</v>
      </c>
    </row>
    <row r="433" spans="1:6" ht="22.8" x14ac:dyDescent="0.3">
      <c r="A433" s="616" t="s">
        <v>1954</v>
      </c>
      <c r="B433" s="617" t="s">
        <v>1955</v>
      </c>
      <c r="C433" s="618" t="s">
        <v>2040</v>
      </c>
      <c r="D433" s="619" t="s">
        <v>1511</v>
      </c>
      <c r="E433" s="620">
        <v>33.04</v>
      </c>
      <c r="F433" s="165" t="s">
        <v>1957</v>
      </c>
    </row>
    <row r="434" spans="1:6" ht="22.8" x14ac:dyDescent="0.3">
      <c r="A434" s="616" t="s">
        <v>1954</v>
      </c>
      <c r="B434" s="617" t="s">
        <v>1955</v>
      </c>
      <c r="C434" s="618" t="s">
        <v>2041</v>
      </c>
      <c r="D434" s="619" t="s">
        <v>1511</v>
      </c>
      <c r="E434" s="620">
        <v>24.78</v>
      </c>
      <c r="F434" s="165" t="s">
        <v>1957</v>
      </c>
    </row>
    <row r="435" spans="1:6" ht="22.8" x14ac:dyDescent="0.3">
      <c r="A435" s="616" t="s">
        <v>1954</v>
      </c>
      <c r="B435" s="617" t="s">
        <v>1955</v>
      </c>
      <c r="C435" s="618" t="s">
        <v>2042</v>
      </c>
      <c r="D435" s="619" t="s">
        <v>1511</v>
      </c>
      <c r="E435" s="620">
        <v>21.24</v>
      </c>
      <c r="F435" s="165" t="s">
        <v>1957</v>
      </c>
    </row>
    <row r="436" spans="1:6" ht="22.8" x14ac:dyDescent="0.3">
      <c r="A436" s="616" t="s">
        <v>1954</v>
      </c>
      <c r="B436" s="617" t="s">
        <v>1955</v>
      </c>
      <c r="C436" s="618" t="s">
        <v>2043</v>
      </c>
      <c r="D436" s="619" t="s">
        <v>1511</v>
      </c>
      <c r="E436" s="620">
        <v>8379.4282999999996</v>
      </c>
      <c r="F436" s="165" t="s">
        <v>1957</v>
      </c>
    </row>
    <row r="437" spans="1:6" ht="22.8" x14ac:dyDescent="0.3">
      <c r="A437" s="616" t="s">
        <v>1954</v>
      </c>
      <c r="B437" s="617" t="s">
        <v>1955</v>
      </c>
      <c r="C437" s="618" t="s">
        <v>2044</v>
      </c>
      <c r="D437" s="619" t="s">
        <v>1511</v>
      </c>
      <c r="E437" s="620">
        <v>3100.0016999999998</v>
      </c>
      <c r="F437" s="165" t="s">
        <v>1957</v>
      </c>
    </row>
    <row r="438" spans="1:6" ht="22.8" x14ac:dyDescent="0.3">
      <c r="A438" s="616" t="s">
        <v>1954</v>
      </c>
      <c r="B438" s="617" t="s">
        <v>1955</v>
      </c>
      <c r="C438" s="618" t="s">
        <v>2045</v>
      </c>
      <c r="D438" s="619" t="s">
        <v>1511</v>
      </c>
      <c r="E438" s="620">
        <v>7601.18</v>
      </c>
      <c r="F438" s="165" t="s">
        <v>1957</v>
      </c>
    </row>
    <row r="439" spans="1:6" ht="22.8" x14ac:dyDescent="0.3">
      <c r="A439" s="616" t="s">
        <v>1954</v>
      </c>
      <c r="B439" s="617" t="s">
        <v>1955</v>
      </c>
      <c r="C439" s="618" t="s">
        <v>2046</v>
      </c>
      <c r="D439" s="619" t="s">
        <v>1511</v>
      </c>
      <c r="E439" s="620">
        <v>5.31</v>
      </c>
      <c r="F439" s="165" t="s">
        <v>1957</v>
      </c>
    </row>
    <row r="440" spans="1:6" ht="22.8" x14ac:dyDescent="0.3">
      <c r="A440" s="616" t="s">
        <v>1954</v>
      </c>
      <c r="B440" s="617" t="s">
        <v>1955</v>
      </c>
      <c r="C440" s="618" t="s">
        <v>2047</v>
      </c>
      <c r="D440" s="619" t="s">
        <v>1511</v>
      </c>
      <c r="E440" s="620">
        <v>9.6760000000000002</v>
      </c>
      <c r="F440" s="165" t="s">
        <v>1957</v>
      </c>
    </row>
    <row r="441" spans="1:6" ht="22.8" x14ac:dyDescent="0.3">
      <c r="A441" s="616" t="s">
        <v>1954</v>
      </c>
      <c r="B441" s="617" t="s">
        <v>1955</v>
      </c>
      <c r="C441" s="618" t="s">
        <v>2048</v>
      </c>
      <c r="D441" s="619" t="s">
        <v>1511</v>
      </c>
      <c r="E441" s="620">
        <v>25.924600000000002</v>
      </c>
      <c r="F441" s="165" t="s">
        <v>1957</v>
      </c>
    </row>
    <row r="442" spans="1:6" ht="22.8" x14ac:dyDescent="0.3">
      <c r="A442" s="616" t="s">
        <v>1954</v>
      </c>
      <c r="B442" s="617" t="s">
        <v>1955</v>
      </c>
      <c r="C442" s="618" t="s">
        <v>2049</v>
      </c>
      <c r="D442" s="619" t="s">
        <v>1511</v>
      </c>
      <c r="E442" s="620">
        <v>4163.9250000000002</v>
      </c>
      <c r="F442" s="165" t="s">
        <v>1957</v>
      </c>
    </row>
    <row r="443" spans="1:6" ht="22.8" x14ac:dyDescent="0.3">
      <c r="A443" s="616" t="s">
        <v>1954</v>
      </c>
      <c r="B443" s="617" t="s">
        <v>1955</v>
      </c>
      <c r="C443" s="618" t="s">
        <v>2050</v>
      </c>
      <c r="D443" s="619" t="s">
        <v>1511</v>
      </c>
      <c r="E443" s="620">
        <v>15.34</v>
      </c>
      <c r="F443" s="165" t="s">
        <v>1957</v>
      </c>
    </row>
    <row r="444" spans="1:6" ht="22.8" x14ac:dyDescent="0.3">
      <c r="A444" s="616" t="s">
        <v>1954</v>
      </c>
      <c r="B444" s="617" t="s">
        <v>1955</v>
      </c>
      <c r="C444" s="618" t="s">
        <v>2051</v>
      </c>
      <c r="D444" s="619" t="s">
        <v>1511</v>
      </c>
      <c r="E444" s="620">
        <v>788.24</v>
      </c>
      <c r="F444" s="165" t="s">
        <v>1957</v>
      </c>
    </row>
    <row r="445" spans="1:6" ht="22.8" x14ac:dyDescent="0.3">
      <c r="A445" s="616" t="s">
        <v>1954</v>
      </c>
      <c r="B445" s="617" t="s">
        <v>1955</v>
      </c>
      <c r="C445" s="617" t="s">
        <v>2052</v>
      </c>
      <c r="D445" s="619" t="s">
        <v>1511</v>
      </c>
      <c r="E445" s="621">
        <v>1888</v>
      </c>
      <c r="F445" s="622" t="s">
        <v>1957</v>
      </c>
    </row>
    <row r="446" spans="1:6" ht="22.8" x14ac:dyDescent="0.3">
      <c r="A446" s="616" t="s">
        <v>1954</v>
      </c>
      <c r="B446" s="617" t="s">
        <v>1955</v>
      </c>
      <c r="C446" s="617" t="s">
        <v>2053</v>
      </c>
      <c r="D446" s="619" t="s">
        <v>1511</v>
      </c>
      <c r="E446" s="621">
        <v>1888</v>
      </c>
      <c r="F446" s="622" t="s">
        <v>1957</v>
      </c>
    </row>
    <row r="447" spans="1:6" ht="22.8" x14ac:dyDescent="0.3">
      <c r="A447" s="616" t="s">
        <v>1954</v>
      </c>
      <c r="B447" s="617" t="s">
        <v>1955</v>
      </c>
      <c r="C447" s="617" t="s">
        <v>2054</v>
      </c>
      <c r="D447" s="619" t="s">
        <v>1511</v>
      </c>
      <c r="E447" s="621">
        <v>1858.5</v>
      </c>
      <c r="F447" s="622" t="s">
        <v>1957</v>
      </c>
    </row>
    <row r="448" spans="1:6" ht="22.8" x14ac:dyDescent="0.3">
      <c r="A448" s="616" t="s">
        <v>1954</v>
      </c>
      <c r="B448" s="617" t="s">
        <v>1955</v>
      </c>
      <c r="C448" s="618" t="s">
        <v>2055</v>
      </c>
      <c r="D448" s="619" t="s">
        <v>1537</v>
      </c>
      <c r="E448" s="620">
        <v>27.14</v>
      </c>
      <c r="F448" s="165" t="s">
        <v>1957</v>
      </c>
    </row>
    <row r="449" spans="1:6" ht="22.8" x14ac:dyDescent="0.3">
      <c r="A449" s="616" t="s">
        <v>1954</v>
      </c>
      <c r="B449" s="617" t="s">
        <v>1955</v>
      </c>
      <c r="C449" s="618" t="s">
        <v>2056</v>
      </c>
      <c r="D449" s="619" t="s">
        <v>1511</v>
      </c>
      <c r="E449" s="620">
        <v>33.4176</v>
      </c>
      <c r="F449" s="165" t="s">
        <v>1957</v>
      </c>
    </row>
    <row r="450" spans="1:6" ht="22.8" x14ac:dyDescent="0.3">
      <c r="A450" s="616" t="s">
        <v>1954</v>
      </c>
      <c r="B450" s="617" t="s">
        <v>1955</v>
      </c>
      <c r="C450" s="618" t="s">
        <v>2057</v>
      </c>
      <c r="D450" s="619" t="s">
        <v>1511</v>
      </c>
      <c r="E450" s="620">
        <v>46.999499999999998</v>
      </c>
      <c r="F450" s="165" t="s">
        <v>1957</v>
      </c>
    </row>
    <row r="451" spans="1:6" ht="22.8" x14ac:dyDescent="0.3">
      <c r="A451" s="616" t="s">
        <v>1954</v>
      </c>
      <c r="B451" s="617" t="s">
        <v>1955</v>
      </c>
      <c r="C451" s="618" t="s">
        <v>2058</v>
      </c>
      <c r="D451" s="619" t="s">
        <v>1511</v>
      </c>
      <c r="E451" s="620">
        <v>49.206000000000003</v>
      </c>
      <c r="F451" s="165" t="s">
        <v>1957</v>
      </c>
    </row>
    <row r="452" spans="1:6" ht="22.8" x14ac:dyDescent="0.3">
      <c r="A452" s="616" t="s">
        <v>1954</v>
      </c>
      <c r="B452" s="617" t="s">
        <v>1955</v>
      </c>
      <c r="C452" s="618" t="s">
        <v>2059</v>
      </c>
      <c r="D452" s="619" t="s">
        <v>1511</v>
      </c>
      <c r="E452" s="620">
        <v>619.5</v>
      </c>
      <c r="F452" s="165" t="s">
        <v>1957</v>
      </c>
    </row>
    <row r="453" spans="1:6" ht="18" customHeight="1" x14ac:dyDescent="0.3">
      <c r="A453" s="616" t="s">
        <v>1954</v>
      </c>
      <c r="B453" s="617" t="s">
        <v>1955</v>
      </c>
      <c r="C453" s="618" t="s">
        <v>2060</v>
      </c>
      <c r="D453" s="619" t="s">
        <v>1511</v>
      </c>
      <c r="E453" s="620">
        <v>49.607300000000002</v>
      </c>
      <c r="F453" s="165" t="s">
        <v>1957</v>
      </c>
    </row>
    <row r="454" spans="1:6" ht="22.8" x14ac:dyDescent="0.3">
      <c r="A454" s="616" t="s">
        <v>1954</v>
      </c>
      <c r="B454" s="617" t="s">
        <v>1955</v>
      </c>
      <c r="C454" s="618" t="s">
        <v>2061</v>
      </c>
      <c r="D454" s="619" t="s">
        <v>1511</v>
      </c>
      <c r="E454" s="620">
        <v>1362.9</v>
      </c>
      <c r="F454" s="165" t="s">
        <v>1957</v>
      </c>
    </row>
    <row r="455" spans="1:6" ht="22.8" x14ac:dyDescent="0.3">
      <c r="A455" s="616" t="s">
        <v>1954</v>
      </c>
      <c r="B455" s="617" t="s">
        <v>1955</v>
      </c>
      <c r="C455" s="618" t="s">
        <v>2062</v>
      </c>
      <c r="D455" s="619" t="s">
        <v>1511</v>
      </c>
      <c r="E455" s="620">
        <v>114.46</v>
      </c>
      <c r="F455" s="165" t="s">
        <v>1957</v>
      </c>
    </row>
    <row r="456" spans="1:6" ht="18.899999999999999" customHeight="1" x14ac:dyDescent="0.3">
      <c r="A456" s="616" t="s">
        <v>1954</v>
      </c>
      <c r="B456" s="617" t="s">
        <v>1955</v>
      </c>
      <c r="C456" s="618" t="s">
        <v>2063</v>
      </c>
      <c r="D456" s="619" t="s">
        <v>1511</v>
      </c>
      <c r="E456" s="620">
        <v>4399.9949999999999</v>
      </c>
      <c r="F456" s="165" t="s">
        <v>1957</v>
      </c>
    </row>
    <row r="457" spans="1:6" ht="18.899999999999999" customHeight="1" x14ac:dyDescent="0.3">
      <c r="A457" s="616" t="s">
        <v>1954</v>
      </c>
      <c r="B457" s="617" t="s">
        <v>1955</v>
      </c>
      <c r="C457" s="618" t="s">
        <v>2064</v>
      </c>
      <c r="D457" s="619" t="s">
        <v>1511</v>
      </c>
      <c r="E457" s="620">
        <v>2242</v>
      </c>
      <c r="F457" s="165" t="s">
        <v>1957</v>
      </c>
    </row>
    <row r="458" spans="1:6" ht="18.899999999999999" customHeight="1" x14ac:dyDescent="0.3">
      <c r="A458" s="616" t="s">
        <v>1954</v>
      </c>
      <c r="B458" s="617" t="s">
        <v>1955</v>
      </c>
      <c r="C458" s="618" t="s">
        <v>2065</v>
      </c>
      <c r="D458" s="619" t="s">
        <v>1511</v>
      </c>
      <c r="E458" s="620">
        <v>1982.4</v>
      </c>
      <c r="F458" s="165" t="s">
        <v>1957</v>
      </c>
    </row>
    <row r="459" spans="1:6" ht="22.8" x14ac:dyDescent="0.3">
      <c r="A459" s="616" t="s">
        <v>1954</v>
      </c>
      <c r="B459" s="617" t="s">
        <v>1955</v>
      </c>
      <c r="C459" s="618" t="s">
        <v>2066</v>
      </c>
      <c r="D459" s="619" t="s">
        <v>1511</v>
      </c>
      <c r="E459" s="620">
        <v>2006</v>
      </c>
      <c r="F459" s="165" t="s">
        <v>1957</v>
      </c>
    </row>
    <row r="460" spans="1:6" ht="15" customHeight="1" x14ac:dyDescent="0.3">
      <c r="A460" s="616" t="s">
        <v>1954</v>
      </c>
      <c r="B460" s="617" t="s">
        <v>1955</v>
      </c>
      <c r="C460" s="618" t="s">
        <v>2067</v>
      </c>
      <c r="D460" s="619" t="s">
        <v>1511</v>
      </c>
      <c r="E460" s="620">
        <v>3186</v>
      </c>
      <c r="F460" s="165" t="s">
        <v>1957</v>
      </c>
    </row>
    <row r="461" spans="1:6" ht="22.8" x14ac:dyDescent="0.3">
      <c r="A461" s="616" t="s">
        <v>1954</v>
      </c>
      <c r="B461" s="617" t="s">
        <v>1955</v>
      </c>
      <c r="C461" s="618" t="s">
        <v>2068</v>
      </c>
      <c r="D461" s="619" t="s">
        <v>1511</v>
      </c>
      <c r="E461" s="620">
        <v>2908.2525000000001</v>
      </c>
      <c r="F461" s="165" t="s">
        <v>1957</v>
      </c>
    </row>
    <row r="462" spans="1:6" ht="20.25" customHeight="1" x14ac:dyDescent="0.3">
      <c r="A462" s="616" t="s">
        <v>1954</v>
      </c>
      <c r="B462" s="617" t="s">
        <v>1955</v>
      </c>
      <c r="C462" s="618" t="s">
        <v>2069</v>
      </c>
      <c r="D462" s="619" t="s">
        <v>1511</v>
      </c>
      <c r="E462" s="620">
        <v>4979.6000000000004</v>
      </c>
      <c r="F462" s="165" t="s">
        <v>1957</v>
      </c>
    </row>
    <row r="463" spans="1:6" ht="21.75" customHeight="1" x14ac:dyDescent="0.3">
      <c r="A463" s="616" t="s">
        <v>1954</v>
      </c>
      <c r="B463" s="617" t="s">
        <v>1955</v>
      </c>
      <c r="C463" s="618" t="s">
        <v>2070</v>
      </c>
      <c r="D463" s="619" t="s">
        <v>1511</v>
      </c>
      <c r="E463" s="620">
        <v>4248</v>
      </c>
      <c r="F463" s="165" t="s">
        <v>1957</v>
      </c>
    </row>
    <row r="464" spans="1:6" ht="21.75" customHeight="1" x14ac:dyDescent="0.3">
      <c r="A464" s="616" t="s">
        <v>1954</v>
      </c>
      <c r="B464" s="617" t="s">
        <v>1955</v>
      </c>
      <c r="C464" s="618" t="s">
        <v>2071</v>
      </c>
      <c r="D464" s="619" t="s">
        <v>1511</v>
      </c>
      <c r="E464" s="620">
        <v>2419</v>
      </c>
      <c r="F464" s="165" t="s">
        <v>1957</v>
      </c>
    </row>
    <row r="465" spans="1:6" ht="15" customHeight="1" x14ac:dyDescent="0.3">
      <c r="A465" s="616" t="s">
        <v>1954</v>
      </c>
      <c r="B465" s="617" t="s">
        <v>1955</v>
      </c>
      <c r="C465" s="618" t="s">
        <v>2072</v>
      </c>
      <c r="D465" s="619" t="s">
        <v>1511</v>
      </c>
      <c r="E465" s="620">
        <v>5015</v>
      </c>
      <c r="F465" s="165" t="s">
        <v>1957</v>
      </c>
    </row>
    <row r="466" spans="1:6" ht="17.100000000000001" customHeight="1" x14ac:dyDescent="0.3">
      <c r="A466" s="616" t="s">
        <v>1954</v>
      </c>
      <c r="B466" s="617" t="s">
        <v>1955</v>
      </c>
      <c r="C466" s="618" t="s">
        <v>2073</v>
      </c>
      <c r="D466" s="619" t="s">
        <v>1511</v>
      </c>
      <c r="E466" s="620">
        <v>4398.45</v>
      </c>
      <c r="F466" s="165" t="s">
        <v>1957</v>
      </c>
    </row>
    <row r="467" spans="1:6" ht="14.1" customHeight="1" x14ac:dyDescent="0.3">
      <c r="A467" s="616" t="s">
        <v>1954</v>
      </c>
      <c r="B467" s="617" t="s">
        <v>1955</v>
      </c>
      <c r="C467" s="618" t="s">
        <v>2074</v>
      </c>
      <c r="D467" s="619" t="s">
        <v>1511</v>
      </c>
      <c r="E467" s="620">
        <v>8142</v>
      </c>
      <c r="F467" s="165" t="s">
        <v>1957</v>
      </c>
    </row>
    <row r="468" spans="1:6" ht="14.1" customHeight="1" x14ac:dyDescent="0.3">
      <c r="A468" s="616" t="s">
        <v>1954</v>
      </c>
      <c r="B468" s="617" t="s">
        <v>1955</v>
      </c>
      <c r="C468" s="618" t="s">
        <v>2075</v>
      </c>
      <c r="D468" s="619" t="s">
        <v>1511</v>
      </c>
      <c r="E468" s="620">
        <v>6608</v>
      </c>
      <c r="F468" s="165" t="s">
        <v>1957</v>
      </c>
    </row>
    <row r="469" spans="1:6" ht="15" customHeight="1" x14ac:dyDescent="0.3">
      <c r="A469" s="616" t="s">
        <v>1954</v>
      </c>
      <c r="B469" s="617" t="s">
        <v>1955</v>
      </c>
      <c r="C469" s="618" t="s">
        <v>2076</v>
      </c>
      <c r="D469" s="619" t="s">
        <v>1511</v>
      </c>
      <c r="E469" s="620">
        <v>1899.8</v>
      </c>
      <c r="F469" s="165" t="s">
        <v>1957</v>
      </c>
    </row>
    <row r="470" spans="1:6" ht="22.8" x14ac:dyDescent="0.3">
      <c r="A470" s="616" t="s">
        <v>1954</v>
      </c>
      <c r="B470" s="617" t="s">
        <v>1955</v>
      </c>
      <c r="C470" s="618" t="s">
        <v>2077</v>
      </c>
      <c r="D470" s="619" t="s">
        <v>1511</v>
      </c>
      <c r="E470" s="620">
        <v>7788</v>
      </c>
      <c r="F470" s="165" t="s">
        <v>1957</v>
      </c>
    </row>
    <row r="471" spans="1:6" ht="22.8" x14ac:dyDescent="0.3">
      <c r="A471" s="616" t="s">
        <v>1954</v>
      </c>
      <c r="B471" s="617" t="s">
        <v>1955</v>
      </c>
      <c r="C471" s="618" t="s">
        <v>2078</v>
      </c>
      <c r="D471" s="619" t="s">
        <v>1511</v>
      </c>
      <c r="E471" s="620">
        <v>8732</v>
      </c>
      <c r="F471" s="165" t="s">
        <v>1957</v>
      </c>
    </row>
    <row r="472" spans="1:6" ht="14.1" customHeight="1" x14ac:dyDescent="0.3">
      <c r="A472" s="616" t="s">
        <v>1954</v>
      </c>
      <c r="B472" s="617" t="s">
        <v>1955</v>
      </c>
      <c r="C472" s="618" t="s">
        <v>2079</v>
      </c>
      <c r="D472" s="619" t="s">
        <v>1511</v>
      </c>
      <c r="E472" s="620">
        <v>1911.01</v>
      </c>
      <c r="F472" s="165" t="s">
        <v>1957</v>
      </c>
    </row>
    <row r="473" spans="1:6" ht="14.1" customHeight="1" x14ac:dyDescent="0.3">
      <c r="A473" s="616" t="s">
        <v>1954</v>
      </c>
      <c r="B473" s="617" t="s">
        <v>1955</v>
      </c>
      <c r="C473" s="618" t="s">
        <v>2080</v>
      </c>
      <c r="D473" s="619" t="s">
        <v>1511</v>
      </c>
      <c r="E473" s="620">
        <v>7670</v>
      </c>
      <c r="F473" s="165" t="s">
        <v>1957</v>
      </c>
    </row>
    <row r="474" spans="1:6" ht="15.9" customHeight="1" x14ac:dyDescent="0.3">
      <c r="A474" s="616" t="s">
        <v>1954</v>
      </c>
      <c r="B474" s="617" t="s">
        <v>1955</v>
      </c>
      <c r="C474" s="618" t="s">
        <v>2081</v>
      </c>
      <c r="D474" s="619" t="s">
        <v>1511</v>
      </c>
      <c r="E474" s="620">
        <v>14.75</v>
      </c>
      <c r="F474" s="165" t="s">
        <v>1957</v>
      </c>
    </row>
    <row r="475" spans="1:6" ht="15.9" customHeight="1" x14ac:dyDescent="0.3">
      <c r="A475" s="616" t="s">
        <v>1954</v>
      </c>
      <c r="B475" s="617" t="s">
        <v>1955</v>
      </c>
      <c r="C475" s="618" t="s">
        <v>2082</v>
      </c>
      <c r="D475" s="619" t="s">
        <v>1511</v>
      </c>
      <c r="E475" s="620">
        <v>233.64</v>
      </c>
      <c r="F475" s="165" t="s">
        <v>1957</v>
      </c>
    </row>
    <row r="476" spans="1:6" ht="15" customHeight="1" x14ac:dyDescent="0.3">
      <c r="A476" s="623" t="s">
        <v>2083</v>
      </c>
      <c r="B476" s="624" t="s">
        <v>2084</v>
      </c>
      <c r="C476" s="625" t="s">
        <v>2085</v>
      </c>
      <c r="D476" s="626" t="s">
        <v>1910</v>
      </c>
      <c r="E476" s="627">
        <v>250</v>
      </c>
      <c r="F476" s="500" t="s">
        <v>2086</v>
      </c>
    </row>
    <row r="477" spans="1:6" x14ac:dyDescent="0.3">
      <c r="A477" s="623" t="s">
        <v>2083</v>
      </c>
      <c r="B477" s="624" t="s">
        <v>2084</v>
      </c>
      <c r="C477" s="625" t="s">
        <v>2087</v>
      </c>
      <c r="D477" s="626" t="s">
        <v>1511</v>
      </c>
      <c r="E477" s="627">
        <v>362.25</v>
      </c>
      <c r="F477" s="500" t="s">
        <v>2088</v>
      </c>
    </row>
    <row r="478" spans="1:6" ht="15" customHeight="1" x14ac:dyDescent="0.3">
      <c r="A478" s="623" t="s">
        <v>2083</v>
      </c>
      <c r="B478" s="624" t="s">
        <v>2084</v>
      </c>
      <c r="C478" s="625" t="s">
        <v>2089</v>
      </c>
      <c r="D478" s="626" t="s">
        <v>1511</v>
      </c>
      <c r="E478" s="627">
        <v>402.67669999999998</v>
      </c>
      <c r="F478" s="500" t="s">
        <v>2086</v>
      </c>
    </row>
    <row r="479" spans="1:6" x14ac:dyDescent="0.3">
      <c r="A479" s="623" t="s">
        <v>2083</v>
      </c>
      <c r="B479" s="624" t="s">
        <v>2084</v>
      </c>
      <c r="C479" s="628" t="s">
        <v>2090</v>
      </c>
      <c r="D479" s="629" t="s">
        <v>1511</v>
      </c>
      <c r="E479" s="630">
        <v>475.16</v>
      </c>
      <c r="F479" s="500" t="s">
        <v>2088</v>
      </c>
    </row>
    <row r="480" spans="1:6" ht="15.9" customHeight="1" x14ac:dyDescent="0.3">
      <c r="A480" s="623" t="s">
        <v>2083</v>
      </c>
      <c r="B480" s="624" t="s">
        <v>2084</v>
      </c>
      <c r="C480" s="625" t="s">
        <v>2091</v>
      </c>
      <c r="D480" s="626" t="s">
        <v>1511</v>
      </c>
      <c r="E480" s="627">
        <v>466.1</v>
      </c>
      <c r="F480" s="500" t="s">
        <v>2086</v>
      </c>
    </row>
    <row r="481" spans="1:6" x14ac:dyDescent="0.3">
      <c r="A481" s="623" t="s">
        <v>2083</v>
      </c>
      <c r="B481" s="624" t="s">
        <v>2084</v>
      </c>
      <c r="C481" s="625" t="s">
        <v>2092</v>
      </c>
      <c r="D481" s="626" t="s">
        <v>1511</v>
      </c>
      <c r="E481" s="627">
        <v>475.16</v>
      </c>
      <c r="F481" s="500" t="s">
        <v>2088</v>
      </c>
    </row>
    <row r="482" spans="1:6" ht="17.100000000000001" customHeight="1" x14ac:dyDescent="0.3">
      <c r="A482" s="623" t="s">
        <v>2083</v>
      </c>
      <c r="B482" s="624" t="s">
        <v>2084</v>
      </c>
      <c r="C482" s="625" t="s">
        <v>2093</v>
      </c>
      <c r="D482" s="626" t="s">
        <v>1829</v>
      </c>
      <c r="E482" s="627">
        <v>148</v>
      </c>
      <c r="F482" s="500" t="s">
        <v>2086</v>
      </c>
    </row>
    <row r="483" spans="1:6" x14ac:dyDescent="0.3">
      <c r="A483" s="623" t="s">
        <v>2083</v>
      </c>
      <c r="B483" s="624" t="s">
        <v>2084</v>
      </c>
      <c r="C483" s="625" t="s">
        <v>2094</v>
      </c>
      <c r="D483" s="626" t="s">
        <v>1829</v>
      </c>
      <c r="E483" s="627">
        <v>393.75</v>
      </c>
      <c r="F483" s="500" t="s">
        <v>2088</v>
      </c>
    </row>
    <row r="484" spans="1:6" x14ac:dyDescent="0.3">
      <c r="A484" s="623" t="s">
        <v>2083</v>
      </c>
      <c r="B484" s="624" t="s">
        <v>2084</v>
      </c>
      <c r="C484" s="625" t="s">
        <v>2095</v>
      </c>
      <c r="D484" s="626" t="s">
        <v>1511</v>
      </c>
      <c r="E484" s="627">
        <v>1535.12</v>
      </c>
      <c r="F484" s="500" t="s">
        <v>2088</v>
      </c>
    </row>
    <row r="485" spans="1:6" x14ac:dyDescent="0.3">
      <c r="A485" s="623" t="s">
        <v>2083</v>
      </c>
      <c r="B485" s="624" t="s">
        <v>2084</v>
      </c>
      <c r="C485" s="625" t="s">
        <v>2096</v>
      </c>
      <c r="D485" s="626" t="s">
        <v>1511</v>
      </c>
      <c r="E485" s="627">
        <v>1300.95</v>
      </c>
      <c r="F485" s="500" t="s">
        <v>2086</v>
      </c>
    </row>
    <row r="486" spans="1:6" x14ac:dyDescent="0.3">
      <c r="A486" s="623" t="s">
        <v>2083</v>
      </c>
      <c r="B486" s="624" t="s">
        <v>2084</v>
      </c>
      <c r="C486" s="625" t="s">
        <v>2097</v>
      </c>
      <c r="D486" s="626" t="s">
        <v>1511</v>
      </c>
      <c r="E486" s="627">
        <v>299.72000000000003</v>
      </c>
      <c r="F486" s="500" t="s">
        <v>2088</v>
      </c>
    </row>
    <row r="487" spans="1:6" x14ac:dyDescent="0.3">
      <c r="A487" s="623" t="s">
        <v>2083</v>
      </c>
      <c r="B487" s="624" t="s">
        <v>2084</v>
      </c>
      <c r="C487" s="625" t="s">
        <v>2098</v>
      </c>
      <c r="D487" s="626" t="s">
        <v>1511</v>
      </c>
      <c r="E487" s="627">
        <v>236</v>
      </c>
      <c r="F487" s="500" t="s">
        <v>2086</v>
      </c>
    </row>
    <row r="488" spans="1:6" x14ac:dyDescent="0.3">
      <c r="A488" s="623" t="s">
        <v>2083</v>
      </c>
      <c r="B488" s="624" t="s">
        <v>2084</v>
      </c>
      <c r="C488" s="625" t="s">
        <v>2099</v>
      </c>
      <c r="D488" s="626" t="s">
        <v>1511</v>
      </c>
      <c r="E488" s="627">
        <v>131.58000000000001</v>
      </c>
      <c r="F488" s="500" t="s">
        <v>2088</v>
      </c>
    </row>
    <row r="489" spans="1:6" ht="21.9" customHeight="1" x14ac:dyDescent="0.3">
      <c r="A489" s="623" t="s">
        <v>2083</v>
      </c>
      <c r="B489" s="624" t="s">
        <v>2084</v>
      </c>
      <c r="C489" s="625" t="s">
        <v>2100</v>
      </c>
      <c r="D489" s="626" t="s">
        <v>1511</v>
      </c>
      <c r="E489" s="627">
        <v>136.29</v>
      </c>
      <c r="F489" s="500" t="s">
        <v>2086</v>
      </c>
    </row>
    <row r="490" spans="1:6" ht="24.75" customHeight="1" x14ac:dyDescent="0.3">
      <c r="A490" s="623" t="s">
        <v>2083</v>
      </c>
      <c r="B490" s="624" t="s">
        <v>2084</v>
      </c>
      <c r="C490" s="625" t="s">
        <v>2101</v>
      </c>
      <c r="D490" s="626" t="s">
        <v>1511</v>
      </c>
      <c r="E490" s="627">
        <v>74.34</v>
      </c>
      <c r="F490" s="500" t="s">
        <v>2086</v>
      </c>
    </row>
    <row r="491" spans="1:6" ht="27.75" customHeight="1" x14ac:dyDescent="0.3">
      <c r="A491" s="623" t="s">
        <v>2083</v>
      </c>
      <c r="B491" s="624" t="s">
        <v>2084</v>
      </c>
      <c r="C491" s="625" t="s">
        <v>2102</v>
      </c>
      <c r="D491" s="626" t="s">
        <v>1511</v>
      </c>
      <c r="E491" s="627">
        <v>52.4983</v>
      </c>
      <c r="F491" s="500" t="s">
        <v>2086</v>
      </c>
    </row>
    <row r="492" spans="1:6" ht="24.9" customHeight="1" x14ac:dyDescent="0.3">
      <c r="A492" s="623" t="s">
        <v>2083</v>
      </c>
      <c r="B492" s="624" t="s">
        <v>2084</v>
      </c>
      <c r="C492" s="625" t="s">
        <v>2103</v>
      </c>
      <c r="D492" s="626" t="s">
        <v>1511</v>
      </c>
      <c r="E492" s="627">
        <v>61.95</v>
      </c>
      <c r="F492" s="500" t="s">
        <v>2088</v>
      </c>
    </row>
    <row r="493" spans="1:6" ht="20.100000000000001" customHeight="1" x14ac:dyDescent="0.3">
      <c r="A493" s="623" t="s">
        <v>2083</v>
      </c>
      <c r="B493" s="624" t="s">
        <v>2084</v>
      </c>
      <c r="C493" s="625" t="s">
        <v>2104</v>
      </c>
      <c r="D493" s="626" t="s">
        <v>1511</v>
      </c>
      <c r="E493" s="627">
        <v>94.352699999999999</v>
      </c>
      <c r="F493" s="500" t="s">
        <v>2086</v>
      </c>
    </row>
    <row r="494" spans="1:6" ht="21" customHeight="1" x14ac:dyDescent="0.3">
      <c r="A494" s="623" t="s">
        <v>2083</v>
      </c>
      <c r="B494" s="624" t="s">
        <v>2084</v>
      </c>
      <c r="C494" s="625" t="s">
        <v>2105</v>
      </c>
      <c r="D494" s="626" t="s">
        <v>1511</v>
      </c>
      <c r="E494" s="627">
        <v>131.58199999999999</v>
      </c>
      <c r="F494" s="500" t="s">
        <v>2088</v>
      </c>
    </row>
    <row r="495" spans="1:6" ht="22.5" customHeight="1" x14ac:dyDescent="0.3">
      <c r="A495" s="623" t="s">
        <v>2083</v>
      </c>
      <c r="B495" s="624" t="s">
        <v>2084</v>
      </c>
      <c r="C495" s="625" t="s">
        <v>2106</v>
      </c>
      <c r="D495" s="626" t="s">
        <v>1511</v>
      </c>
      <c r="E495" s="627">
        <v>94.352699999999999</v>
      </c>
      <c r="F495" s="500" t="s">
        <v>2086</v>
      </c>
    </row>
    <row r="496" spans="1:6" ht="21" customHeight="1" x14ac:dyDescent="0.3">
      <c r="A496" s="623" t="s">
        <v>2083</v>
      </c>
      <c r="B496" s="624" t="s">
        <v>2084</v>
      </c>
      <c r="C496" s="625" t="s">
        <v>2107</v>
      </c>
      <c r="D496" s="626" t="s">
        <v>1511</v>
      </c>
      <c r="E496" s="627">
        <v>131.58199999999999</v>
      </c>
      <c r="F496" s="500" t="s">
        <v>2088</v>
      </c>
    </row>
    <row r="497" spans="1:6" ht="21" customHeight="1" x14ac:dyDescent="0.3">
      <c r="A497" s="623" t="s">
        <v>2083</v>
      </c>
      <c r="B497" s="624" t="s">
        <v>2084</v>
      </c>
      <c r="C497" s="625" t="s">
        <v>2108</v>
      </c>
      <c r="D497" s="626" t="s">
        <v>1511</v>
      </c>
      <c r="E497" s="627">
        <v>43.365299999999998</v>
      </c>
      <c r="F497" s="500" t="s">
        <v>2086</v>
      </c>
    </row>
    <row r="498" spans="1:6" ht="23.25" customHeight="1" x14ac:dyDescent="0.3">
      <c r="A498" s="623" t="s">
        <v>2083</v>
      </c>
      <c r="B498" s="624" t="s">
        <v>2084</v>
      </c>
      <c r="C498" s="625" t="s">
        <v>2109</v>
      </c>
      <c r="D498" s="626" t="s">
        <v>1511</v>
      </c>
      <c r="E498" s="627">
        <v>78.75</v>
      </c>
      <c r="F498" s="500" t="s">
        <v>2088</v>
      </c>
    </row>
    <row r="499" spans="1:6" ht="23.25" customHeight="1" x14ac:dyDescent="0.3">
      <c r="A499" s="623" t="s">
        <v>2083</v>
      </c>
      <c r="B499" s="624" t="s">
        <v>2084</v>
      </c>
      <c r="C499" s="625" t="s">
        <v>2110</v>
      </c>
      <c r="D499" s="626" t="s">
        <v>1511</v>
      </c>
      <c r="E499" s="627">
        <v>73</v>
      </c>
      <c r="F499" s="500" t="s">
        <v>2086</v>
      </c>
    </row>
    <row r="500" spans="1:6" ht="15" customHeight="1" x14ac:dyDescent="0.3">
      <c r="A500" s="623" t="s">
        <v>2083</v>
      </c>
      <c r="B500" s="624" t="s">
        <v>2084</v>
      </c>
      <c r="C500" s="625" t="s">
        <v>2111</v>
      </c>
      <c r="D500" s="626" t="s">
        <v>1511</v>
      </c>
      <c r="E500" s="627">
        <v>723.70500000000004</v>
      </c>
      <c r="F500" s="500" t="s">
        <v>2088</v>
      </c>
    </row>
    <row r="501" spans="1:6" ht="22.5" customHeight="1" x14ac:dyDescent="0.3">
      <c r="A501" s="623" t="s">
        <v>2083</v>
      </c>
      <c r="B501" s="624" t="s">
        <v>2084</v>
      </c>
      <c r="C501" s="625" t="s">
        <v>2112</v>
      </c>
      <c r="D501" s="626" t="s">
        <v>1511</v>
      </c>
      <c r="E501" s="627">
        <v>224.2</v>
      </c>
      <c r="F501" s="500" t="s">
        <v>2086</v>
      </c>
    </row>
    <row r="502" spans="1:6" ht="26.25" customHeight="1" x14ac:dyDescent="0.3">
      <c r="A502" s="623" t="s">
        <v>2083</v>
      </c>
      <c r="B502" s="624" t="s">
        <v>2084</v>
      </c>
      <c r="C502" s="625" t="s">
        <v>2113</v>
      </c>
      <c r="D502" s="626" t="s">
        <v>1511</v>
      </c>
      <c r="E502" s="627">
        <v>433.65</v>
      </c>
      <c r="F502" s="500" t="s">
        <v>2088</v>
      </c>
    </row>
    <row r="503" spans="1:6" ht="18.899999999999999" customHeight="1" x14ac:dyDescent="0.3">
      <c r="A503" s="623" t="s">
        <v>2083</v>
      </c>
      <c r="B503" s="624" t="s">
        <v>2084</v>
      </c>
      <c r="C503" s="625" t="s">
        <v>2114</v>
      </c>
      <c r="D503" s="626" t="s">
        <v>1511</v>
      </c>
      <c r="E503" s="627">
        <v>224.2</v>
      </c>
      <c r="F503" s="500" t="s">
        <v>2086</v>
      </c>
    </row>
    <row r="504" spans="1:6" ht="17.100000000000001" customHeight="1" x14ac:dyDescent="0.3">
      <c r="A504" s="623" t="s">
        <v>2083</v>
      </c>
      <c r="B504" s="624" t="s">
        <v>2084</v>
      </c>
      <c r="C504" s="625" t="s">
        <v>2115</v>
      </c>
      <c r="D504" s="626" t="s">
        <v>1511</v>
      </c>
      <c r="E504" s="627">
        <v>433.65</v>
      </c>
      <c r="F504" s="500" t="s">
        <v>2088</v>
      </c>
    </row>
    <row r="505" spans="1:6" ht="29.25" customHeight="1" x14ac:dyDescent="0.3">
      <c r="A505" s="623" t="s">
        <v>2083</v>
      </c>
      <c r="B505" s="624" t="s">
        <v>2084</v>
      </c>
      <c r="C505" s="625" t="s">
        <v>2116</v>
      </c>
      <c r="D505" s="626" t="s">
        <v>1511</v>
      </c>
      <c r="E505" s="627">
        <v>224.2</v>
      </c>
      <c r="F505" s="500" t="s">
        <v>2086</v>
      </c>
    </row>
    <row r="506" spans="1:6" ht="31.5" customHeight="1" x14ac:dyDescent="0.3">
      <c r="A506" s="623" t="s">
        <v>2083</v>
      </c>
      <c r="B506" s="624" t="s">
        <v>2084</v>
      </c>
      <c r="C506" s="625" t="s">
        <v>2117</v>
      </c>
      <c r="D506" s="626" t="s">
        <v>1511</v>
      </c>
      <c r="E506" s="627">
        <v>433.65</v>
      </c>
      <c r="F506" s="500" t="s">
        <v>2088</v>
      </c>
    </row>
    <row r="507" spans="1:6" ht="24.75" customHeight="1" x14ac:dyDescent="0.3">
      <c r="A507" s="623" t="s">
        <v>2083</v>
      </c>
      <c r="B507" s="624" t="s">
        <v>2084</v>
      </c>
      <c r="C507" s="625" t="s">
        <v>2118</v>
      </c>
      <c r="D507" s="626" t="s">
        <v>1511</v>
      </c>
      <c r="E507" s="627">
        <v>99.12</v>
      </c>
      <c r="F507" s="500" t="s">
        <v>2086</v>
      </c>
    </row>
    <row r="508" spans="1:6" x14ac:dyDescent="0.3">
      <c r="A508" s="623" t="s">
        <v>2083</v>
      </c>
      <c r="B508" s="624" t="s">
        <v>2084</v>
      </c>
      <c r="C508" s="625" t="s">
        <v>2119</v>
      </c>
      <c r="D508" s="626" t="s">
        <v>1511</v>
      </c>
      <c r="E508" s="627">
        <v>384.09</v>
      </c>
      <c r="F508" s="500" t="s">
        <v>2086</v>
      </c>
    </row>
    <row r="509" spans="1:6" ht="36.75" customHeight="1" x14ac:dyDescent="0.3">
      <c r="A509" s="623" t="s">
        <v>2083</v>
      </c>
      <c r="B509" s="624" t="s">
        <v>2084</v>
      </c>
      <c r="C509" s="625" t="s">
        <v>2120</v>
      </c>
      <c r="D509" s="626" t="s">
        <v>1511</v>
      </c>
      <c r="E509" s="627">
        <v>3669.75</v>
      </c>
      <c r="F509" s="500" t="s">
        <v>2086</v>
      </c>
    </row>
    <row r="510" spans="1:6" ht="37.5" customHeight="1" x14ac:dyDescent="0.3">
      <c r="A510" s="623" t="s">
        <v>2083</v>
      </c>
      <c r="B510" s="624" t="s">
        <v>2084</v>
      </c>
      <c r="C510" s="625" t="s">
        <v>2121</v>
      </c>
      <c r="D510" s="626" t="s">
        <v>1910</v>
      </c>
      <c r="E510" s="627">
        <v>183.75</v>
      </c>
      <c r="F510" s="500" t="s">
        <v>2086</v>
      </c>
    </row>
    <row r="511" spans="1:6" ht="34.5" customHeight="1" x14ac:dyDescent="0.3">
      <c r="A511" s="623" t="s">
        <v>2083</v>
      </c>
      <c r="B511" s="624" t="s">
        <v>2084</v>
      </c>
      <c r="C511" s="625" t="s">
        <v>2122</v>
      </c>
      <c r="D511" s="626" t="s">
        <v>1511</v>
      </c>
      <c r="E511" s="627">
        <v>255.86</v>
      </c>
      <c r="F511" s="500" t="s">
        <v>2088</v>
      </c>
    </row>
    <row r="512" spans="1:6" ht="30.75" customHeight="1" x14ac:dyDescent="0.3">
      <c r="A512" s="623" t="s">
        <v>2083</v>
      </c>
      <c r="B512" s="624" t="s">
        <v>2084</v>
      </c>
      <c r="C512" s="625" t="s">
        <v>2123</v>
      </c>
      <c r="D512" s="626" t="s">
        <v>1511</v>
      </c>
      <c r="E512" s="627">
        <v>548.26</v>
      </c>
      <c r="F512" s="500" t="s">
        <v>2088</v>
      </c>
    </row>
    <row r="513" spans="1:6" ht="35.25" customHeight="1" x14ac:dyDescent="0.3">
      <c r="A513" s="623" t="s">
        <v>2083</v>
      </c>
      <c r="B513" s="624" t="s">
        <v>2084</v>
      </c>
      <c r="C513" s="625" t="s">
        <v>2124</v>
      </c>
      <c r="D513" s="626" t="s">
        <v>1511</v>
      </c>
      <c r="E513" s="627">
        <v>3422</v>
      </c>
      <c r="F513" s="500" t="s">
        <v>2086</v>
      </c>
    </row>
    <row r="514" spans="1:6" ht="24.75" customHeight="1" x14ac:dyDescent="0.3">
      <c r="A514" s="507" t="s">
        <v>974</v>
      </c>
      <c r="B514" s="508" t="s">
        <v>2125</v>
      </c>
      <c r="C514" s="460" t="s">
        <v>2126</v>
      </c>
      <c r="D514" s="461" t="s">
        <v>2127</v>
      </c>
      <c r="E514" s="462">
        <v>3900</v>
      </c>
      <c r="F514" s="476" t="s">
        <v>2128</v>
      </c>
    </row>
    <row r="515" spans="1:6" ht="24.75" customHeight="1" x14ac:dyDescent="0.3">
      <c r="A515" s="507" t="s">
        <v>974</v>
      </c>
      <c r="B515" s="508" t="s">
        <v>2125</v>
      </c>
      <c r="C515" s="460" t="s">
        <v>2129</v>
      </c>
      <c r="D515" s="461" t="s">
        <v>2127</v>
      </c>
      <c r="E515" s="462">
        <v>1700</v>
      </c>
      <c r="F515" s="476" t="s">
        <v>2128</v>
      </c>
    </row>
    <row r="516" spans="1:6" ht="27" customHeight="1" x14ac:dyDescent="0.3">
      <c r="A516" s="507" t="s">
        <v>974</v>
      </c>
      <c r="B516" s="508" t="s">
        <v>2125</v>
      </c>
      <c r="C516" s="460" t="s">
        <v>2130</v>
      </c>
      <c r="D516" s="461" t="s">
        <v>2127</v>
      </c>
      <c r="E516" s="462">
        <v>4100</v>
      </c>
      <c r="F516" s="476" t="s">
        <v>2128</v>
      </c>
    </row>
    <row r="517" spans="1:6" ht="27" customHeight="1" x14ac:dyDescent="0.3">
      <c r="A517" s="507" t="s">
        <v>974</v>
      </c>
      <c r="B517" s="508" t="s">
        <v>2125</v>
      </c>
      <c r="C517" s="460" t="s">
        <v>2131</v>
      </c>
      <c r="D517" s="461" t="s">
        <v>2127</v>
      </c>
      <c r="E517" s="462">
        <v>1900</v>
      </c>
      <c r="F517" s="476" t="s">
        <v>2128</v>
      </c>
    </row>
    <row r="518" spans="1:6" ht="27.75" customHeight="1" x14ac:dyDescent="0.3">
      <c r="A518" s="507" t="s">
        <v>974</v>
      </c>
      <c r="B518" s="508" t="s">
        <v>2125</v>
      </c>
      <c r="C518" s="460" t="s">
        <v>2132</v>
      </c>
      <c r="D518" s="461" t="s">
        <v>2127</v>
      </c>
      <c r="E518" s="462">
        <v>4750</v>
      </c>
      <c r="F518" s="476" t="s">
        <v>2128</v>
      </c>
    </row>
    <row r="519" spans="1:6" ht="27.75" customHeight="1" x14ac:dyDescent="0.3">
      <c r="A519" s="507" t="s">
        <v>974</v>
      </c>
      <c r="B519" s="508" t="s">
        <v>2125</v>
      </c>
      <c r="C519" s="460" t="s">
        <v>2133</v>
      </c>
      <c r="D519" s="461" t="s">
        <v>2127</v>
      </c>
      <c r="E519" s="462">
        <v>2150</v>
      </c>
      <c r="F519" s="476" t="s">
        <v>2128</v>
      </c>
    </row>
    <row r="520" spans="1:6" ht="32.25" customHeight="1" x14ac:dyDescent="0.3">
      <c r="A520" s="507" t="s">
        <v>974</v>
      </c>
      <c r="B520" s="508" t="s">
        <v>2125</v>
      </c>
      <c r="C520" s="460" t="s">
        <v>2134</v>
      </c>
      <c r="D520" s="461" t="s">
        <v>2127</v>
      </c>
      <c r="E520" s="462">
        <v>5250</v>
      </c>
      <c r="F520" s="476" t="s">
        <v>2128</v>
      </c>
    </row>
    <row r="521" spans="1:6" ht="32.25" customHeight="1" x14ac:dyDescent="0.3">
      <c r="A521" s="507" t="s">
        <v>974</v>
      </c>
      <c r="B521" s="508" t="s">
        <v>2125</v>
      </c>
      <c r="C521" s="460" t="s">
        <v>2135</v>
      </c>
      <c r="D521" s="461" t="s">
        <v>2127</v>
      </c>
      <c r="E521" s="462">
        <v>2450</v>
      </c>
      <c r="F521" s="476" t="s">
        <v>2128</v>
      </c>
    </row>
    <row r="522" spans="1:6" ht="32.25" customHeight="1" x14ac:dyDescent="0.3">
      <c r="A522" s="507" t="s">
        <v>974</v>
      </c>
      <c r="B522" s="508" t="s">
        <v>2125</v>
      </c>
      <c r="C522" s="460" t="s">
        <v>2136</v>
      </c>
      <c r="D522" s="461" t="s">
        <v>2127</v>
      </c>
      <c r="E522" s="462">
        <v>5750</v>
      </c>
      <c r="F522" s="476" t="s">
        <v>2128</v>
      </c>
    </row>
    <row r="523" spans="1:6" ht="32.25" customHeight="1" x14ac:dyDescent="0.3">
      <c r="A523" s="507" t="s">
        <v>974</v>
      </c>
      <c r="B523" s="508" t="s">
        <v>2125</v>
      </c>
      <c r="C523" s="460" t="s">
        <v>2137</v>
      </c>
      <c r="D523" s="461" t="s">
        <v>2127</v>
      </c>
      <c r="E523" s="462" t="s">
        <v>2138</v>
      </c>
      <c r="F523" s="476" t="s">
        <v>2128</v>
      </c>
    </row>
    <row r="524" spans="1:6" ht="32.25" customHeight="1" x14ac:dyDescent="0.3">
      <c r="A524" s="507" t="s">
        <v>974</v>
      </c>
      <c r="B524" s="508" t="s">
        <v>2125</v>
      </c>
      <c r="C524" s="460" t="s">
        <v>2139</v>
      </c>
      <c r="D524" s="461" t="s">
        <v>2127</v>
      </c>
      <c r="E524" s="462" t="s">
        <v>2140</v>
      </c>
      <c r="F524" s="476" t="s">
        <v>2128</v>
      </c>
    </row>
    <row r="525" spans="1:6" ht="32.25" customHeight="1" x14ac:dyDescent="0.3">
      <c r="A525" s="507" t="s">
        <v>974</v>
      </c>
      <c r="B525" s="508" t="s">
        <v>2125</v>
      </c>
      <c r="C525" s="460" t="s">
        <v>2141</v>
      </c>
      <c r="D525" s="461" t="s">
        <v>2127</v>
      </c>
      <c r="E525" s="462">
        <v>3050</v>
      </c>
      <c r="F525" s="476" t="s">
        <v>2128</v>
      </c>
    </row>
    <row r="526" spans="1:6" x14ac:dyDescent="0.3">
      <c r="A526" s="507" t="s">
        <v>1129</v>
      </c>
      <c r="B526" s="508" t="s">
        <v>2142</v>
      </c>
      <c r="C526" s="460" t="s">
        <v>1129</v>
      </c>
      <c r="D526" s="461" t="s">
        <v>2143</v>
      </c>
      <c r="E526" s="462">
        <v>0</v>
      </c>
      <c r="F526" s="476" t="s">
        <v>2144</v>
      </c>
    </row>
    <row r="527" spans="1:6" x14ac:dyDescent="0.3">
      <c r="A527" s="507" t="s">
        <v>1130</v>
      </c>
      <c r="B527" s="508" t="s">
        <v>2142</v>
      </c>
      <c r="C527" s="460" t="s">
        <v>1130</v>
      </c>
      <c r="D527" s="461" t="s">
        <v>2143</v>
      </c>
      <c r="E527" s="462">
        <v>0</v>
      </c>
      <c r="F527" s="476" t="s">
        <v>2145</v>
      </c>
    </row>
    <row r="528" spans="1:6" x14ac:dyDescent="0.3">
      <c r="A528" s="631" t="s">
        <v>1131</v>
      </c>
      <c r="B528" s="632" t="s">
        <v>2142</v>
      </c>
      <c r="C528" s="633" t="s">
        <v>1131</v>
      </c>
      <c r="D528" s="634" t="s">
        <v>2143</v>
      </c>
      <c r="E528" s="635">
        <v>0</v>
      </c>
      <c r="F528" s="506" t="s">
        <v>2146</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09375" defaultRowHeight="14.4" x14ac:dyDescent="0.3"/>
  <cols>
    <col min="1" max="1" width="9.109375" customWidth="1"/>
    <col min="2" max="2" width="76.5546875" bestFit="1" customWidth="1"/>
    <col min="3" max="3" width="30.44140625" bestFit="1" customWidth="1"/>
  </cols>
  <sheetData>
    <row r="4" spans="2:7" x14ac:dyDescent="0.3">
      <c r="B4" s="170" t="s">
        <v>1507</v>
      </c>
      <c r="C4" s="170" t="s">
        <v>834</v>
      </c>
      <c r="F4" t="s">
        <v>2147</v>
      </c>
    </row>
    <row r="5" spans="2:7" x14ac:dyDescent="0.3">
      <c r="B5" s="169" t="s">
        <v>1047</v>
      </c>
      <c r="C5" s="169" t="s">
        <v>1509</v>
      </c>
      <c r="F5" t="s">
        <v>2148</v>
      </c>
    </row>
    <row r="6" spans="2:7" x14ac:dyDescent="0.3">
      <c r="B6" s="169" t="s">
        <v>841</v>
      </c>
      <c r="C6" s="169" t="s">
        <v>1514</v>
      </c>
      <c r="F6" t="s">
        <v>2149</v>
      </c>
    </row>
    <row r="7" spans="2:7" x14ac:dyDescent="0.3">
      <c r="B7" s="169" t="s">
        <v>1062</v>
      </c>
      <c r="C7" s="169" t="s">
        <v>1535</v>
      </c>
      <c r="F7" t="s">
        <v>2150</v>
      </c>
    </row>
    <row r="8" spans="2:7" x14ac:dyDescent="0.3">
      <c r="B8" s="169" t="s">
        <v>1545</v>
      </c>
      <c r="C8" s="169" t="s">
        <v>1546</v>
      </c>
      <c r="F8" t="s">
        <v>2151</v>
      </c>
    </row>
    <row r="9" spans="2:7" x14ac:dyDescent="0.3">
      <c r="B9" s="169" t="s">
        <v>1135</v>
      </c>
      <c r="C9" s="169" t="s">
        <v>1553</v>
      </c>
    </row>
    <row r="10" spans="2:7" x14ac:dyDescent="0.3">
      <c r="B10" s="169" t="s">
        <v>1563</v>
      </c>
      <c r="C10" s="169" t="s">
        <v>1564</v>
      </c>
    </row>
    <row r="11" spans="2:7" x14ac:dyDescent="0.3">
      <c r="B11" s="169" t="s">
        <v>1654</v>
      </c>
      <c r="C11" s="169" t="s">
        <v>1655</v>
      </c>
    </row>
    <row r="12" spans="2:7" x14ac:dyDescent="0.3">
      <c r="B12" s="169" t="s">
        <v>1138</v>
      </c>
      <c r="C12" s="169" t="s">
        <v>1662</v>
      </c>
    </row>
    <row r="13" spans="2:7" x14ac:dyDescent="0.3">
      <c r="B13" s="169" t="s">
        <v>1026</v>
      </c>
      <c r="C13" s="169" t="s">
        <v>1666</v>
      </c>
    </row>
    <row r="14" spans="2:7" x14ac:dyDescent="0.3">
      <c r="B14" s="169" t="s">
        <v>1081</v>
      </c>
      <c r="C14" s="169" t="s">
        <v>1671</v>
      </c>
    </row>
    <row r="15" spans="2:7" x14ac:dyDescent="0.3">
      <c r="B15" s="169" t="s">
        <v>1073</v>
      </c>
      <c r="C15" s="169" t="s">
        <v>1683</v>
      </c>
      <c r="F15" t="s">
        <v>2152</v>
      </c>
    </row>
    <row r="16" spans="2:7" x14ac:dyDescent="0.3">
      <c r="B16" s="169" t="s">
        <v>972</v>
      </c>
      <c r="C16" s="169" t="s">
        <v>1716</v>
      </c>
      <c r="F16" s="169" t="s">
        <v>1545</v>
      </c>
      <c r="G16" s="169" t="s">
        <v>1546</v>
      </c>
    </row>
    <row r="17" spans="2:7" x14ac:dyDescent="0.3">
      <c r="B17" s="169" t="s">
        <v>1059</v>
      </c>
      <c r="C17" s="169" t="s">
        <v>1719</v>
      </c>
      <c r="F17" s="169" t="s">
        <v>1654</v>
      </c>
      <c r="G17" s="169" t="s">
        <v>1655</v>
      </c>
    </row>
    <row r="18" spans="2:7" x14ac:dyDescent="0.3">
      <c r="B18" s="169" t="s">
        <v>1011</v>
      </c>
      <c r="C18" s="169" t="s">
        <v>1729</v>
      </c>
      <c r="F18" s="169" t="s">
        <v>1138</v>
      </c>
      <c r="G18" s="169" t="s">
        <v>1662</v>
      </c>
    </row>
    <row r="19" spans="2:7" x14ac:dyDescent="0.3">
      <c r="B19" s="169" t="s">
        <v>1733</v>
      </c>
      <c r="C19" s="169" t="s">
        <v>1729</v>
      </c>
      <c r="F19" t="s">
        <v>1011</v>
      </c>
      <c r="G19" t="s">
        <v>1729</v>
      </c>
    </row>
    <row r="20" spans="2:7" x14ac:dyDescent="0.3">
      <c r="B20" s="169" t="s">
        <v>1738</v>
      </c>
      <c r="C20" s="169" t="s">
        <v>1729</v>
      </c>
      <c r="F20" t="s">
        <v>1733</v>
      </c>
      <c r="G20" t="s">
        <v>1729</v>
      </c>
    </row>
    <row r="21" spans="2:7" x14ac:dyDescent="0.3">
      <c r="B21" s="169" t="s">
        <v>1741</v>
      </c>
      <c r="C21" s="169" t="s">
        <v>1729</v>
      </c>
      <c r="F21" t="s">
        <v>1738</v>
      </c>
      <c r="G21" t="s">
        <v>1729</v>
      </c>
    </row>
    <row r="22" spans="2:7" x14ac:dyDescent="0.3">
      <c r="B22" s="169" t="s">
        <v>1750</v>
      </c>
      <c r="C22" s="169" t="s">
        <v>1729</v>
      </c>
      <c r="F22" t="s">
        <v>1741</v>
      </c>
      <c r="G22" t="s">
        <v>1729</v>
      </c>
    </row>
    <row r="23" spans="2:7" x14ac:dyDescent="0.3">
      <c r="B23" s="169" t="s">
        <v>1093</v>
      </c>
      <c r="C23" s="169" t="s">
        <v>1755</v>
      </c>
      <c r="F23" t="s">
        <v>1750</v>
      </c>
      <c r="G23" t="s">
        <v>1729</v>
      </c>
    </row>
    <row r="24" spans="2:7" x14ac:dyDescent="0.3">
      <c r="B24" s="169" t="s">
        <v>1117</v>
      </c>
      <c r="C24" s="169" t="s">
        <v>1772</v>
      </c>
      <c r="F24" t="s">
        <v>1117</v>
      </c>
      <c r="G24" t="s">
        <v>1772</v>
      </c>
    </row>
    <row r="25" spans="2:7" x14ac:dyDescent="0.3">
      <c r="B25" s="169" t="s">
        <v>1776</v>
      </c>
      <c r="C25" s="169" t="s">
        <v>1777</v>
      </c>
      <c r="F25" t="s">
        <v>1776</v>
      </c>
      <c r="G25" t="s">
        <v>1777</v>
      </c>
    </row>
    <row r="26" spans="2:7" x14ac:dyDescent="0.3">
      <c r="B26" s="169" t="s">
        <v>1804</v>
      </c>
      <c r="C26" s="169" t="s">
        <v>1805</v>
      </c>
      <c r="F26" t="s">
        <v>1808</v>
      </c>
      <c r="G26" t="s">
        <v>1809</v>
      </c>
    </row>
    <row r="27" spans="2:7" x14ac:dyDescent="0.3">
      <c r="B27" s="169" t="s">
        <v>1808</v>
      </c>
      <c r="C27" s="169" t="s">
        <v>1809</v>
      </c>
      <c r="F27" t="s">
        <v>1933</v>
      </c>
      <c r="G27" t="s">
        <v>1934</v>
      </c>
    </row>
    <row r="28" spans="2:7" x14ac:dyDescent="0.3">
      <c r="B28" s="169" t="s">
        <v>979</v>
      </c>
      <c r="C28" s="169" t="s">
        <v>1815</v>
      </c>
      <c r="F28" t="s">
        <v>1129</v>
      </c>
      <c r="G28" t="s">
        <v>2142</v>
      </c>
    </row>
    <row r="29" spans="2:7" x14ac:dyDescent="0.3">
      <c r="B29" s="169" t="s">
        <v>1818</v>
      </c>
      <c r="C29" s="169" t="s">
        <v>1819</v>
      </c>
      <c r="F29" t="s">
        <v>1130</v>
      </c>
      <c r="G29" t="s">
        <v>2142</v>
      </c>
    </row>
    <row r="30" spans="2:7" x14ac:dyDescent="0.3">
      <c r="B30" s="169" t="s">
        <v>1053</v>
      </c>
      <c r="C30" s="169" t="s">
        <v>1823</v>
      </c>
      <c r="F30" t="s">
        <v>1131</v>
      </c>
      <c r="G30" t="s">
        <v>2142</v>
      </c>
    </row>
    <row r="31" spans="2:7" x14ac:dyDescent="0.3">
      <c r="B31" s="169" t="s">
        <v>1065</v>
      </c>
      <c r="C31" s="169" t="s">
        <v>1827</v>
      </c>
    </row>
    <row r="32" spans="2:7" x14ac:dyDescent="0.3">
      <c r="B32" s="169" t="s">
        <v>1070</v>
      </c>
      <c r="C32" s="169" t="s">
        <v>1831</v>
      </c>
    </row>
    <row r="33" spans="2:3" x14ac:dyDescent="0.3">
      <c r="B33" s="169" t="s">
        <v>1050</v>
      </c>
      <c r="C33" s="169" t="s">
        <v>1836</v>
      </c>
    </row>
    <row r="34" spans="2:3" x14ac:dyDescent="0.3">
      <c r="B34" s="169" t="s">
        <v>1069</v>
      </c>
      <c r="C34" s="169" t="s">
        <v>1865</v>
      </c>
    </row>
    <row r="35" spans="2:3" x14ac:dyDescent="0.3">
      <c r="B35" s="169" t="s">
        <v>1100</v>
      </c>
      <c r="C35" s="169" t="s">
        <v>1872</v>
      </c>
    </row>
    <row r="36" spans="2:3" x14ac:dyDescent="0.3">
      <c r="B36" s="169" t="s">
        <v>1056</v>
      </c>
      <c r="C36" s="169" t="s">
        <v>1896</v>
      </c>
    </row>
    <row r="37" spans="2:3" x14ac:dyDescent="0.3">
      <c r="B37" s="169" t="s">
        <v>1072</v>
      </c>
      <c r="C37" s="169" t="s">
        <v>1918</v>
      </c>
    </row>
    <row r="38" spans="2:3" x14ac:dyDescent="0.3">
      <c r="B38" s="169" t="s">
        <v>1921</v>
      </c>
      <c r="C38" s="169" t="s">
        <v>1922</v>
      </c>
    </row>
    <row r="39" spans="2:3" x14ac:dyDescent="0.3">
      <c r="B39" s="169" t="s">
        <v>971</v>
      </c>
      <c r="C39" s="169" t="s">
        <v>1925</v>
      </c>
    </row>
    <row r="40" spans="2:3" x14ac:dyDescent="0.3">
      <c r="B40" s="169" t="s">
        <v>1165</v>
      </c>
      <c r="C40" s="169" t="s">
        <v>1929</v>
      </c>
    </row>
    <row r="41" spans="2:3" x14ac:dyDescent="0.3">
      <c r="B41" s="169" t="s">
        <v>1933</v>
      </c>
      <c r="C41" s="169" t="s">
        <v>1934</v>
      </c>
    </row>
    <row r="42" spans="2:3" x14ac:dyDescent="0.3">
      <c r="B42" s="169" t="s">
        <v>1938</v>
      </c>
      <c r="C42" s="169" t="s">
        <v>1939</v>
      </c>
    </row>
    <row r="43" spans="2:3" x14ac:dyDescent="0.3">
      <c r="B43" s="169" t="s">
        <v>1954</v>
      </c>
      <c r="C43" s="169" t="s">
        <v>1955</v>
      </c>
    </row>
    <row r="44" spans="2:3" x14ac:dyDescent="0.3">
      <c r="B44" s="169" t="s">
        <v>2083</v>
      </c>
      <c r="C44" s="169" t="s">
        <v>2084</v>
      </c>
    </row>
    <row r="45" spans="2:3" x14ac:dyDescent="0.3">
      <c r="B45" s="169" t="s">
        <v>974</v>
      </c>
      <c r="C45" s="169" t="s">
        <v>2125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79" zoomScale="59" zoomScaleNormal="59" workbookViewId="0">
      <selection activeCell="F89" sqref="F89"/>
    </sheetView>
  </sheetViews>
  <sheetFormatPr baseColWidth="10" defaultColWidth="9.109375" defaultRowHeight="15.6" x14ac:dyDescent="0.3"/>
  <cols>
    <col min="1" max="1" width="8.5546875" style="122" customWidth="1"/>
    <col min="2" max="2" width="25.6640625" style="122" customWidth="1"/>
    <col min="3" max="3" width="12.6640625" style="122" customWidth="1"/>
    <col min="4" max="4" width="85.109375" style="122" customWidth="1"/>
    <col min="5" max="5" width="10.88671875" style="122" customWidth="1"/>
    <col min="6" max="6" width="74.33203125" style="122" customWidth="1"/>
    <col min="7" max="7" width="13.33203125" style="122" customWidth="1"/>
    <col min="8" max="8" width="62.88671875" style="122" customWidth="1"/>
    <col min="9" max="9" width="21.33203125" style="122" customWidth="1"/>
    <col min="10" max="10" width="40.109375" style="122" customWidth="1"/>
    <col min="11" max="11" width="31.109375" style="122" customWidth="1"/>
    <col min="12" max="12" width="9.109375" style="122" customWidth="1"/>
    <col min="13" max="13" width="49.6640625" style="122" customWidth="1"/>
    <col min="14" max="15" width="9.109375" style="122" customWidth="1"/>
    <col min="16" max="16" width="65" style="122" customWidth="1"/>
    <col min="17" max="18" width="9.109375" style="122" customWidth="1"/>
    <col min="19" max="19" width="45.5546875" style="122" customWidth="1"/>
    <col min="20" max="16384" width="9.109375" style="122"/>
  </cols>
  <sheetData>
    <row r="5" spans="2:20" x14ac:dyDescent="0.3">
      <c r="B5" s="453" t="s">
        <v>2153</v>
      </c>
      <c r="C5" s="452" t="s">
        <v>2154</v>
      </c>
      <c r="F5" s="450" t="s">
        <v>2155</v>
      </c>
      <c r="G5" s="451" t="s">
        <v>2156</v>
      </c>
      <c r="H5" s="450" t="s">
        <v>2157</v>
      </c>
      <c r="J5" s="123" t="s">
        <v>2158</v>
      </c>
      <c r="K5" s="123" t="s">
        <v>2159</v>
      </c>
      <c r="M5" s="124" t="s">
        <v>2160</v>
      </c>
      <c r="N5" s="123"/>
      <c r="P5" s="124" t="s">
        <v>2161</v>
      </c>
      <c r="Q5" s="123"/>
      <c r="S5" s="124" t="s">
        <v>2162</v>
      </c>
      <c r="T5" s="123"/>
    </row>
    <row r="6" spans="2:20" ht="92.4" customHeight="1" x14ac:dyDescent="0.3">
      <c r="B6" s="454" t="s">
        <v>110</v>
      </c>
      <c r="C6" s="455" t="s">
        <v>2163</v>
      </c>
      <c r="E6" s="122" t="str">
        <f>G6</f>
        <v>Obj1.1</v>
      </c>
      <c r="F6" s="132" t="s">
        <v>2164</v>
      </c>
      <c r="G6" s="448" t="s">
        <v>2158</v>
      </c>
      <c r="H6" s="448" t="s">
        <v>2163</v>
      </c>
      <c r="J6" s="132" t="s">
        <v>2165</v>
      </c>
      <c r="K6" s="133" t="s">
        <v>2166</v>
      </c>
      <c r="M6" s="132" t="s">
        <v>2167</v>
      </c>
      <c r="N6" s="133" t="s">
        <v>2168</v>
      </c>
      <c r="P6" s="132" t="s">
        <v>2169</v>
      </c>
      <c r="Q6" s="133" t="s">
        <v>2170</v>
      </c>
      <c r="S6" s="132" t="s">
        <v>2171</v>
      </c>
      <c r="T6" s="133" t="s">
        <v>2172</v>
      </c>
    </row>
    <row r="7" spans="2:20" ht="82.95" customHeight="1" x14ac:dyDescent="0.3">
      <c r="B7" s="454" t="s">
        <v>169</v>
      </c>
      <c r="C7" s="455" t="s">
        <v>2173</v>
      </c>
      <c r="E7" s="122" t="str">
        <f t="shared" ref="E7:E18" si="0">G7</f>
        <v>Obj1.2</v>
      </c>
      <c r="F7" s="132" t="s">
        <v>2174</v>
      </c>
      <c r="G7" s="448" t="s">
        <v>2175</v>
      </c>
      <c r="H7" s="448" t="s">
        <v>2163</v>
      </c>
      <c r="J7" s="132" t="s">
        <v>2176</v>
      </c>
      <c r="K7" s="133" t="s">
        <v>2177</v>
      </c>
      <c r="M7" s="132" t="s">
        <v>2178</v>
      </c>
      <c r="N7" s="133" t="s">
        <v>2179</v>
      </c>
      <c r="P7" s="132" t="s">
        <v>2180</v>
      </c>
      <c r="Q7" s="133" t="s">
        <v>2181</v>
      </c>
    </row>
    <row r="8" spans="2:20" ht="70.2" customHeight="1" x14ac:dyDescent="0.3">
      <c r="B8" s="456" t="s">
        <v>173</v>
      </c>
      <c r="C8" s="457" t="s">
        <v>2182</v>
      </c>
      <c r="E8" s="122" t="str">
        <f t="shared" si="0"/>
        <v>Obj1.3</v>
      </c>
      <c r="F8" s="132" t="s">
        <v>2183</v>
      </c>
      <c r="G8" s="448" t="s">
        <v>2160</v>
      </c>
      <c r="H8" s="448" t="s">
        <v>2163</v>
      </c>
      <c r="J8" s="132" t="s">
        <v>2184</v>
      </c>
      <c r="K8" s="133" t="s">
        <v>2185</v>
      </c>
      <c r="M8" s="125"/>
      <c r="P8" s="132" t="s">
        <v>2186</v>
      </c>
      <c r="Q8" s="133" t="s">
        <v>2187</v>
      </c>
      <c r="S8" s="124" t="s">
        <v>2188</v>
      </c>
      <c r="T8" s="123"/>
    </row>
    <row r="9" spans="2:20" ht="83.4" customHeight="1" x14ac:dyDescent="0.3">
      <c r="B9" s="434"/>
      <c r="C9" s="435"/>
      <c r="E9" s="122" t="str">
        <f t="shared" si="0"/>
        <v>Obj2.1</v>
      </c>
      <c r="F9" s="132" t="s">
        <v>2189</v>
      </c>
      <c r="G9" s="448" t="s">
        <v>2190</v>
      </c>
      <c r="H9" s="448" t="s">
        <v>2173</v>
      </c>
      <c r="J9" s="132" t="s">
        <v>2191</v>
      </c>
      <c r="K9" s="133" t="s">
        <v>2192</v>
      </c>
      <c r="M9" s="124" t="s">
        <v>2193</v>
      </c>
      <c r="N9" s="123"/>
      <c r="P9" s="132" t="s">
        <v>2194</v>
      </c>
      <c r="Q9" s="133" t="s">
        <v>2195</v>
      </c>
      <c r="S9" s="132" t="s">
        <v>2196</v>
      </c>
      <c r="T9" s="133" t="s">
        <v>2197</v>
      </c>
    </row>
    <row r="10" spans="2:20" ht="62.4" x14ac:dyDescent="0.3">
      <c r="E10" s="122" t="str">
        <f t="shared" si="0"/>
        <v>Obj2.2</v>
      </c>
      <c r="F10" s="132" t="s">
        <v>2198</v>
      </c>
      <c r="G10" s="448" t="s">
        <v>2199</v>
      </c>
      <c r="H10" s="448" t="s">
        <v>2173</v>
      </c>
      <c r="M10" s="132" t="s">
        <v>2200</v>
      </c>
      <c r="N10" s="133" t="s">
        <v>2201</v>
      </c>
      <c r="S10" s="132" t="s">
        <v>2202</v>
      </c>
      <c r="T10" s="133" t="s">
        <v>2203</v>
      </c>
    </row>
    <row r="11" spans="2:20" ht="62.4" x14ac:dyDescent="0.3">
      <c r="E11" s="122" t="str">
        <f t="shared" si="0"/>
        <v>Obj2.3</v>
      </c>
      <c r="F11" s="429" t="s">
        <v>2204</v>
      </c>
      <c r="G11" s="448" t="s">
        <v>2205</v>
      </c>
      <c r="H11" s="448" t="s">
        <v>2173</v>
      </c>
    </row>
    <row r="12" spans="2:20" ht="31.2" x14ac:dyDescent="0.3">
      <c r="E12" s="122" t="str">
        <f t="shared" si="0"/>
        <v>Obj3.1</v>
      </c>
      <c r="F12" s="326" t="s">
        <v>2206</v>
      </c>
      <c r="G12" s="449" t="s">
        <v>2207</v>
      </c>
      <c r="H12" s="449" t="s">
        <v>2182</v>
      </c>
      <c r="J12" s="124" t="s">
        <v>2175</v>
      </c>
      <c r="K12" s="123"/>
      <c r="M12" s="124" t="s">
        <v>2208</v>
      </c>
      <c r="N12" s="123"/>
      <c r="P12" s="124" t="s">
        <v>2209</v>
      </c>
      <c r="Q12" s="123"/>
      <c r="S12" s="124" t="s">
        <v>2210</v>
      </c>
      <c r="T12" s="123"/>
    </row>
    <row r="13" spans="2:20" ht="62.4" x14ac:dyDescent="0.3">
      <c r="E13" s="122" t="str">
        <f t="shared" si="0"/>
        <v>Obj3.2</v>
      </c>
      <c r="F13" s="328" t="s">
        <v>2211</v>
      </c>
      <c r="G13" s="449" t="s">
        <v>2212</v>
      </c>
      <c r="H13" s="449" t="s">
        <v>2182</v>
      </c>
      <c r="J13" s="124" t="s">
        <v>2213</v>
      </c>
      <c r="K13" s="123" t="s">
        <v>2214</v>
      </c>
      <c r="M13" s="132" t="s">
        <v>2215</v>
      </c>
      <c r="N13" s="133" t="s">
        <v>2216</v>
      </c>
      <c r="O13" s="134"/>
      <c r="P13" s="132" t="s">
        <v>2217</v>
      </c>
      <c r="Q13" s="133" t="s">
        <v>2218</v>
      </c>
      <c r="S13" s="124" t="s">
        <v>2219</v>
      </c>
      <c r="T13" s="123" t="s">
        <v>2220</v>
      </c>
    </row>
    <row r="14" spans="2:20" ht="46.8" x14ac:dyDescent="0.3">
      <c r="E14" s="122" t="str">
        <f t="shared" si="0"/>
        <v>Obj3.3</v>
      </c>
      <c r="F14" s="328" t="s">
        <v>2221</v>
      </c>
      <c r="G14" s="449" t="s">
        <v>2222</v>
      </c>
      <c r="H14" s="449" t="s">
        <v>2182</v>
      </c>
      <c r="J14" s="124" t="s">
        <v>2223</v>
      </c>
      <c r="K14" s="123" t="s">
        <v>2224</v>
      </c>
      <c r="S14" s="124" t="s">
        <v>2225</v>
      </c>
      <c r="T14" s="123" t="s">
        <v>2226</v>
      </c>
    </row>
    <row r="15" spans="2:20" ht="46.8" x14ac:dyDescent="0.3">
      <c r="E15" s="122" t="str">
        <f t="shared" si="0"/>
        <v>Obj3.4</v>
      </c>
      <c r="F15" s="328" t="s">
        <v>2227</v>
      </c>
      <c r="G15" s="449" t="s">
        <v>2228</v>
      </c>
      <c r="H15" s="449" t="s">
        <v>2182</v>
      </c>
    </row>
    <row r="16" spans="2:20" ht="31.2" x14ac:dyDescent="0.3">
      <c r="E16" s="122" t="str">
        <f t="shared" si="0"/>
        <v>Obj3.5</v>
      </c>
      <c r="F16" s="328" t="s">
        <v>2229</v>
      </c>
      <c r="G16" s="449" t="s">
        <v>2230</v>
      </c>
      <c r="H16" s="449" t="s">
        <v>2182</v>
      </c>
      <c r="J16" s="123" t="s">
        <v>2190</v>
      </c>
      <c r="K16" s="123"/>
      <c r="M16" s="123" t="s">
        <v>2199</v>
      </c>
      <c r="N16" s="123"/>
      <c r="P16" s="123" t="s">
        <v>2205</v>
      </c>
      <c r="Q16" s="123"/>
    </row>
    <row r="17" spans="5:17" ht="46.8" x14ac:dyDescent="0.3">
      <c r="E17" s="122" t="str">
        <f t="shared" si="0"/>
        <v>Obj3.6</v>
      </c>
      <c r="F17" s="430" t="s">
        <v>2231</v>
      </c>
      <c r="G17" s="449" t="s">
        <v>2232</v>
      </c>
      <c r="H17" s="449" t="s">
        <v>2182</v>
      </c>
      <c r="J17" s="124" t="s">
        <v>2233</v>
      </c>
      <c r="K17" s="123" t="s">
        <v>2234</v>
      </c>
      <c r="M17" s="132" t="s">
        <v>2235</v>
      </c>
      <c r="N17" s="133" t="s">
        <v>2236</v>
      </c>
      <c r="O17" s="134"/>
      <c r="P17" s="132" t="s">
        <v>2237</v>
      </c>
      <c r="Q17" s="133" t="s">
        <v>2238</v>
      </c>
    </row>
    <row r="18" spans="5:17" ht="62.4" x14ac:dyDescent="0.3">
      <c r="E18" s="122" t="str">
        <f t="shared" si="0"/>
        <v>Obj3.7</v>
      </c>
      <c r="F18" s="328" t="s">
        <v>2239</v>
      </c>
      <c r="G18" s="449" t="s">
        <v>2240</v>
      </c>
      <c r="H18" s="449" t="s">
        <v>2182</v>
      </c>
      <c r="J18" s="124" t="s">
        <v>2241</v>
      </c>
      <c r="K18" s="123" t="s">
        <v>2242</v>
      </c>
      <c r="M18" s="132" t="s">
        <v>2243</v>
      </c>
      <c r="N18" s="133" t="s">
        <v>2244</v>
      </c>
      <c r="O18" s="134"/>
      <c r="P18" s="134"/>
      <c r="Q18" s="134"/>
    </row>
    <row r="19" spans="5:17" ht="46.8" x14ac:dyDescent="0.3">
      <c r="F19" s="328"/>
      <c r="G19" s="134"/>
      <c r="J19" s="124" t="s">
        <v>2245</v>
      </c>
      <c r="K19" s="123" t="s">
        <v>2246</v>
      </c>
    </row>
    <row r="20" spans="5:17" x14ac:dyDescent="0.3">
      <c r="F20" s="328"/>
      <c r="G20" s="134"/>
    </row>
    <row r="21" spans="5:17" x14ac:dyDescent="0.3">
      <c r="F21" s="328"/>
      <c r="G21" s="134"/>
      <c r="J21" s="123" t="s">
        <v>2207</v>
      </c>
      <c r="K21" s="123"/>
      <c r="M21" s="123" t="s">
        <v>2212</v>
      </c>
      <c r="N21" s="123"/>
      <c r="P21" s="123" t="s">
        <v>2222</v>
      </c>
      <c r="Q21" s="123"/>
    </row>
    <row r="22" spans="5:17" ht="109.2" x14ac:dyDescent="0.3">
      <c r="J22" s="126" t="s">
        <v>2247</v>
      </c>
      <c r="K22" s="127" t="s">
        <v>2248</v>
      </c>
      <c r="L22" s="128"/>
      <c r="M22" s="132" t="s">
        <v>2249</v>
      </c>
      <c r="N22" s="133" t="s">
        <v>2250</v>
      </c>
      <c r="O22" s="134"/>
      <c r="P22" s="132" t="s">
        <v>2251</v>
      </c>
      <c r="Q22" s="133" t="s">
        <v>2252</v>
      </c>
    </row>
    <row r="25" spans="5:17" x14ac:dyDescent="0.3">
      <c r="J25" s="124" t="s">
        <v>2253</v>
      </c>
      <c r="K25" s="123"/>
    </row>
    <row r="26" spans="5:17" ht="62.4" x14ac:dyDescent="0.3">
      <c r="J26" s="124" t="s">
        <v>2254</v>
      </c>
      <c r="K26" s="123" t="s">
        <v>2255</v>
      </c>
    </row>
    <row r="27" spans="5:17" ht="78" x14ac:dyDescent="0.3">
      <c r="J27" s="124" t="s">
        <v>2256</v>
      </c>
      <c r="K27" s="123" t="s">
        <v>2257</v>
      </c>
    </row>
    <row r="28" spans="5:17" ht="78" x14ac:dyDescent="0.3">
      <c r="J28" s="124" t="s">
        <v>2258</v>
      </c>
      <c r="K28" s="123" t="s">
        <v>2259</v>
      </c>
    </row>
    <row r="29" spans="5:17" ht="62.4" x14ac:dyDescent="0.3">
      <c r="J29" s="124" t="s">
        <v>2260</v>
      </c>
      <c r="K29" s="123" t="s">
        <v>2261</v>
      </c>
    </row>
    <row r="30" spans="5:17" ht="78" x14ac:dyDescent="0.3">
      <c r="J30" s="124" t="s">
        <v>2262</v>
      </c>
      <c r="K30" s="123" t="s">
        <v>2263</v>
      </c>
    </row>
    <row r="54" spans="2:6" x14ac:dyDescent="0.3">
      <c r="B54" s="122" t="s">
        <v>2264</v>
      </c>
    </row>
    <row r="56" spans="2:6" x14ac:dyDescent="0.3">
      <c r="B56" s="438" t="s">
        <v>2265</v>
      </c>
      <c r="C56" s="122" t="s">
        <v>2159</v>
      </c>
      <c r="D56" s="147" t="s">
        <v>2266</v>
      </c>
      <c r="E56" s="122" t="s">
        <v>2267</v>
      </c>
      <c r="F56" s="442" t="s">
        <v>2268</v>
      </c>
    </row>
    <row r="57" spans="2:6" ht="69" x14ac:dyDescent="0.3">
      <c r="B57" s="439" t="str">
        <f>+B6</f>
        <v>LE.1 - Desarrollo y fortalecimiento de las redes integradas de servicios de salud fundamentada en el Modelo de Atención</v>
      </c>
      <c r="C57" s="329" t="s">
        <v>2163</v>
      </c>
      <c r="D57" s="432" t="str">
        <f>+F6</f>
        <v>Fortalecer los niveles de atención priorizando el Primer Nivel de Atención, incrementando su capacidad de resolución para satisfacer eficientemente las necesidades de salud de la población.</v>
      </c>
      <c r="E57" s="123" t="s">
        <v>2158</v>
      </c>
      <c r="F57" s="443" t="s">
        <v>112</v>
      </c>
    </row>
    <row r="58" spans="2:6" ht="69" x14ac:dyDescent="0.3">
      <c r="B58" s="439" t="str">
        <f>+B6</f>
        <v>LE.1 - Desarrollo y fortalecimiento de las redes integradas de servicios de salud fundamentada en el Modelo de Atención</v>
      </c>
      <c r="C58" s="329" t="s">
        <v>2163</v>
      </c>
      <c r="D58" s="432" t="str">
        <f>+F6</f>
        <v>Fortalecer los niveles de atención priorizando el Primer Nivel de Atención, incrementando su capacidad de resolución para satisfacer eficientemente las necesidades de salud de la población.</v>
      </c>
      <c r="E58" s="123" t="s">
        <v>2158</v>
      </c>
      <c r="F58" s="443" t="s">
        <v>117</v>
      </c>
    </row>
    <row r="59" spans="2:6" ht="69" x14ac:dyDescent="0.3">
      <c r="B59" s="439" t="str">
        <f>+B6</f>
        <v>LE.1 - Desarrollo y fortalecimiento de las redes integradas de servicios de salud fundamentada en el Modelo de Atención</v>
      </c>
      <c r="C59" s="329" t="s">
        <v>2163</v>
      </c>
      <c r="D59" s="432" t="str">
        <f>+F6</f>
        <v>Fortalecer los niveles de atención priorizando el Primer Nivel de Atención, incrementando su capacidad de resolución para satisfacer eficientemente las necesidades de salud de la población.</v>
      </c>
      <c r="E59" s="123" t="s">
        <v>2158</v>
      </c>
      <c r="F59" s="443" t="s">
        <v>127</v>
      </c>
    </row>
    <row r="60" spans="2:6" ht="69" x14ac:dyDescent="0.3">
      <c r="B60" s="439" t="str">
        <f>+B6</f>
        <v>LE.1 - Desarrollo y fortalecimiento de las redes integradas de servicios de salud fundamentada en el Modelo de Atención</v>
      </c>
      <c r="C60" s="329" t="s">
        <v>2163</v>
      </c>
      <c r="D60" s="432" t="str">
        <f>+F6</f>
        <v>Fortalecer los niveles de atención priorizando el Primer Nivel de Atención, incrementando su capacidad de resolución para satisfacer eficientemente las necesidades de salud de la población.</v>
      </c>
      <c r="E60" s="123" t="s">
        <v>2158</v>
      </c>
      <c r="F60" s="443" t="s">
        <v>2269</v>
      </c>
    </row>
    <row r="61" spans="2:6" ht="69" x14ac:dyDescent="0.3">
      <c r="B61" s="439" t="str">
        <f>+B6</f>
        <v>LE.1 - Desarrollo y fortalecimiento de las redes integradas de servicios de salud fundamentada en el Modelo de Atención</v>
      </c>
      <c r="C61" s="329" t="s">
        <v>2163</v>
      </c>
      <c r="D61" s="432" t="s">
        <v>2174</v>
      </c>
      <c r="E61" s="123" t="s">
        <v>2175</v>
      </c>
      <c r="F61" s="443" t="s">
        <v>135</v>
      </c>
    </row>
    <row r="62" spans="2:6" ht="69" x14ac:dyDescent="0.3">
      <c r="B62" s="439" t="str">
        <f>+B6</f>
        <v>LE.1 - Desarrollo y fortalecimiento de las redes integradas de servicios de salud fundamentada en el Modelo de Atención</v>
      </c>
      <c r="C62" s="329" t="s">
        <v>2163</v>
      </c>
      <c r="D62" s="432" t="s">
        <v>2174</v>
      </c>
      <c r="E62" s="123" t="s">
        <v>2175</v>
      </c>
      <c r="F62" s="443" t="s">
        <v>145</v>
      </c>
    </row>
    <row r="63" spans="2:6" ht="69" x14ac:dyDescent="0.3">
      <c r="B63" s="439" t="str">
        <f>+B6</f>
        <v>LE.1 - Desarrollo y fortalecimiento de las redes integradas de servicios de salud fundamentada en el Modelo de Atención</v>
      </c>
      <c r="C63" s="329" t="s">
        <v>2163</v>
      </c>
      <c r="D63" s="432" t="s">
        <v>2174</v>
      </c>
      <c r="E63" s="123" t="s">
        <v>2175</v>
      </c>
      <c r="F63" s="443" t="s">
        <v>149</v>
      </c>
    </row>
    <row r="64" spans="2:6" ht="69" x14ac:dyDescent="0.3">
      <c r="B64" s="439" t="str">
        <f>+B6</f>
        <v>LE.1 - Desarrollo y fortalecimiento de las redes integradas de servicios de salud fundamentada en el Modelo de Atención</v>
      </c>
      <c r="C64" s="329" t="s">
        <v>2163</v>
      </c>
      <c r="D64" s="432" t="s">
        <v>2174</v>
      </c>
      <c r="E64" s="123" t="s">
        <v>2175</v>
      </c>
      <c r="F64" s="443" t="s">
        <v>2270</v>
      </c>
    </row>
    <row r="65" spans="2:6" ht="69" x14ac:dyDescent="0.3">
      <c r="B65" s="439" t="str">
        <f>+B6</f>
        <v>LE.1 - Desarrollo y fortalecimiento de las redes integradas de servicios de salud fundamentada en el Modelo de Atención</v>
      </c>
      <c r="C65" s="329" t="s">
        <v>2163</v>
      </c>
      <c r="D65" s="432" t="s">
        <v>2174</v>
      </c>
      <c r="E65" s="123" t="s">
        <v>2175</v>
      </c>
      <c r="F65" s="443" t="s">
        <v>142</v>
      </c>
    </row>
    <row r="66" spans="2:6" ht="69" x14ac:dyDescent="0.3">
      <c r="B66" s="439" t="str">
        <f>+B6</f>
        <v>LE.1 - Desarrollo y fortalecimiento de las redes integradas de servicios de salud fundamentada en el Modelo de Atención</v>
      </c>
      <c r="C66" s="329" t="s">
        <v>2163</v>
      </c>
      <c r="D66" s="432" t="s">
        <v>2183</v>
      </c>
      <c r="E66" s="123" t="s">
        <v>2160</v>
      </c>
      <c r="F66" s="443" t="s">
        <v>2271</v>
      </c>
    </row>
    <row r="67" spans="2:6" ht="69" x14ac:dyDescent="0.3">
      <c r="B67" s="439" t="str">
        <f>+B6</f>
        <v>LE.1 - Desarrollo y fortalecimiento de las redes integradas de servicios de salud fundamentada en el Modelo de Atención</v>
      </c>
      <c r="C67" s="329" t="s">
        <v>2163</v>
      </c>
      <c r="D67" s="432" t="s">
        <v>2183</v>
      </c>
      <c r="E67" s="123" t="s">
        <v>2160</v>
      </c>
      <c r="F67" s="443" t="s">
        <v>2272</v>
      </c>
    </row>
    <row r="68" spans="2:6" ht="69" x14ac:dyDescent="0.3">
      <c r="B68" s="439" t="str">
        <f>+B6</f>
        <v>LE.1 - Desarrollo y fortalecimiento de las redes integradas de servicios de salud fundamentada en el Modelo de Atención</v>
      </c>
      <c r="C68" s="329" t="s">
        <v>2163</v>
      </c>
      <c r="D68" s="432" t="s">
        <v>2183</v>
      </c>
      <c r="E68" s="123" t="s">
        <v>2160</v>
      </c>
      <c r="F68" s="443" t="s">
        <v>153</v>
      </c>
    </row>
    <row r="69" spans="2:6" ht="69" x14ac:dyDescent="0.3">
      <c r="B69" s="439" t="str">
        <f>+B6</f>
        <v>LE.1 - Desarrollo y fortalecimiento de las redes integradas de servicios de salud fundamentada en el Modelo de Atención</v>
      </c>
      <c r="C69" s="329" t="s">
        <v>2163</v>
      </c>
      <c r="D69" s="432" t="s">
        <v>2183</v>
      </c>
      <c r="E69" s="123" t="s">
        <v>2160</v>
      </c>
      <c r="F69" s="443" t="s">
        <v>159</v>
      </c>
    </row>
    <row r="70" spans="2:6" ht="41.4" x14ac:dyDescent="0.3">
      <c r="B70" s="440" t="str">
        <f>+B7</f>
        <v>LE.2 - Fortalecimiento de la gestión y desarrollo de los recursos humanos.</v>
      </c>
      <c r="C70" s="329" t="s">
        <v>2173</v>
      </c>
      <c r="D70" s="432" t="s">
        <v>2189</v>
      </c>
      <c r="E70" s="133" t="s">
        <v>2190</v>
      </c>
      <c r="F70" s="443" t="s">
        <v>171</v>
      </c>
    </row>
    <row r="71" spans="2:6" ht="41.4" x14ac:dyDescent="0.3">
      <c r="B71" s="440" t="str">
        <f>+B7</f>
        <v>LE.2 - Fortalecimiento de la gestión y desarrollo de los recursos humanos.</v>
      </c>
      <c r="C71" s="329" t="s">
        <v>2173</v>
      </c>
      <c r="D71" s="432" t="s">
        <v>2198</v>
      </c>
      <c r="E71" s="133" t="s">
        <v>2199</v>
      </c>
      <c r="F71" s="443" t="s">
        <v>2273</v>
      </c>
    </row>
    <row r="72" spans="2:6" ht="41.4" x14ac:dyDescent="0.3">
      <c r="B72" s="440" t="str">
        <f>+B7</f>
        <v>LE.2 - Fortalecimiento de la gestión y desarrollo de los recursos humanos.</v>
      </c>
      <c r="C72" s="329" t="s">
        <v>2173</v>
      </c>
      <c r="D72" s="432" t="s">
        <v>2198</v>
      </c>
      <c r="E72" s="133" t="s">
        <v>2199</v>
      </c>
      <c r="F72" s="443" t="s">
        <v>2274</v>
      </c>
    </row>
    <row r="73" spans="2:6" ht="41.4" x14ac:dyDescent="0.3">
      <c r="B73" s="440" t="str">
        <f>+B7</f>
        <v>LE.2 - Fortalecimiento de la gestión y desarrollo de los recursos humanos.</v>
      </c>
      <c r="C73" s="329" t="s">
        <v>2173</v>
      </c>
      <c r="D73" s="432" t="s">
        <v>2204</v>
      </c>
      <c r="E73" s="133" t="s">
        <v>2205</v>
      </c>
      <c r="F73" s="443" t="s">
        <v>2275</v>
      </c>
    </row>
    <row r="74" spans="2:6" ht="60" customHeight="1" x14ac:dyDescent="0.3">
      <c r="B74" s="441" t="str">
        <f>+B8</f>
        <v>LE.3 - Fortalecimiento Institucional</v>
      </c>
      <c r="C74" s="329" t="s">
        <v>2182</v>
      </c>
      <c r="D74" s="433" t="s">
        <v>2206</v>
      </c>
      <c r="E74" s="133" t="s">
        <v>2207</v>
      </c>
      <c r="F74" s="443" t="s">
        <v>175</v>
      </c>
    </row>
    <row r="75" spans="2:6" ht="60" customHeight="1" x14ac:dyDescent="0.3">
      <c r="B75" s="441" t="str">
        <f>+B8</f>
        <v>LE.3 - Fortalecimiento Institucional</v>
      </c>
      <c r="C75" s="329" t="s">
        <v>2182</v>
      </c>
      <c r="D75" s="433" t="s">
        <v>2211</v>
      </c>
      <c r="E75" s="133" t="s">
        <v>2212</v>
      </c>
      <c r="F75" s="443" t="s">
        <v>189</v>
      </c>
    </row>
    <row r="76" spans="2:6" ht="60" customHeight="1" x14ac:dyDescent="0.3">
      <c r="B76" s="441" t="str">
        <f>+B8</f>
        <v>LE.3 - Fortalecimiento Institucional</v>
      </c>
      <c r="C76" s="329" t="s">
        <v>2182</v>
      </c>
      <c r="D76" s="433" t="s">
        <v>2221</v>
      </c>
      <c r="E76" s="133" t="s">
        <v>2222</v>
      </c>
      <c r="F76" s="443" t="s">
        <v>192</v>
      </c>
    </row>
    <row r="77" spans="2:6" ht="60" customHeight="1" x14ac:dyDescent="0.3">
      <c r="B77" s="441" t="str">
        <f>+B8</f>
        <v>LE.3 - Fortalecimiento Institucional</v>
      </c>
      <c r="C77" s="329" t="s">
        <v>2182</v>
      </c>
      <c r="D77" s="433" t="s">
        <v>2227</v>
      </c>
      <c r="E77" s="133" t="s">
        <v>2228</v>
      </c>
      <c r="F77" s="443" t="s">
        <v>198</v>
      </c>
    </row>
    <row r="78" spans="2:6" ht="27.6" x14ac:dyDescent="0.3">
      <c r="B78" s="441" t="str">
        <f>+B8</f>
        <v>LE.3 - Fortalecimiento Institucional</v>
      </c>
      <c r="C78" s="329" t="s">
        <v>2182</v>
      </c>
      <c r="D78" s="432" t="s">
        <v>2229</v>
      </c>
      <c r="E78" s="133" t="s">
        <v>2230</v>
      </c>
      <c r="F78" s="443" t="s">
        <v>201</v>
      </c>
    </row>
    <row r="79" spans="2:6" ht="27.6" x14ac:dyDescent="0.3">
      <c r="B79" s="441" t="str">
        <f>+B8</f>
        <v>LE.3 - Fortalecimiento Institucional</v>
      </c>
      <c r="C79" s="329" t="s">
        <v>2182</v>
      </c>
      <c r="D79" s="432" t="s">
        <v>2231</v>
      </c>
      <c r="E79" s="133" t="s">
        <v>2232</v>
      </c>
      <c r="F79" s="443" t="s">
        <v>208</v>
      </c>
    </row>
    <row r="80" spans="2:6" ht="41.4" x14ac:dyDescent="0.3">
      <c r="B80" s="444" t="str">
        <f>+B8</f>
        <v>LE.3 - Fortalecimiento Institucional</v>
      </c>
      <c r="C80" s="445" t="s">
        <v>2182</v>
      </c>
      <c r="D80" s="446" t="s">
        <v>2239</v>
      </c>
      <c r="E80" s="327" t="s">
        <v>2240</v>
      </c>
      <c r="F80" s="447" t="s">
        <v>212</v>
      </c>
    </row>
    <row r="91" spans="4:5" x14ac:dyDescent="0.3">
      <c r="D91"/>
      <c r="E91"/>
    </row>
    <row r="92" spans="4:5" x14ac:dyDescent="0.3">
      <c r="D92"/>
      <c r="E92"/>
    </row>
    <row r="93" spans="4:5" x14ac:dyDescent="0.3">
      <c r="D93"/>
      <c r="E93"/>
    </row>
    <row r="94" spans="4:5" x14ac:dyDescent="0.3">
      <c r="D94"/>
      <c r="E94"/>
    </row>
    <row r="95" spans="4:5" x14ac:dyDescent="0.3">
      <c r="D95"/>
      <c r="E95"/>
    </row>
    <row r="96" spans="4:5" x14ac:dyDescent="0.3">
      <c r="D96"/>
      <c r="E96"/>
    </row>
    <row r="97" spans="2:5" x14ac:dyDescent="0.3">
      <c r="D97"/>
      <c r="E97"/>
    </row>
    <row r="98" spans="2:5" x14ac:dyDescent="0.3">
      <c r="D98"/>
      <c r="E98"/>
    </row>
    <row r="99" spans="2:5" x14ac:dyDescent="0.3">
      <c r="D99"/>
      <c r="E99"/>
    </row>
    <row r="100" spans="2:5" x14ac:dyDescent="0.3">
      <c r="D100"/>
      <c r="E100"/>
    </row>
    <row r="101" spans="2:5" x14ac:dyDescent="0.3">
      <c r="D101"/>
      <c r="E101"/>
    </row>
    <row r="102" spans="2:5" x14ac:dyDescent="0.3">
      <c r="D102"/>
      <c r="E102"/>
    </row>
    <row r="103" spans="2:5" x14ac:dyDescent="0.3">
      <c r="D103"/>
      <c r="E103"/>
    </row>
    <row r="104" spans="2:5" x14ac:dyDescent="0.3">
      <c r="D104"/>
      <c r="E104"/>
    </row>
    <row r="105" spans="2:5" x14ac:dyDescent="0.3">
      <c r="D105"/>
      <c r="E105"/>
    </row>
    <row r="106" spans="2:5" x14ac:dyDescent="0.3">
      <c r="D106"/>
      <c r="E106"/>
    </row>
    <row r="107" spans="2:5" x14ac:dyDescent="0.3">
      <c r="D107"/>
      <c r="E107"/>
    </row>
    <row r="108" spans="2:5" x14ac:dyDescent="0.3">
      <c r="D108"/>
      <c r="E108"/>
    </row>
    <row r="109" spans="2:5" x14ac:dyDescent="0.3">
      <c r="B109"/>
    </row>
    <row r="110" spans="2:5" x14ac:dyDescent="0.3">
      <c r="B110"/>
    </row>
    <row r="111" spans="2:5" x14ac:dyDescent="0.3">
      <c r="B111"/>
    </row>
    <row r="112" spans="2:5" x14ac:dyDescent="0.3">
      <c r="B112"/>
    </row>
    <row r="113" spans="2:6" x14ac:dyDescent="0.3">
      <c r="B113"/>
    </row>
    <row r="114" spans="2:6" x14ac:dyDescent="0.3">
      <c r="B114"/>
    </row>
    <row r="115" spans="2:6" x14ac:dyDescent="0.3">
      <c r="B115"/>
    </row>
    <row r="116" spans="2:6" x14ac:dyDescent="0.3">
      <c r="B116"/>
    </row>
    <row r="117" spans="2:6" x14ac:dyDescent="0.3">
      <c r="B117"/>
    </row>
    <row r="118" spans="2:6" x14ac:dyDescent="0.3">
      <c r="B118"/>
    </row>
    <row r="119" spans="2:6" x14ac:dyDescent="0.3">
      <c r="B119"/>
    </row>
    <row r="120" spans="2:6" x14ac:dyDescent="0.3">
      <c r="B120"/>
    </row>
    <row r="121" spans="2:6" x14ac:dyDescent="0.3">
      <c r="B121"/>
      <c r="D121" s="146" t="s">
        <v>2266</v>
      </c>
      <c r="E121" s="123" t="s">
        <v>2267</v>
      </c>
      <c r="F121" s="122" t="s">
        <v>2276</v>
      </c>
    </row>
    <row r="122" spans="2:6" ht="28.8" x14ac:dyDescent="0.3">
      <c r="B122"/>
      <c r="D122" s="431" t="s">
        <v>111</v>
      </c>
      <c r="E122" s="102" t="s">
        <v>2158</v>
      </c>
      <c r="F122" s="122" t="s">
        <v>2163</v>
      </c>
    </row>
    <row r="123" spans="2:6" ht="28.8" x14ac:dyDescent="0.3">
      <c r="B123"/>
      <c r="D123" s="431" t="s">
        <v>134</v>
      </c>
      <c r="E123" s="102" t="s">
        <v>2175</v>
      </c>
      <c r="F123" s="122" t="s">
        <v>2163</v>
      </c>
    </row>
    <row r="124" spans="2:6" ht="28.8" x14ac:dyDescent="0.3">
      <c r="B124"/>
      <c r="D124" s="431" t="s">
        <v>152</v>
      </c>
      <c r="E124" s="102" t="s">
        <v>2160</v>
      </c>
      <c r="F124" s="122" t="s">
        <v>2163</v>
      </c>
    </row>
    <row r="125" spans="2:6" ht="43.2" x14ac:dyDescent="0.3">
      <c r="B125"/>
      <c r="D125" s="431" t="s">
        <v>170</v>
      </c>
      <c r="E125" s="102" t="s">
        <v>2190</v>
      </c>
      <c r="F125" s="122" t="s">
        <v>2173</v>
      </c>
    </row>
    <row r="126" spans="2:6" ht="28.8" x14ac:dyDescent="0.3">
      <c r="B126"/>
      <c r="D126" s="431" t="s">
        <v>2277</v>
      </c>
      <c r="E126" s="102" t="s">
        <v>2199</v>
      </c>
      <c r="F126" s="122" t="s">
        <v>2173</v>
      </c>
    </row>
    <row r="127" spans="2:6" ht="43.2" x14ac:dyDescent="0.3">
      <c r="B127"/>
      <c r="D127" s="431" t="s">
        <v>2278</v>
      </c>
      <c r="E127" s="102" t="s">
        <v>2205</v>
      </c>
      <c r="F127" s="122" t="s">
        <v>2173</v>
      </c>
    </row>
    <row r="128" spans="2:6" ht="28.8" x14ac:dyDescent="0.3">
      <c r="B128"/>
      <c r="D128" s="431" t="s">
        <v>174</v>
      </c>
      <c r="E128" s="102" t="s">
        <v>2207</v>
      </c>
      <c r="F128" s="122" t="s">
        <v>2182</v>
      </c>
    </row>
    <row r="129" spans="2:8" ht="28.8" x14ac:dyDescent="0.3">
      <c r="B129"/>
      <c r="D129" s="431" t="s">
        <v>188</v>
      </c>
      <c r="E129" s="102" t="s">
        <v>2212</v>
      </c>
      <c r="F129" s="122" t="s">
        <v>2182</v>
      </c>
    </row>
    <row r="130" spans="2:8" ht="28.8" x14ac:dyDescent="0.3">
      <c r="B130"/>
      <c r="D130" s="431" t="s">
        <v>191</v>
      </c>
      <c r="E130" s="102" t="s">
        <v>2222</v>
      </c>
      <c r="F130" s="122" t="s">
        <v>2182</v>
      </c>
    </row>
    <row r="131" spans="2:8" ht="28.8" x14ac:dyDescent="0.3">
      <c r="B131"/>
      <c r="D131" s="431" t="s">
        <v>197</v>
      </c>
      <c r="E131" s="102" t="s">
        <v>2228</v>
      </c>
      <c r="F131" s="122" t="s">
        <v>2182</v>
      </c>
    </row>
    <row r="132" spans="2:8" ht="28.8" x14ac:dyDescent="0.3">
      <c r="B132"/>
      <c r="D132" s="431" t="s">
        <v>200</v>
      </c>
      <c r="E132" s="102" t="s">
        <v>2230</v>
      </c>
      <c r="F132" s="122" t="s">
        <v>2182</v>
      </c>
    </row>
    <row r="133" spans="2:8" ht="28.8" x14ac:dyDescent="0.3">
      <c r="B133"/>
      <c r="D133" s="431" t="s">
        <v>207</v>
      </c>
      <c r="E133" s="102" t="s">
        <v>2232</v>
      </c>
      <c r="F133" s="122" t="s">
        <v>2182</v>
      </c>
    </row>
    <row r="134" spans="2:8" ht="43.2" x14ac:dyDescent="0.3">
      <c r="B134"/>
      <c r="D134" s="431" t="s">
        <v>211</v>
      </c>
      <c r="E134" s="102" t="s">
        <v>2240</v>
      </c>
      <c r="F134" s="122" t="s">
        <v>2182</v>
      </c>
      <c r="H134" s="102" t="str">
        <f>+D128</f>
        <v>3.1  Fortalecer los procesos de gestión institucional para mejorar la eficiencia, transparencia y efectividad en la administración de los recursos y servicios.</v>
      </c>
    </row>
    <row r="137" spans="2:8" x14ac:dyDescent="0.3">
      <c r="D137" s="125"/>
    </row>
    <row r="139" spans="2:8" ht="16.2" thickBot="1" x14ac:dyDescent="0.35"/>
    <row r="140" spans="2:8" ht="16.2" thickBot="1" x14ac:dyDescent="0.35">
      <c r="C140" s="122" t="s">
        <v>2279</v>
      </c>
      <c r="D140" s="436" t="s">
        <v>2268</v>
      </c>
    </row>
    <row r="141" spans="2:8" ht="57.6" x14ac:dyDescent="0.3">
      <c r="C141" s="103" t="s">
        <v>2158</v>
      </c>
      <c r="D141" s="437" t="s">
        <v>112</v>
      </c>
    </row>
    <row r="142" spans="2:8" ht="57.6" x14ac:dyDescent="0.3">
      <c r="C142" s="103"/>
      <c r="D142" s="437" t="s">
        <v>117</v>
      </c>
    </row>
    <row r="143" spans="2:8" ht="57.6" x14ac:dyDescent="0.3">
      <c r="C143" s="103"/>
      <c r="D143" s="437" t="s">
        <v>2280</v>
      </c>
    </row>
    <row r="144" spans="2:8" ht="28.8" x14ac:dyDescent="0.3">
      <c r="C144" s="103"/>
      <c r="D144" s="437" t="s">
        <v>2281</v>
      </c>
    </row>
    <row r="145" spans="3:4" ht="72" x14ac:dyDescent="0.3">
      <c r="C145" s="103" t="s">
        <v>2175</v>
      </c>
      <c r="D145" s="437" t="s">
        <v>2282</v>
      </c>
    </row>
    <row r="146" spans="3:4" ht="28.8" x14ac:dyDescent="0.3">
      <c r="C146" s="148"/>
      <c r="D146" s="437" t="s">
        <v>2283</v>
      </c>
    </row>
    <row r="147" spans="3:4" ht="57.6" x14ac:dyDescent="0.3">
      <c r="C147" s="103"/>
      <c r="D147" s="437" t="s">
        <v>2284</v>
      </c>
    </row>
    <row r="148" spans="3:4" ht="28.8" x14ac:dyDescent="0.3">
      <c r="C148" s="103"/>
      <c r="D148" s="437" t="s">
        <v>2285</v>
      </c>
    </row>
    <row r="149" spans="3:4" ht="28.8" x14ac:dyDescent="0.3">
      <c r="C149" s="103"/>
      <c r="D149" s="437" t="s">
        <v>2286</v>
      </c>
    </row>
    <row r="150" spans="3:4" ht="43.2" x14ac:dyDescent="0.3">
      <c r="C150" s="103" t="s">
        <v>2160</v>
      </c>
      <c r="D150" s="437" t="s">
        <v>2287</v>
      </c>
    </row>
    <row r="151" spans="3:4" ht="57.6" x14ac:dyDescent="0.3">
      <c r="C151" s="148"/>
      <c r="D151" s="437" t="s">
        <v>2288</v>
      </c>
    </row>
    <row r="152" spans="3:4" ht="57.6" x14ac:dyDescent="0.3">
      <c r="C152" s="103"/>
      <c r="D152" s="437" t="s">
        <v>2289</v>
      </c>
    </row>
    <row r="153" spans="3:4" ht="43.2" x14ac:dyDescent="0.3">
      <c r="C153" s="103"/>
      <c r="D153" s="437" t="s">
        <v>2290</v>
      </c>
    </row>
    <row r="154" spans="3:4" ht="28.8" x14ac:dyDescent="0.3">
      <c r="C154" s="103" t="s">
        <v>2190</v>
      </c>
      <c r="D154" s="437" t="s">
        <v>2291</v>
      </c>
    </row>
    <row r="155" spans="3:4" ht="28.8" x14ac:dyDescent="0.3">
      <c r="C155" s="103" t="s">
        <v>2199</v>
      </c>
      <c r="D155" s="437" t="s">
        <v>2292</v>
      </c>
    </row>
    <row r="156" spans="3:4" ht="28.8" x14ac:dyDescent="0.3">
      <c r="C156" s="103"/>
      <c r="D156" s="437" t="s">
        <v>2293</v>
      </c>
    </row>
    <row r="157" spans="3:4" ht="28.8" x14ac:dyDescent="0.3">
      <c r="C157" s="103" t="s">
        <v>2205</v>
      </c>
      <c r="D157" s="437" t="s">
        <v>2294</v>
      </c>
    </row>
    <row r="158" spans="3:4" ht="28.8" x14ac:dyDescent="0.3">
      <c r="C158" s="148" t="s">
        <v>2207</v>
      </c>
      <c r="D158" s="437" t="s">
        <v>2295</v>
      </c>
    </row>
    <row r="159" spans="3:4" ht="43.2" x14ac:dyDescent="0.3">
      <c r="C159" s="148" t="s">
        <v>2212</v>
      </c>
      <c r="D159" s="437" t="s">
        <v>2296</v>
      </c>
    </row>
    <row r="160" spans="3:4" ht="43.2" x14ac:dyDescent="0.3">
      <c r="C160" s="148" t="s">
        <v>2222</v>
      </c>
      <c r="D160" s="437" t="s">
        <v>2297</v>
      </c>
    </row>
    <row r="161" spans="3:4" ht="28.8" x14ac:dyDescent="0.3">
      <c r="C161" s="148" t="s">
        <v>2228</v>
      </c>
      <c r="D161" s="437" t="s">
        <v>2298</v>
      </c>
    </row>
    <row r="162" spans="3:4" ht="28.8" x14ac:dyDescent="0.3">
      <c r="C162" s="148" t="s">
        <v>2230</v>
      </c>
      <c r="D162" s="437" t="s">
        <v>2299</v>
      </c>
    </row>
    <row r="163" spans="3:4" ht="28.8" x14ac:dyDescent="0.3">
      <c r="C163" s="148" t="s">
        <v>2232</v>
      </c>
      <c r="D163" s="437" t="s">
        <v>2300</v>
      </c>
    </row>
    <row r="164" spans="3:4" ht="43.2" x14ac:dyDescent="0.3">
      <c r="C164" s="148" t="s">
        <v>2240</v>
      </c>
      <c r="D164" s="437" t="s">
        <v>2301</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283" zoomScaleNormal="100" workbookViewId="0">
      <selection activeCell="H17" sqref="H17"/>
    </sheetView>
  </sheetViews>
  <sheetFormatPr baseColWidth="10" defaultColWidth="9.109375" defaultRowHeight="14.4" x14ac:dyDescent="0.3"/>
  <cols>
    <col min="1" max="1" width="9.109375" customWidth="1"/>
    <col min="2" max="2" width="31.88671875" customWidth="1"/>
    <col min="3" max="3" width="31" customWidth="1"/>
    <col min="4" max="4" width="54.44140625" customWidth="1"/>
    <col min="5" max="5" width="52.44140625" customWidth="1"/>
    <col min="6" max="6" width="7" bestFit="1" customWidth="1"/>
    <col min="7" max="7" width="71" bestFit="1" customWidth="1"/>
    <col min="8" max="8" width="23" customWidth="1"/>
    <col min="9" max="10" width="9.109375" customWidth="1"/>
    <col min="11" max="11" width="26.44140625" customWidth="1"/>
    <col min="12" max="14" width="9.109375" customWidth="1"/>
    <col min="15" max="15" width="22" bestFit="1" customWidth="1"/>
  </cols>
  <sheetData>
    <row r="2" spans="1:8" ht="15" thickBot="1" x14ac:dyDescent="0.35">
      <c r="B2" s="142" t="s">
        <v>2302</v>
      </c>
      <c r="C2" t="s">
        <v>2303</v>
      </c>
    </row>
    <row r="3" spans="1:8" x14ac:dyDescent="0.3">
      <c r="B3" s="143">
        <v>2025</v>
      </c>
      <c r="C3" s="143"/>
    </row>
    <row r="4" spans="1:8" x14ac:dyDescent="0.3">
      <c r="B4" s="144">
        <v>2026</v>
      </c>
      <c r="C4" s="144"/>
    </row>
    <row r="5" spans="1:8" x14ac:dyDescent="0.3">
      <c r="B5" s="144">
        <v>2027</v>
      </c>
      <c r="C5" s="144"/>
    </row>
    <row r="6" spans="1:8" ht="15" thickBot="1" x14ac:dyDescent="0.35">
      <c r="A6" t="s">
        <v>2304</v>
      </c>
      <c r="B6" s="145">
        <v>2028</v>
      </c>
      <c r="C6" s="145"/>
    </row>
    <row r="9" spans="1:8" ht="15" thickBot="1" x14ac:dyDescent="0.35">
      <c r="B9" s="103" t="s">
        <v>2305</v>
      </c>
      <c r="G9" s="103"/>
    </row>
    <row r="10" spans="1:8" ht="15" thickBot="1" x14ac:dyDescent="0.35">
      <c r="B10" s="111" t="s">
        <v>89</v>
      </c>
      <c r="C10" t="s">
        <v>2306</v>
      </c>
      <c r="D10" s="103" t="s">
        <v>2307</v>
      </c>
      <c r="G10" t="s">
        <v>2308</v>
      </c>
    </row>
    <row r="11" spans="1:8" x14ac:dyDescent="0.3">
      <c r="B11" s="112" t="s">
        <v>2309</v>
      </c>
      <c r="C11" t="s">
        <v>2310</v>
      </c>
      <c r="D11" s="111" t="s">
        <v>2311</v>
      </c>
      <c r="G11" s="182" t="s">
        <v>2312</v>
      </c>
      <c r="H11" s="103" t="s">
        <v>2313</v>
      </c>
    </row>
    <row r="12" spans="1:8" x14ac:dyDescent="0.3">
      <c r="B12" s="112" t="s">
        <v>2314</v>
      </c>
      <c r="C12" t="s">
        <v>2310</v>
      </c>
      <c r="D12" s="112" t="s">
        <v>2315</v>
      </c>
      <c r="G12" s="182" t="s">
        <v>2316</v>
      </c>
      <c r="H12" s="103" t="s">
        <v>2313</v>
      </c>
    </row>
    <row r="13" spans="1:8" x14ac:dyDescent="0.3">
      <c r="B13" s="112" t="s">
        <v>2317</v>
      </c>
      <c r="C13" t="s">
        <v>2310</v>
      </c>
      <c r="D13" s="112" t="s">
        <v>2318</v>
      </c>
      <c r="G13" s="182" t="s">
        <v>2319</v>
      </c>
      <c r="H13" s="169" t="s">
        <v>2320</v>
      </c>
    </row>
    <row r="14" spans="1:8" x14ac:dyDescent="0.3">
      <c r="B14" s="112" t="s">
        <v>2321</v>
      </c>
      <c r="C14" t="s">
        <v>2310</v>
      </c>
      <c r="D14" s="112" t="s">
        <v>2322</v>
      </c>
      <c r="G14" s="182" t="s">
        <v>2323</v>
      </c>
      <c r="H14" s="169" t="s">
        <v>2320</v>
      </c>
    </row>
    <row r="15" spans="1:8" x14ac:dyDescent="0.3">
      <c r="B15" s="112" t="s">
        <v>2324</v>
      </c>
      <c r="C15" t="s">
        <v>2310</v>
      </c>
      <c r="D15" s="112" t="s">
        <v>2325</v>
      </c>
    </row>
    <row r="16" spans="1:8" x14ac:dyDescent="0.3">
      <c r="B16" s="112" t="s">
        <v>2326</v>
      </c>
      <c r="C16" t="s">
        <v>2310</v>
      </c>
      <c r="D16" s="112" t="s">
        <v>96</v>
      </c>
    </row>
    <row r="17" spans="1:8" x14ac:dyDescent="0.3">
      <c r="B17" s="112" t="s">
        <v>2327</v>
      </c>
      <c r="C17" t="s">
        <v>2310</v>
      </c>
    </row>
    <row r="18" spans="1:8" x14ac:dyDescent="0.3">
      <c r="B18" s="112" t="s">
        <v>2328</v>
      </c>
      <c r="C18" t="s">
        <v>2310</v>
      </c>
    </row>
    <row r="19" spans="1:8" x14ac:dyDescent="0.3">
      <c r="B19" s="112" t="s">
        <v>2329</v>
      </c>
      <c r="C19" t="s">
        <v>2310</v>
      </c>
      <c r="G19" s="181" t="s">
        <v>2330</v>
      </c>
      <c r="H19" s="103" t="s">
        <v>2331</v>
      </c>
    </row>
    <row r="20" spans="1:8" ht="15" thickBot="1" x14ac:dyDescent="0.35">
      <c r="B20" s="113" t="s">
        <v>2332</v>
      </c>
      <c r="C20" t="s">
        <v>2310</v>
      </c>
      <c r="G20" t="s">
        <v>2333</v>
      </c>
      <c r="H20" t="s">
        <v>2334</v>
      </c>
    </row>
    <row r="21" spans="1:8" x14ac:dyDescent="0.3">
      <c r="G21" t="s">
        <v>1804</v>
      </c>
      <c r="H21" t="s">
        <v>1807</v>
      </c>
    </row>
    <row r="22" spans="1:8" x14ac:dyDescent="0.3">
      <c r="A22" t="s">
        <v>2304</v>
      </c>
      <c r="B22" s="103"/>
      <c r="C22" s="103"/>
      <c r="G22" t="s">
        <v>2335</v>
      </c>
      <c r="H22" t="s">
        <v>2336</v>
      </c>
    </row>
    <row r="23" spans="1:8" ht="15" thickBot="1" x14ac:dyDescent="0.35">
      <c r="B23" s="103" t="s">
        <v>2306</v>
      </c>
      <c r="C23" s="103" t="s">
        <v>2337</v>
      </c>
      <c r="G23" t="s">
        <v>2338</v>
      </c>
      <c r="H23" t="s">
        <v>1752</v>
      </c>
    </row>
    <row r="24" spans="1:8" x14ac:dyDescent="0.3">
      <c r="B24" s="104" t="s">
        <v>92</v>
      </c>
      <c r="C24" s="105" t="s">
        <v>2339</v>
      </c>
      <c r="D24" t="s">
        <v>2340</v>
      </c>
      <c r="G24" t="s">
        <v>2341</v>
      </c>
      <c r="H24" t="s">
        <v>1748</v>
      </c>
    </row>
    <row r="25" spans="1:8" x14ac:dyDescent="0.3">
      <c r="B25" s="106" t="s">
        <v>2342</v>
      </c>
      <c r="C25" s="107" t="s">
        <v>2343</v>
      </c>
      <c r="D25" t="s">
        <v>2344</v>
      </c>
      <c r="G25" t="s">
        <v>2345</v>
      </c>
      <c r="H25" t="s">
        <v>1754</v>
      </c>
    </row>
    <row r="26" spans="1:8" x14ac:dyDescent="0.3">
      <c r="B26" s="106" t="s">
        <v>2346</v>
      </c>
      <c r="C26" s="107" t="s">
        <v>2347</v>
      </c>
      <c r="D26" t="s">
        <v>2348</v>
      </c>
    </row>
    <row r="27" spans="1:8" x14ac:dyDescent="0.3">
      <c r="B27" s="106" t="s">
        <v>2349</v>
      </c>
      <c r="C27" s="107" t="s">
        <v>2350</v>
      </c>
      <c r="D27" t="s">
        <v>2351</v>
      </c>
      <c r="G27" s="170" t="s">
        <v>2320</v>
      </c>
      <c r="H27" s="103" t="s">
        <v>2352</v>
      </c>
    </row>
    <row r="28" spans="1:8" ht="15" thickBot="1" x14ac:dyDescent="0.35">
      <c r="B28" s="108" t="s">
        <v>2353</v>
      </c>
      <c r="C28" s="109" t="s">
        <v>2354</v>
      </c>
      <c r="D28" t="s">
        <v>2355</v>
      </c>
      <c r="G28" t="s">
        <v>2356</v>
      </c>
      <c r="H28" t="s">
        <v>2357</v>
      </c>
    </row>
    <row r="29" spans="1:8" ht="15" thickBot="1" x14ac:dyDescent="0.35">
      <c r="B29" s="108"/>
      <c r="C29" s="109"/>
      <c r="G29" t="s">
        <v>2358</v>
      </c>
      <c r="H29" t="s">
        <v>1735</v>
      </c>
    </row>
    <row r="30" spans="1:8" x14ac:dyDescent="0.3">
      <c r="G30" t="s">
        <v>1738</v>
      </c>
      <c r="H30" t="s">
        <v>1740</v>
      </c>
    </row>
    <row r="31" spans="1:8" x14ac:dyDescent="0.3">
      <c r="G31" t="s">
        <v>2359</v>
      </c>
      <c r="H31" t="s">
        <v>1731</v>
      </c>
    </row>
    <row r="32" spans="1:8" ht="15" thickBot="1" x14ac:dyDescent="0.35">
      <c r="B32" s="103" t="s">
        <v>2360</v>
      </c>
      <c r="C32" s="103" t="s">
        <v>2361</v>
      </c>
      <c r="D32" s="103" t="s">
        <v>835</v>
      </c>
    </row>
    <row r="33" spans="2:8" x14ac:dyDescent="0.3">
      <c r="B33" s="104" t="s">
        <v>2362</v>
      </c>
      <c r="C33" s="114" t="s">
        <v>2363</v>
      </c>
      <c r="D33" s="115" t="s">
        <v>2364</v>
      </c>
      <c r="G33" s="103" t="s">
        <v>2313</v>
      </c>
      <c r="H33" s="103" t="s">
        <v>2352</v>
      </c>
    </row>
    <row r="34" spans="2:8" ht="15" thickBot="1" x14ac:dyDescent="0.35">
      <c r="B34" s="108"/>
      <c r="C34" s="117"/>
      <c r="D34" s="109" t="s">
        <v>89</v>
      </c>
      <c r="G34" s="183" t="s">
        <v>1545</v>
      </c>
      <c r="H34" t="s">
        <v>1548</v>
      </c>
    </row>
    <row r="35" spans="2:8" x14ac:dyDescent="0.3">
      <c r="G35" s="183" t="s">
        <v>1126</v>
      </c>
      <c r="H35" t="s">
        <v>1566</v>
      </c>
    </row>
    <row r="36" spans="2:8" ht="15" thickBot="1" x14ac:dyDescent="0.35">
      <c r="D36" s="306" t="s">
        <v>2346</v>
      </c>
      <c r="E36" s="306" t="s">
        <v>92</v>
      </c>
      <c r="G36" s="183" t="s">
        <v>1654</v>
      </c>
      <c r="H36" t="s">
        <v>1657</v>
      </c>
    </row>
    <row r="37" spans="2:8" x14ac:dyDescent="0.3">
      <c r="B37" s="104" t="s">
        <v>2365</v>
      </c>
      <c r="C37" s="114" t="s">
        <v>2366</v>
      </c>
      <c r="D37" s="115" t="s">
        <v>75</v>
      </c>
      <c r="E37" t="s">
        <v>2367</v>
      </c>
      <c r="G37" s="183" t="s">
        <v>1138</v>
      </c>
      <c r="H37" t="s">
        <v>1664</v>
      </c>
    </row>
    <row r="38" spans="2:8" x14ac:dyDescent="0.3">
      <c r="B38" s="106" t="s">
        <v>2365</v>
      </c>
      <c r="C38" s="101" t="s">
        <v>2368</v>
      </c>
      <c r="D38" s="116" t="s">
        <v>74</v>
      </c>
      <c r="E38" t="s">
        <v>2367</v>
      </c>
      <c r="G38" s="183" t="s">
        <v>2369</v>
      </c>
      <c r="H38" t="s">
        <v>2144</v>
      </c>
    </row>
    <row r="39" spans="2:8" x14ac:dyDescent="0.3">
      <c r="B39" s="106" t="s">
        <v>2365</v>
      </c>
      <c r="C39" s="101" t="s">
        <v>2370</v>
      </c>
      <c r="D39" s="116" t="s">
        <v>2371</v>
      </c>
      <c r="E39" t="s">
        <v>2367</v>
      </c>
      <c r="G39" s="183" t="s">
        <v>1117</v>
      </c>
      <c r="H39" t="s">
        <v>1774</v>
      </c>
    </row>
    <row r="40" spans="2:8" x14ac:dyDescent="0.3">
      <c r="B40" s="106" t="s">
        <v>2365</v>
      </c>
      <c r="C40" s="101" t="s">
        <v>2372</v>
      </c>
      <c r="D40" s="116" t="s">
        <v>2373</v>
      </c>
      <c r="E40" t="s">
        <v>2374</v>
      </c>
      <c r="G40" s="183" t="s">
        <v>1776</v>
      </c>
      <c r="H40" t="s">
        <v>1781</v>
      </c>
    </row>
    <row r="41" spans="2:8" x14ac:dyDescent="0.3">
      <c r="B41" s="106" t="s">
        <v>2365</v>
      </c>
      <c r="C41" s="101" t="s">
        <v>2375</v>
      </c>
      <c r="D41" s="116" t="s">
        <v>2376</v>
      </c>
      <c r="E41" t="s">
        <v>2374</v>
      </c>
      <c r="G41" s="183" t="s">
        <v>1808</v>
      </c>
      <c r="H41" t="s">
        <v>1811</v>
      </c>
    </row>
    <row r="42" spans="2:8" x14ac:dyDescent="0.3">
      <c r="B42" s="106" t="s">
        <v>2365</v>
      </c>
      <c r="C42" s="101" t="s">
        <v>2377</v>
      </c>
      <c r="D42" s="116" t="s">
        <v>2378</v>
      </c>
      <c r="E42" t="s">
        <v>177</v>
      </c>
      <c r="G42" s="183" t="s">
        <v>1933</v>
      </c>
      <c r="H42" t="s">
        <v>1936</v>
      </c>
    </row>
    <row r="43" spans="2:8" x14ac:dyDescent="0.3">
      <c r="B43" s="106" t="s">
        <v>2365</v>
      </c>
      <c r="C43" s="101" t="s">
        <v>2379</v>
      </c>
      <c r="D43" s="116" t="s">
        <v>2380</v>
      </c>
      <c r="E43" t="s">
        <v>2381</v>
      </c>
    </row>
    <row r="44" spans="2:8" x14ac:dyDescent="0.3">
      <c r="B44" s="106" t="s">
        <v>2365</v>
      </c>
      <c r="C44" s="101" t="s">
        <v>2382</v>
      </c>
      <c r="D44" s="116" t="s">
        <v>2383</v>
      </c>
      <c r="E44" t="s">
        <v>2381</v>
      </c>
      <c r="G44" t="s">
        <v>1129</v>
      </c>
      <c r="H44" s="167" t="s">
        <v>2144</v>
      </c>
    </row>
    <row r="45" spans="2:8" x14ac:dyDescent="0.3">
      <c r="B45" s="106" t="s">
        <v>2365</v>
      </c>
      <c r="C45" s="101" t="s">
        <v>2384</v>
      </c>
      <c r="D45" s="116" t="s">
        <v>2385</v>
      </c>
      <c r="E45" t="s">
        <v>2381</v>
      </c>
      <c r="G45" t="s">
        <v>1130</v>
      </c>
      <c r="H45" s="167" t="s">
        <v>2145</v>
      </c>
    </row>
    <row r="46" spans="2:8" x14ac:dyDescent="0.3">
      <c r="B46" s="106" t="s">
        <v>2365</v>
      </c>
      <c r="C46" s="101" t="s">
        <v>2386</v>
      </c>
      <c r="D46" s="116" t="s">
        <v>2387</v>
      </c>
      <c r="E46" t="s">
        <v>2381</v>
      </c>
      <c r="G46" t="s">
        <v>1131</v>
      </c>
      <c r="H46" s="167" t="s">
        <v>2146</v>
      </c>
    </row>
    <row r="47" spans="2:8" x14ac:dyDescent="0.3">
      <c r="B47" s="106" t="s">
        <v>2365</v>
      </c>
      <c r="C47" s="101" t="s">
        <v>2388</v>
      </c>
      <c r="D47" s="116" t="s">
        <v>70</v>
      </c>
      <c r="E47" t="s">
        <v>2381</v>
      </c>
    </row>
    <row r="48" spans="2:8" x14ac:dyDescent="0.3">
      <c r="B48" s="106" t="s">
        <v>2365</v>
      </c>
      <c r="C48" s="101" t="s">
        <v>2389</v>
      </c>
      <c r="D48" s="116" t="s">
        <v>2390</v>
      </c>
      <c r="E48" t="s">
        <v>2381</v>
      </c>
    </row>
    <row r="49" spans="2:5" x14ac:dyDescent="0.3">
      <c r="B49" s="106" t="s">
        <v>2365</v>
      </c>
      <c r="C49" s="101" t="s">
        <v>2391</v>
      </c>
      <c r="D49" s="116" t="s">
        <v>2392</v>
      </c>
      <c r="E49" t="s">
        <v>2392</v>
      </c>
    </row>
    <row r="50" spans="2:5" x14ac:dyDescent="0.3">
      <c r="B50" s="106" t="s">
        <v>2365</v>
      </c>
      <c r="C50" s="101" t="s">
        <v>2393</v>
      </c>
      <c r="D50" s="116" t="s">
        <v>2394</v>
      </c>
      <c r="E50" t="s">
        <v>2395</v>
      </c>
    </row>
    <row r="51" spans="2:5" x14ac:dyDescent="0.3">
      <c r="B51" s="106" t="s">
        <v>2365</v>
      </c>
      <c r="C51" s="101" t="s">
        <v>2396</v>
      </c>
      <c r="D51" s="116" t="s">
        <v>2397</v>
      </c>
      <c r="E51" t="s">
        <v>2395</v>
      </c>
    </row>
    <row r="52" spans="2:5" x14ac:dyDescent="0.3">
      <c r="B52" s="106" t="s">
        <v>2365</v>
      </c>
      <c r="C52" s="101" t="s">
        <v>2398</v>
      </c>
      <c r="D52" s="116" t="s">
        <v>22</v>
      </c>
      <c r="E52" t="s">
        <v>2395</v>
      </c>
    </row>
    <row r="53" spans="2:5" x14ac:dyDescent="0.3">
      <c r="B53" s="106" t="s">
        <v>2365</v>
      </c>
      <c r="C53" s="101" t="s">
        <v>2399</v>
      </c>
      <c r="D53" s="116" t="s">
        <v>2400</v>
      </c>
      <c r="E53" t="s">
        <v>2395</v>
      </c>
    </row>
    <row r="54" spans="2:5" x14ac:dyDescent="0.3">
      <c r="B54" s="106" t="s">
        <v>2365</v>
      </c>
      <c r="C54" s="101" t="s">
        <v>2401</v>
      </c>
      <c r="D54" s="116" t="s">
        <v>2402</v>
      </c>
      <c r="E54" t="s">
        <v>2395</v>
      </c>
    </row>
    <row r="55" spans="2:5" x14ac:dyDescent="0.3">
      <c r="B55" s="106" t="s">
        <v>2365</v>
      </c>
      <c r="C55" s="101" t="s">
        <v>2403</v>
      </c>
      <c r="D55" s="116" t="s">
        <v>53</v>
      </c>
      <c r="E55" t="s">
        <v>2404</v>
      </c>
    </row>
    <row r="56" spans="2:5" x14ac:dyDescent="0.3">
      <c r="B56" s="106" t="s">
        <v>2365</v>
      </c>
      <c r="C56" s="101" t="s">
        <v>2405</v>
      </c>
      <c r="D56" s="116" t="s">
        <v>55</v>
      </c>
      <c r="E56" t="s">
        <v>2404</v>
      </c>
    </row>
    <row r="57" spans="2:5" x14ac:dyDescent="0.3">
      <c r="B57" s="106" t="s">
        <v>2365</v>
      </c>
      <c r="C57" s="101" t="s">
        <v>2406</v>
      </c>
      <c r="D57" s="116" t="s">
        <v>2407</v>
      </c>
      <c r="E57" t="s">
        <v>2404</v>
      </c>
    </row>
    <row r="58" spans="2:5" x14ac:dyDescent="0.3">
      <c r="B58" s="106" t="s">
        <v>2365</v>
      </c>
      <c r="C58" s="101" t="s">
        <v>2408</v>
      </c>
      <c r="D58" s="116" t="s">
        <v>2409</v>
      </c>
      <c r="E58" t="s">
        <v>2404</v>
      </c>
    </row>
    <row r="59" spans="2:5" x14ac:dyDescent="0.3">
      <c r="B59" s="106" t="s">
        <v>2365</v>
      </c>
      <c r="C59" s="101" t="s">
        <v>2410</v>
      </c>
      <c r="D59" s="116" t="s">
        <v>2411</v>
      </c>
      <c r="E59" t="s">
        <v>2404</v>
      </c>
    </row>
    <row r="60" spans="2:5" x14ac:dyDescent="0.3">
      <c r="B60" s="106" t="s">
        <v>2365</v>
      </c>
      <c r="C60" s="101" t="s">
        <v>2412</v>
      </c>
      <c r="D60" s="116" t="s">
        <v>2413</v>
      </c>
      <c r="E60" t="s">
        <v>2404</v>
      </c>
    </row>
    <row r="61" spans="2:5" x14ac:dyDescent="0.3">
      <c r="B61" s="106" t="s">
        <v>2365</v>
      </c>
      <c r="C61" s="101" t="s">
        <v>2414</v>
      </c>
      <c r="D61" s="116" t="s">
        <v>2415</v>
      </c>
      <c r="E61" t="s">
        <v>2404</v>
      </c>
    </row>
    <row r="62" spans="2:5" x14ac:dyDescent="0.3">
      <c r="B62" s="106" t="s">
        <v>2365</v>
      </c>
      <c r="C62" s="101" t="s">
        <v>2416</v>
      </c>
      <c r="D62" s="116" t="s">
        <v>2417</v>
      </c>
      <c r="E62" t="s">
        <v>2418</v>
      </c>
    </row>
    <row r="63" spans="2:5" x14ac:dyDescent="0.3">
      <c r="B63" s="106" t="s">
        <v>2365</v>
      </c>
      <c r="C63" s="101" t="s">
        <v>2419</v>
      </c>
      <c r="D63" s="116" t="s">
        <v>2420</v>
      </c>
      <c r="E63" t="s">
        <v>2418</v>
      </c>
    </row>
    <row r="64" spans="2:5" x14ac:dyDescent="0.3">
      <c r="B64" s="106" t="s">
        <v>2365</v>
      </c>
      <c r="C64" s="101" t="s">
        <v>2421</v>
      </c>
      <c r="D64" s="116" t="s">
        <v>2422</v>
      </c>
      <c r="E64" t="s">
        <v>2418</v>
      </c>
    </row>
    <row r="65" spans="2:5" x14ac:dyDescent="0.3">
      <c r="B65" s="106" t="s">
        <v>2365</v>
      </c>
      <c r="C65" s="101" t="s">
        <v>2423</v>
      </c>
      <c r="D65" s="116" t="s">
        <v>2424</v>
      </c>
      <c r="E65" t="s">
        <v>2418</v>
      </c>
    </row>
    <row r="66" spans="2:5" x14ac:dyDescent="0.3">
      <c r="B66" s="106" t="s">
        <v>2365</v>
      </c>
      <c r="C66" s="101" t="s">
        <v>2425</v>
      </c>
      <c r="D66" s="116" t="s">
        <v>2426</v>
      </c>
      <c r="E66" t="s">
        <v>2427</v>
      </c>
    </row>
    <row r="67" spans="2:5" x14ac:dyDescent="0.3">
      <c r="B67" s="106" t="s">
        <v>2365</v>
      </c>
      <c r="C67" s="101" t="s">
        <v>2428</v>
      </c>
      <c r="D67" s="116" t="s">
        <v>2429</v>
      </c>
      <c r="E67" t="s">
        <v>2427</v>
      </c>
    </row>
    <row r="68" spans="2:5" ht="15.75" customHeight="1" x14ac:dyDescent="0.3">
      <c r="B68" s="106"/>
      <c r="C68" s="102"/>
      <c r="D68" s="116" t="s">
        <v>2430</v>
      </c>
      <c r="E68" t="s">
        <v>2427</v>
      </c>
    </row>
    <row r="69" spans="2:5" ht="15.75" customHeight="1" x14ac:dyDescent="0.3">
      <c r="B69" s="307"/>
      <c r="C69" s="308"/>
      <c r="D69" s="309" t="s">
        <v>2431</v>
      </c>
      <c r="E69" t="s">
        <v>2432</v>
      </c>
    </row>
    <row r="70" spans="2:5" ht="15.75" customHeight="1" x14ac:dyDescent="0.3">
      <c r="B70" s="307"/>
      <c r="C70" s="308"/>
      <c r="D70" s="309" t="s">
        <v>2433</v>
      </c>
      <c r="E70" t="s">
        <v>2432</v>
      </c>
    </row>
    <row r="71" spans="2:5" ht="15.75" customHeight="1" x14ac:dyDescent="0.3">
      <c r="B71" s="307"/>
      <c r="C71" s="308"/>
      <c r="D71" s="309" t="s">
        <v>2434</v>
      </c>
      <c r="E71" t="s">
        <v>2432</v>
      </c>
    </row>
    <row r="72" spans="2:5" ht="15.75" customHeight="1" x14ac:dyDescent="0.3">
      <c r="B72" s="307"/>
      <c r="C72" s="308"/>
      <c r="D72" s="309" t="s">
        <v>2435</v>
      </c>
      <c r="E72" t="s">
        <v>2432</v>
      </c>
    </row>
    <row r="73" spans="2:5" ht="15.75" customHeight="1" x14ac:dyDescent="0.3">
      <c r="B73" s="307"/>
      <c r="C73" s="308"/>
      <c r="D73" s="309" t="s">
        <v>2436</v>
      </c>
      <c r="E73" t="s">
        <v>2437</v>
      </c>
    </row>
    <row r="74" spans="2:5" ht="15.75" customHeight="1" x14ac:dyDescent="0.3">
      <c r="B74" s="307"/>
      <c r="C74" s="308"/>
      <c r="D74" s="309" t="s">
        <v>2438</v>
      </c>
      <c r="E74" t="s">
        <v>2437</v>
      </c>
    </row>
    <row r="75" spans="2:5" ht="15.75" customHeight="1" x14ac:dyDescent="0.3">
      <c r="B75" s="307"/>
      <c r="C75" s="308"/>
      <c r="D75" s="309" t="s">
        <v>2439</v>
      </c>
      <c r="E75" t="s">
        <v>2440</v>
      </c>
    </row>
    <row r="76" spans="2:5" ht="15.75" customHeight="1" x14ac:dyDescent="0.3">
      <c r="B76" s="307"/>
      <c r="C76" s="308"/>
      <c r="D76" s="309" t="s">
        <v>2441</v>
      </c>
      <c r="E76" t="s">
        <v>2440</v>
      </c>
    </row>
    <row r="77" spans="2:5" ht="15.75" customHeight="1" x14ac:dyDescent="0.3">
      <c r="B77" s="307"/>
      <c r="C77" s="308"/>
      <c r="D77" s="309" t="s">
        <v>2442</v>
      </c>
      <c r="E77" t="s">
        <v>2440</v>
      </c>
    </row>
    <row r="78" spans="2:5" ht="15.75" customHeight="1" x14ac:dyDescent="0.3">
      <c r="B78" s="307"/>
      <c r="C78" s="308"/>
      <c r="D78" s="309" t="s">
        <v>2443</v>
      </c>
      <c r="E78" t="s">
        <v>2444</v>
      </c>
    </row>
    <row r="79" spans="2:5" ht="15.75" customHeight="1" x14ac:dyDescent="0.3">
      <c r="B79" s="307"/>
      <c r="C79" s="308"/>
      <c r="D79" s="309" t="s">
        <v>4</v>
      </c>
      <c r="E79" t="s">
        <v>2444</v>
      </c>
    </row>
    <row r="80" spans="2:5" ht="15.75" customHeight="1" x14ac:dyDescent="0.3">
      <c r="B80" s="307"/>
      <c r="C80" s="308"/>
      <c r="D80" s="309" t="s">
        <v>2445</v>
      </c>
      <c r="E80" t="s">
        <v>2444</v>
      </c>
    </row>
    <row r="81" spans="2:5" ht="15.75" customHeight="1" x14ac:dyDescent="0.3">
      <c r="B81" s="307"/>
      <c r="C81" s="308"/>
      <c r="D81" s="309" t="s">
        <v>2446</v>
      </c>
      <c r="E81" t="s">
        <v>2444</v>
      </c>
    </row>
    <row r="82" spans="2:5" ht="15.75" customHeight="1" x14ac:dyDescent="0.3">
      <c r="B82" s="307"/>
      <c r="C82" s="308"/>
      <c r="D82" s="309" t="s">
        <v>2447</v>
      </c>
      <c r="E82" t="s">
        <v>2448</v>
      </c>
    </row>
    <row r="83" spans="2:5" ht="15.75" customHeight="1" x14ac:dyDescent="0.3">
      <c r="B83" s="307"/>
      <c r="C83" s="308"/>
      <c r="D83" s="309" t="s">
        <v>2449</v>
      </c>
      <c r="E83" t="s">
        <v>2448</v>
      </c>
    </row>
    <row r="84" spans="2:5" ht="15.75" customHeight="1" x14ac:dyDescent="0.3">
      <c r="B84" s="307"/>
      <c r="C84" s="308"/>
      <c r="D84" s="309" t="s">
        <v>2450</v>
      </c>
      <c r="E84" t="s">
        <v>2451</v>
      </c>
    </row>
    <row r="85" spans="2:5" ht="15.75" customHeight="1" x14ac:dyDescent="0.3">
      <c r="B85" s="307"/>
      <c r="C85" s="308"/>
      <c r="D85" s="309" t="s">
        <v>47</v>
      </c>
      <c r="E85" t="s">
        <v>2451</v>
      </c>
    </row>
    <row r="86" spans="2:5" ht="15.75" customHeight="1" x14ac:dyDescent="0.3">
      <c r="B86" s="307"/>
      <c r="C86" s="308"/>
      <c r="D86" s="309" t="s">
        <v>19</v>
      </c>
      <c r="E86" t="s">
        <v>2451</v>
      </c>
    </row>
    <row r="87" spans="2:5" ht="15.75" customHeight="1" x14ac:dyDescent="0.3">
      <c r="B87" s="307"/>
      <c r="C87" s="308"/>
      <c r="D87" s="309" t="s">
        <v>2452</v>
      </c>
      <c r="E87" t="s">
        <v>2453</v>
      </c>
    </row>
    <row r="88" spans="2:5" ht="15.75" customHeight="1" x14ac:dyDescent="0.3">
      <c r="B88" s="307"/>
      <c r="C88" s="308"/>
      <c r="D88" s="309" t="s">
        <v>2454</v>
      </c>
      <c r="E88" t="s">
        <v>2453</v>
      </c>
    </row>
    <row r="89" spans="2:5" ht="15.75" customHeight="1" x14ac:dyDescent="0.3">
      <c r="B89" s="307"/>
      <c r="C89" s="308"/>
      <c r="D89" s="309" t="s">
        <v>2455</v>
      </c>
      <c r="E89" t="s">
        <v>2453</v>
      </c>
    </row>
    <row r="90" spans="2:5" ht="15.75" customHeight="1" x14ac:dyDescent="0.3">
      <c r="B90" s="307"/>
      <c r="C90" s="308"/>
      <c r="D90" s="309" t="s">
        <v>2456</v>
      </c>
      <c r="E90" t="s">
        <v>2453</v>
      </c>
    </row>
    <row r="91" spans="2:5" ht="15.75" customHeight="1" x14ac:dyDescent="0.3">
      <c r="B91" s="307"/>
      <c r="C91" s="308"/>
      <c r="D91" s="309" t="s">
        <v>2457</v>
      </c>
      <c r="E91" t="s">
        <v>2458</v>
      </c>
    </row>
    <row r="92" spans="2:5" ht="15.75" customHeight="1" x14ac:dyDescent="0.3">
      <c r="B92" s="307"/>
      <c r="C92" s="308"/>
      <c r="D92" s="309" t="s">
        <v>2459</v>
      </c>
      <c r="E92" t="s">
        <v>2458</v>
      </c>
    </row>
    <row r="93" spans="2:5" ht="15.75" customHeight="1" x14ac:dyDescent="0.3">
      <c r="B93" s="307"/>
      <c r="C93" s="308"/>
      <c r="D93" s="309" t="s">
        <v>2460</v>
      </c>
      <c r="E93" t="s">
        <v>2458</v>
      </c>
    </row>
    <row r="94" spans="2:5" ht="15.75" customHeight="1" x14ac:dyDescent="0.3">
      <c r="B94" s="307"/>
      <c r="C94" s="308"/>
      <c r="D94" s="309" t="s">
        <v>2461</v>
      </c>
      <c r="E94" t="s">
        <v>2458</v>
      </c>
    </row>
    <row r="95" spans="2:5" x14ac:dyDescent="0.3">
      <c r="B95" s="307"/>
      <c r="C95" s="308"/>
      <c r="D95" s="309" t="s">
        <v>2462</v>
      </c>
      <c r="E95" t="s">
        <v>179</v>
      </c>
    </row>
    <row r="96" spans="2:5" x14ac:dyDescent="0.3">
      <c r="B96" s="307"/>
      <c r="C96" s="308"/>
      <c r="D96" s="309"/>
    </row>
    <row r="97" spans="2:4" ht="15" thickBot="1" x14ac:dyDescent="0.35">
      <c r="B97" s="108"/>
      <c r="C97" s="117"/>
      <c r="D97" s="109"/>
    </row>
    <row r="99" spans="2:4" ht="15" thickBot="1" x14ac:dyDescent="0.35"/>
    <row r="100" spans="2:4" x14ac:dyDescent="0.3">
      <c r="B100" s="104" t="s">
        <v>2463</v>
      </c>
      <c r="C100" s="114" t="s">
        <v>2464</v>
      </c>
      <c r="D100" s="115" t="str">
        <f>+E37</f>
        <v>Dirección de Comunicaciones</v>
      </c>
    </row>
    <row r="101" spans="2:4" x14ac:dyDescent="0.3">
      <c r="B101" s="106" t="s">
        <v>2463</v>
      </c>
      <c r="C101" s="101" t="s">
        <v>2465</v>
      </c>
      <c r="D101" s="116" t="str">
        <f>+E40</f>
        <v>Dirección Jurídica</v>
      </c>
    </row>
    <row r="102" spans="2:4" x14ac:dyDescent="0.3">
      <c r="B102" s="106" t="s">
        <v>2463</v>
      </c>
      <c r="C102" s="101" t="s">
        <v>674</v>
      </c>
      <c r="D102" s="116" t="str">
        <f>+E42</f>
        <v>Oficina Acceso a la Información</v>
      </c>
    </row>
    <row r="103" spans="2:4" x14ac:dyDescent="0.3">
      <c r="B103" s="106" t="s">
        <v>2463</v>
      </c>
      <c r="C103" s="101" t="s">
        <v>2466</v>
      </c>
      <c r="D103" s="116" t="str">
        <f>+E43</f>
        <v>Dirección Recursos Humanos</v>
      </c>
    </row>
    <row r="104" spans="2:4" x14ac:dyDescent="0.3">
      <c r="B104" s="106" t="s">
        <v>2463</v>
      </c>
      <c r="C104" s="101" t="s">
        <v>2467</v>
      </c>
      <c r="D104" s="116" t="str">
        <f>+E49</f>
        <v>Dirección de Fiscalización y Control</v>
      </c>
    </row>
    <row r="105" spans="2:4" x14ac:dyDescent="0.3">
      <c r="B105" s="106" t="s">
        <v>2463</v>
      </c>
      <c r="C105" s="101" t="s">
        <v>2468</v>
      </c>
      <c r="D105" s="116" t="str">
        <f>+E50</f>
        <v>Dirección Planificación y Desarrollo</v>
      </c>
    </row>
    <row r="106" spans="2:4" x14ac:dyDescent="0.3">
      <c r="B106" s="106" t="s">
        <v>2463</v>
      </c>
      <c r="C106" s="101" t="s">
        <v>2469</v>
      </c>
      <c r="D106" s="116" t="str">
        <f>+E55</f>
        <v>Dirección Administrativa</v>
      </c>
    </row>
    <row r="107" spans="2:4" x14ac:dyDescent="0.3">
      <c r="B107" s="106" t="s">
        <v>2463</v>
      </c>
      <c r="C107" s="101" t="s">
        <v>2470</v>
      </c>
      <c r="D107" s="116" t="str">
        <f>+E62</f>
        <v>Dirección de Tecnologías de la Información y Comunicación</v>
      </c>
    </row>
    <row r="108" spans="2:4" x14ac:dyDescent="0.3">
      <c r="B108" s="106" t="s">
        <v>2463</v>
      </c>
      <c r="C108" s="101" t="s">
        <v>2471</v>
      </c>
      <c r="D108" s="116" t="str">
        <f>+E66</f>
        <v>Dirección Financiera</v>
      </c>
    </row>
    <row r="109" spans="2:4" x14ac:dyDescent="0.3">
      <c r="B109" s="106" t="s">
        <v>2463</v>
      </c>
      <c r="C109" s="101" t="s">
        <v>2472</v>
      </c>
      <c r="D109" s="116" t="str">
        <f>+E69</f>
        <v>Dirección Emergencias Médicas</v>
      </c>
    </row>
    <row r="110" spans="2:4" x14ac:dyDescent="0.3">
      <c r="B110" s="106" t="s">
        <v>2463</v>
      </c>
      <c r="C110" s="101" t="s">
        <v>2473</v>
      </c>
      <c r="D110" s="116" t="str">
        <f>+E73</f>
        <v>Dirección Medicamentos e Insumos</v>
      </c>
    </row>
    <row r="111" spans="2:4" x14ac:dyDescent="0.3">
      <c r="B111" s="106" t="s">
        <v>2463</v>
      </c>
      <c r="C111" s="101" t="s">
        <v>2474</v>
      </c>
      <c r="D111" s="116" t="str">
        <f>+E76</f>
        <v>Dirección Gestión de la Información</v>
      </c>
    </row>
    <row r="112" spans="2:4" x14ac:dyDescent="0.3">
      <c r="B112" s="106" t="s">
        <v>2463</v>
      </c>
      <c r="C112" s="101" t="s">
        <v>2475</v>
      </c>
      <c r="D112" s="116" t="str">
        <f>+E78</f>
        <v>Dirección Gestión de Calidad en los Servicios de Salud</v>
      </c>
    </row>
    <row r="113" spans="2:4" x14ac:dyDescent="0.3">
      <c r="B113" s="106" t="s">
        <v>2463</v>
      </c>
      <c r="C113" s="101" t="s">
        <v>2476</v>
      </c>
      <c r="D113" s="116" t="str">
        <f>+E82</f>
        <v xml:space="preserve">Dirección Materno, Infantil y Adolescentes </v>
      </c>
    </row>
    <row r="114" spans="2:4" x14ac:dyDescent="0.3">
      <c r="B114" s="106" t="s">
        <v>2463</v>
      </c>
      <c r="C114" s="101" t="s">
        <v>2477</v>
      </c>
      <c r="D114" s="116" t="str">
        <f>+E84</f>
        <v xml:space="preserve">Dirección de Asistencia a la Red de Servicios de Salud </v>
      </c>
    </row>
    <row r="115" spans="2:4" x14ac:dyDescent="0.3">
      <c r="B115" s="106" t="s">
        <v>2463</v>
      </c>
      <c r="C115" s="101" t="s">
        <v>2478</v>
      </c>
      <c r="D115" s="116" t="str">
        <f>+E87</f>
        <v>Dirección Centros Hospitalarios</v>
      </c>
    </row>
    <row r="116" spans="2:4" x14ac:dyDescent="0.3">
      <c r="B116" s="106" t="s">
        <v>2463</v>
      </c>
      <c r="C116" s="101" t="s">
        <v>2479</v>
      </c>
      <c r="D116" s="116" t="str">
        <f>+E91</f>
        <v>Dirección Primer Nivel de Atención</v>
      </c>
    </row>
    <row r="117" spans="2:4" x14ac:dyDescent="0.3">
      <c r="B117" s="106"/>
      <c r="C117" s="101" t="s">
        <v>2480</v>
      </c>
      <c r="D117" s="116" t="str">
        <f>+E95</f>
        <v>Seguridad</v>
      </c>
    </row>
    <row r="118" spans="2:4" x14ac:dyDescent="0.3">
      <c r="B118" s="106"/>
      <c r="C118" s="101"/>
      <c r="D118" s="116"/>
    </row>
    <row r="119" spans="2:4" x14ac:dyDescent="0.3">
      <c r="B119" s="106"/>
      <c r="C119" s="102"/>
      <c r="D119" s="107"/>
    </row>
    <row r="120" spans="2:4" ht="15" thickBot="1" x14ac:dyDescent="0.35">
      <c r="B120" s="108"/>
      <c r="C120" s="117"/>
      <c r="D120" s="109"/>
    </row>
    <row r="123" spans="2:4" x14ac:dyDescent="0.3">
      <c r="B123" s="102" t="s">
        <v>2481</v>
      </c>
      <c r="C123" s="102"/>
      <c r="D123" s="102"/>
    </row>
    <row r="124" spans="2:4" x14ac:dyDescent="0.3">
      <c r="B124" s="102"/>
      <c r="C124" s="102"/>
      <c r="D124" s="102"/>
    </row>
    <row r="125" spans="2:4" x14ac:dyDescent="0.3">
      <c r="B125" s="102"/>
      <c r="C125" s="102"/>
      <c r="D125" s="102"/>
    </row>
    <row r="127" spans="2:4" x14ac:dyDescent="0.3">
      <c r="B127" s="102" t="s">
        <v>2354</v>
      </c>
      <c r="C127" s="101" t="s">
        <v>674</v>
      </c>
      <c r="D127" s="101" t="s">
        <v>2482</v>
      </c>
    </row>
    <row r="128" spans="2:4" x14ac:dyDescent="0.3">
      <c r="B128" s="102" t="s">
        <v>2354</v>
      </c>
      <c r="C128" s="101" t="s">
        <v>2483</v>
      </c>
      <c r="D128" s="101" t="s">
        <v>2484</v>
      </c>
    </row>
    <row r="129" spans="1:13" x14ac:dyDescent="0.3">
      <c r="B129" s="102"/>
      <c r="C129" s="102"/>
      <c r="D129" s="102"/>
    </row>
    <row r="130" spans="1:13" x14ac:dyDescent="0.3">
      <c r="B130" s="102"/>
      <c r="C130" s="102"/>
      <c r="D130" s="102"/>
    </row>
    <row r="135" spans="1:13" ht="15" thickBot="1" x14ac:dyDescent="0.35"/>
    <row r="136" spans="1:13" ht="15" thickBot="1" x14ac:dyDescent="0.35">
      <c r="B136" s="138" t="s">
        <v>2310</v>
      </c>
      <c r="C136" s="139"/>
      <c r="D136" s="140"/>
      <c r="E136" s="140"/>
    </row>
    <row r="137" spans="1:13" x14ac:dyDescent="0.3">
      <c r="A137" t="s">
        <v>2304</v>
      </c>
      <c r="B137" s="110" t="s">
        <v>2485</v>
      </c>
      <c r="C137" s="110" t="s">
        <v>2486</v>
      </c>
      <c r="D137" s="110" t="s">
        <v>2487</v>
      </c>
      <c r="E137" s="110">
        <v>1</v>
      </c>
    </row>
    <row r="138" spans="1:13" x14ac:dyDescent="0.3">
      <c r="B138" s="102" t="s">
        <v>2346</v>
      </c>
      <c r="C138" s="102" t="s">
        <v>2488</v>
      </c>
      <c r="D138" s="102" t="s">
        <v>2489</v>
      </c>
      <c r="E138" s="102">
        <v>2</v>
      </c>
    </row>
    <row r="139" spans="1:13" x14ac:dyDescent="0.3">
      <c r="B139" s="102" t="s">
        <v>2349</v>
      </c>
      <c r="C139" s="102" t="s">
        <v>2350</v>
      </c>
      <c r="D139" s="102" t="s">
        <v>2490</v>
      </c>
      <c r="E139" s="102">
        <v>3</v>
      </c>
    </row>
    <row r="140" spans="1:13" x14ac:dyDescent="0.3">
      <c r="B140" s="102" t="s">
        <v>2143</v>
      </c>
      <c r="C140" s="102" t="s">
        <v>2491</v>
      </c>
      <c r="D140" s="102" t="s">
        <v>2492</v>
      </c>
      <c r="E140" s="102">
        <v>4</v>
      </c>
    </row>
    <row r="141" spans="1:13" x14ac:dyDescent="0.3">
      <c r="B141" s="102" t="s">
        <v>2353</v>
      </c>
      <c r="C141" s="102" t="s">
        <v>2493</v>
      </c>
      <c r="D141" s="102" t="s">
        <v>2494</v>
      </c>
      <c r="E141" s="102">
        <v>5</v>
      </c>
    </row>
    <row r="143" spans="1:13" ht="15" thickBot="1" x14ac:dyDescent="0.35"/>
    <row r="144" spans="1:13" ht="15" thickBot="1" x14ac:dyDescent="0.35">
      <c r="B144" s="137" t="s">
        <v>2495</v>
      </c>
      <c r="C144" s="103"/>
      <c r="D144" s="103"/>
      <c r="E144" s="137" t="s">
        <v>2350</v>
      </c>
      <c r="F144" s="103"/>
      <c r="I144" s="103"/>
      <c r="L144" s="103"/>
      <c r="M144" s="103"/>
    </row>
    <row r="145" spans="1:6" x14ac:dyDescent="0.3">
      <c r="A145" t="s">
        <v>2304</v>
      </c>
      <c r="B145" s="110" t="s">
        <v>2496</v>
      </c>
      <c r="C145">
        <v>1</v>
      </c>
      <c r="D145" t="s">
        <v>2304</v>
      </c>
      <c r="E145" s="110" t="s">
        <v>2497</v>
      </c>
      <c r="F145">
        <v>1</v>
      </c>
    </row>
    <row r="146" spans="1:6" x14ac:dyDescent="0.3">
      <c r="B146" s="102" t="s">
        <v>194</v>
      </c>
      <c r="C146">
        <v>2</v>
      </c>
      <c r="E146" s="102" t="s">
        <v>2498</v>
      </c>
      <c r="F146">
        <v>2</v>
      </c>
    </row>
    <row r="147" spans="1:6" x14ac:dyDescent="0.3">
      <c r="B147" s="102" t="s">
        <v>214</v>
      </c>
      <c r="C147">
        <v>3</v>
      </c>
      <c r="E147" s="102" t="s">
        <v>2499</v>
      </c>
      <c r="F147">
        <v>3</v>
      </c>
    </row>
    <row r="148" spans="1:6" x14ac:dyDescent="0.3">
      <c r="B148" s="102" t="s">
        <v>2500</v>
      </c>
      <c r="C148">
        <v>4</v>
      </c>
      <c r="E148" s="102" t="s">
        <v>2501</v>
      </c>
      <c r="F148">
        <v>4</v>
      </c>
    </row>
    <row r="149" spans="1:6" x14ac:dyDescent="0.3">
      <c r="B149" s="102" t="s">
        <v>2502</v>
      </c>
      <c r="C149">
        <v>5</v>
      </c>
      <c r="E149" s="102" t="s">
        <v>2503</v>
      </c>
      <c r="F149">
        <v>5</v>
      </c>
    </row>
    <row r="150" spans="1:6" x14ac:dyDescent="0.3">
      <c r="B150" s="102" t="s">
        <v>2504</v>
      </c>
      <c r="C150">
        <v>6</v>
      </c>
      <c r="E150" s="102" t="s">
        <v>2505</v>
      </c>
      <c r="F150">
        <v>6</v>
      </c>
    </row>
    <row r="151" spans="1:6" x14ac:dyDescent="0.3">
      <c r="B151" s="102" t="s">
        <v>2506</v>
      </c>
      <c r="C151">
        <v>7</v>
      </c>
      <c r="E151" s="102" t="s">
        <v>2507</v>
      </c>
      <c r="F151">
        <v>7</v>
      </c>
    </row>
    <row r="152" spans="1:6" x14ac:dyDescent="0.3">
      <c r="B152" s="102" t="s">
        <v>2508</v>
      </c>
      <c r="C152">
        <v>8</v>
      </c>
      <c r="E152" s="102" t="s">
        <v>2509</v>
      </c>
      <c r="F152">
        <v>8</v>
      </c>
    </row>
    <row r="153" spans="1:6" x14ac:dyDescent="0.3">
      <c r="B153" s="102" t="s">
        <v>2510</v>
      </c>
      <c r="C153">
        <v>9</v>
      </c>
      <c r="E153" s="102" t="s">
        <v>2511</v>
      </c>
      <c r="F153">
        <v>9</v>
      </c>
    </row>
    <row r="154" spans="1:6" x14ac:dyDescent="0.3">
      <c r="B154" s="102" t="s">
        <v>2512</v>
      </c>
      <c r="C154">
        <v>10</v>
      </c>
      <c r="E154" s="102" t="s">
        <v>2513</v>
      </c>
      <c r="F154">
        <v>10</v>
      </c>
    </row>
    <row r="155" spans="1:6" x14ac:dyDescent="0.3">
      <c r="B155" s="102" t="s">
        <v>2514</v>
      </c>
      <c r="C155">
        <v>11</v>
      </c>
      <c r="E155" s="102" t="s">
        <v>2515</v>
      </c>
      <c r="F155">
        <v>11</v>
      </c>
    </row>
    <row r="156" spans="1:6" x14ac:dyDescent="0.3">
      <c r="B156" s="102" t="s">
        <v>2516</v>
      </c>
      <c r="C156">
        <v>12</v>
      </c>
      <c r="E156" s="102" t="s">
        <v>2517</v>
      </c>
      <c r="F156">
        <v>12</v>
      </c>
    </row>
    <row r="157" spans="1:6" x14ac:dyDescent="0.3">
      <c r="B157" s="102" t="s">
        <v>2518</v>
      </c>
      <c r="C157">
        <v>13</v>
      </c>
      <c r="E157" s="102" t="s">
        <v>2519</v>
      </c>
      <c r="F157">
        <v>13</v>
      </c>
    </row>
    <row r="158" spans="1:6" x14ac:dyDescent="0.3">
      <c r="B158" s="102" t="s">
        <v>210</v>
      </c>
      <c r="C158">
        <v>14</v>
      </c>
      <c r="E158" s="102" t="s">
        <v>139</v>
      </c>
      <c r="F158">
        <v>14</v>
      </c>
    </row>
    <row r="159" spans="1:6" x14ac:dyDescent="0.3">
      <c r="B159" s="102" t="s">
        <v>27</v>
      </c>
      <c r="C159">
        <v>15</v>
      </c>
      <c r="E159" s="102" t="s">
        <v>2520</v>
      </c>
      <c r="F159">
        <v>15</v>
      </c>
    </row>
    <row r="160" spans="1:6" x14ac:dyDescent="0.3">
      <c r="B160" s="102" t="s">
        <v>2521</v>
      </c>
      <c r="C160">
        <v>16</v>
      </c>
      <c r="E160" s="102"/>
    </row>
    <row r="161" spans="2:8" x14ac:dyDescent="0.3">
      <c r="B161" s="102" t="s">
        <v>2522</v>
      </c>
      <c r="C161">
        <v>17</v>
      </c>
      <c r="E161" s="102"/>
    </row>
    <row r="162" spans="2:8" ht="15" thickBot="1" x14ac:dyDescent="0.35">
      <c r="B162" s="102" t="s">
        <v>2523</v>
      </c>
      <c r="C162">
        <v>18</v>
      </c>
    </row>
    <row r="163" spans="2:8" x14ac:dyDescent="0.3">
      <c r="B163" s="102" t="s">
        <v>2524</v>
      </c>
      <c r="C163">
        <v>19</v>
      </c>
      <c r="D163" s="103"/>
      <c r="E163" s="141" t="s">
        <v>2486</v>
      </c>
    </row>
    <row r="164" spans="2:8" x14ac:dyDescent="0.3">
      <c r="B164" s="102" t="s">
        <v>2525</v>
      </c>
      <c r="C164">
        <v>20</v>
      </c>
      <c r="D164" t="s">
        <v>2304</v>
      </c>
      <c r="E164" s="102" t="s">
        <v>2526</v>
      </c>
      <c r="F164">
        <v>1</v>
      </c>
    </row>
    <row r="165" spans="2:8" x14ac:dyDescent="0.3">
      <c r="B165" s="102" t="s">
        <v>2527</v>
      </c>
      <c r="C165">
        <v>21</v>
      </c>
      <c r="E165" s="102"/>
    </row>
    <row r="166" spans="2:8" x14ac:dyDescent="0.3">
      <c r="B166" s="102" t="s">
        <v>2528</v>
      </c>
      <c r="C166">
        <v>22</v>
      </c>
      <c r="E166" s="102"/>
    </row>
    <row r="167" spans="2:8" x14ac:dyDescent="0.3">
      <c r="B167" s="102" t="s">
        <v>2529</v>
      </c>
      <c r="C167">
        <v>23</v>
      </c>
    </row>
    <row r="168" spans="2:8" ht="15" thickBot="1" x14ac:dyDescent="0.35">
      <c r="B168" s="102" t="s">
        <v>2530</v>
      </c>
      <c r="C168">
        <v>24</v>
      </c>
    </row>
    <row r="169" spans="2:8" ht="15" thickBot="1" x14ac:dyDescent="0.35">
      <c r="B169" s="102" t="s">
        <v>2531</v>
      </c>
      <c r="C169">
        <v>25</v>
      </c>
      <c r="D169" s="103"/>
      <c r="G169" s="137" t="s">
        <v>2488</v>
      </c>
    </row>
    <row r="170" spans="2:8" x14ac:dyDescent="0.3">
      <c r="B170" s="102" t="s">
        <v>137</v>
      </c>
      <c r="C170">
        <v>26</v>
      </c>
      <c r="D170" t="s">
        <v>2304</v>
      </c>
      <c r="G170" s="110" t="s">
        <v>184</v>
      </c>
      <c r="H170">
        <v>1</v>
      </c>
    </row>
    <row r="171" spans="2:8" x14ac:dyDescent="0.3">
      <c r="B171" s="102"/>
      <c r="G171" s="102" t="s">
        <v>2532</v>
      </c>
      <c r="H171">
        <v>2</v>
      </c>
    </row>
    <row r="172" spans="2:8" x14ac:dyDescent="0.3">
      <c r="B172" s="102"/>
      <c r="G172" s="102" t="s">
        <v>2533</v>
      </c>
      <c r="H172">
        <v>3</v>
      </c>
    </row>
    <row r="173" spans="2:8" x14ac:dyDescent="0.3">
      <c r="B173" s="102"/>
      <c r="G173" s="102" t="s">
        <v>194</v>
      </c>
      <c r="H173">
        <v>4</v>
      </c>
    </row>
    <row r="174" spans="2:8" x14ac:dyDescent="0.3">
      <c r="G174" s="102" t="s">
        <v>2534</v>
      </c>
      <c r="H174">
        <v>5</v>
      </c>
    </row>
    <row r="175" spans="2:8" x14ac:dyDescent="0.3">
      <c r="G175" s="102" t="s">
        <v>714</v>
      </c>
      <c r="H175">
        <v>6</v>
      </c>
    </row>
    <row r="176" spans="2:8" x14ac:dyDescent="0.3">
      <c r="G176" s="198" t="s">
        <v>2535</v>
      </c>
      <c r="H176">
        <v>7</v>
      </c>
    </row>
    <row r="177" spans="2:8" ht="15" thickBot="1" x14ac:dyDescent="0.35">
      <c r="G177" s="198" t="s">
        <v>2536</v>
      </c>
      <c r="H177">
        <v>8</v>
      </c>
    </row>
    <row r="178" spans="2:8" ht="15" thickBot="1" x14ac:dyDescent="0.35">
      <c r="D178" s="103"/>
      <c r="E178" s="137" t="s">
        <v>2493</v>
      </c>
      <c r="G178" s="198" t="s">
        <v>2537</v>
      </c>
      <c r="H178">
        <v>9</v>
      </c>
    </row>
    <row r="179" spans="2:8" x14ac:dyDescent="0.3">
      <c r="D179" t="s">
        <v>2304</v>
      </c>
      <c r="E179" s="110" t="s">
        <v>2538</v>
      </c>
      <c r="F179">
        <v>1</v>
      </c>
      <c r="G179" s="198" t="s">
        <v>2511</v>
      </c>
      <c r="H179">
        <v>10</v>
      </c>
    </row>
    <row r="180" spans="2:8" x14ac:dyDescent="0.3">
      <c r="E180" s="102" t="s">
        <v>182</v>
      </c>
      <c r="F180">
        <v>2</v>
      </c>
      <c r="G180" s="198" t="s">
        <v>767</v>
      </c>
      <c r="H180">
        <v>11</v>
      </c>
    </row>
    <row r="181" spans="2:8" x14ac:dyDescent="0.3">
      <c r="E181" s="102"/>
      <c r="G181" s="198" t="s">
        <v>2539</v>
      </c>
      <c r="H181">
        <v>12</v>
      </c>
    </row>
    <row r="186" spans="2:8" ht="15" thickBot="1" x14ac:dyDescent="0.35"/>
    <row r="187" spans="2:8" ht="15" thickBot="1" x14ac:dyDescent="0.35">
      <c r="B187" s="137" t="s">
        <v>2540</v>
      </c>
    </row>
    <row r="188" spans="2:8" x14ac:dyDescent="0.3">
      <c r="B188" s="136" t="s">
        <v>258</v>
      </c>
      <c r="C188">
        <v>1</v>
      </c>
    </row>
    <row r="189" spans="2:8" x14ac:dyDescent="0.3">
      <c r="B189" s="135" t="s">
        <v>246</v>
      </c>
      <c r="C189">
        <v>2</v>
      </c>
    </row>
    <row r="190" spans="2:8" x14ac:dyDescent="0.3">
      <c r="B190" s="135" t="s">
        <v>517</v>
      </c>
      <c r="C190">
        <v>3</v>
      </c>
    </row>
    <row r="191" spans="2:8" x14ac:dyDescent="0.3">
      <c r="B191" s="135" t="s">
        <v>261</v>
      </c>
      <c r="C191">
        <v>4</v>
      </c>
    </row>
    <row r="192" spans="2:8" x14ac:dyDescent="0.3">
      <c r="B192" s="135" t="s">
        <v>289</v>
      </c>
      <c r="C192">
        <v>5</v>
      </c>
    </row>
    <row r="193" spans="2:3" x14ac:dyDescent="0.3">
      <c r="B193" s="135" t="s">
        <v>2541</v>
      </c>
      <c r="C193">
        <v>6</v>
      </c>
    </row>
    <row r="194" spans="2:3" x14ac:dyDescent="0.3">
      <c r="B194" s="135" t="s">
        <v>2542</v>
      </c>
      <c r="C194">
        <v>7</v>
      </c>
    </row>
    <row r="195" spans="2:3" x14ac:dyDescent="0.3">
      <c r="B195" s="135" t="s">
        <v>692</v>
      </c>
      <c r="C195">
        <v>8</v>
      </c>
    </row>
    <row r="196" spans="2:3" x14ac:dyDescent="0.3">
      <c r="B196" s="135" t="s">
        <v>497</v>
      </c>
      <c r="C196">
        <v>9</v>
      </c>
    </row>
    <row r="197" spans="2:3" x14ac:dyDescent="0.3">
      <c r="B197" s="135" t="s">
        <v>254</v>
      </c>
      <c r="C197">
        <v>10</v>
      </c>
    </row>
    <row r="198" spans="2:3" x14ac:dyDescent="0.3">
      <c r="B198" s="135" t="s">
        <v>247</v>
      </c>
      <c r="C198">
        <v>11</v>
      </c>
    </row>
    <row r="199" spans="2:3" x14ac:dyDescent="0.3">
      <c r="B199" s="135" t="s">
        <v>2543</v>
      </c>
      <c r="C199">
        <v>12</v>
      </c>
    </row>
    <row r="200" spans="2:3" x14ac:dyDescent="0.3">
      <c r="B200" s="135" t="s">
        <v>455</v>
      </c>
      <c r="C200">
        <v>13</v>
      </c>
    </row>
    <row r="201" spans="2:3" x14ac:dyDescent="0.3">
      <c r="B201" s="135" t="s">
        <v>2544</v>
      </c>
      <c r="C201">
        <v>14</v>
      </c>
    </row>
    <row r="202" spans="2:3" x14ac:dyDescent="0.3">
      <c r="B202" s="135" t="s">
        <v>815</v>
      </c>
      <c r="C202">
        <v>15</v>
      </c>
    </row>
    <row r="203" spans="2:3" x14ac:dyDescent="0.3">
      <c r="B203" s="135" t="s">
        <v>2545</v>
      </c>
      <c r="C203">
        <v>16</v>
      </c>
    </row>
    <row r="204" spans="2:3" x14ac:dyDescent="0.3">
      <c r="B204" s="135" t="s">
        <v>498</v>
      </c>
      <c r="C204">
        <v>17</v>
      </c>
    </row>
    <row r="205" spans="2:3" x14ac:dyDescent="0.3">
      <c r="B205" s="135" t="s">
        <v>1142</v>
      </c>
      <c r="C205">
        <v>18</v>
      </c>
    </row>
    <row r="206" spans="2:3" x14ac:dyDescent="0.3">
      <c r="B206" s="135" t="s">
        <v>250</v>
      </c>
      <c r="C206">
        <v>19</v>
      </c>
    </row>
    <row r="207" spans="2:3" x14ac:dyDescent="0.3">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E1E353-782A-46AC-B0A6-98E8917B42C7}">
  <ds:schemaRefs>
    <ds:schemaRef ds:uri="http://schemas.openxmlformats.org/package/2006/metadata/core-properties"/>
    <ds:schemaRef ds:uri="http://schemas.microsoft.com/office/infopath/2007/PartnerControls"/>
    <ds:schemaRef ds:uri="http://purl.org/dc/terms/"/>
    <ds:schemaRef ds:uri="http://schemas.microsoft.com/office/2006/documentManagement/types"/>
    <ds:schemaRef ds:uri="828201a5-4980-454b-b68f-b51c618fd3e5"/>
    <ds:schemaRef ds:uri="009d42a5-c66e-4786-b0bb-1ca405917402"/>
    <ds:schemaRef ds:uri="http://schemas.microsoft.com/sharepoint/v3"/>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B14C3B7E-8398-424C-B251-767680295101}">
  <ds:schemaRefs>
    <ds:schemaRef ds:uri="http://schemas.microsoft.com/sharepoint/v3/contenttype/forms"/>
  </ds:schemaRefs>
</ds:datastoreItem>
</file>

<file path=customXml/itemProps3.xml><?xml version="1.0" encoding="utf-8"?>
<ds:datastoreItem xmlns:ds="http://schemas.openxmlformats.org/officeDocument/2006/customXml" ds:itemID="{D2CA367A-6CC8-4BC9-8E5C-FE505362B6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126</vt:i4>
      </vt:variant>
    </vt:vector>
  </HeadingPairs>
  <TitlesOfParts>
    <vt:vector size="141" baseType="lpstr">
      <vt:lpstr>Resumen</vt:lpstr>
      <vt:lpstr>Formulario PPGR1</vt:lpstr>
      <vt:lpstr>Formulario PPGR2</vt:lpstr>
      <vt:lpstr>Formulario PPGR3 </vt:lpstr>
      <vt:lpstr>Formulario PPGR4</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'Formulario PPGR3 '!Área_de_impresión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dc:creator>
  <cp:lastModifiedBy>Vivian Alvarado</cp:lastModifiedBy>
  <cp:revision/>
  <cp:lastPrinted>2025-01-22T14:51:21Z</cp:lastPrinted>
  <dcterms:created xsi:type="dcterms:W3CDTF">2010-07-12T13:23:52Z</dcterms:created>
  <dcterms:modified xsi:type="dcterms:W3CDTF">2025-02-25T19:34:01Z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