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2\Documents\"/>
    </mc:Choice>
  </mc:AlternateContent>
  <xr:revisionPtr revIDLastSave="0" documentId="8_{E23D15BE-705D-426F-A531-E17E9BCE822B}" xr6:coauthVersionLast="47" xr6:coauthVersionMax="47" xr10:uidLastSave="{00000000-0000-0000-0000-000000000000}"/>
  <bookViews>
    <workbookView xWindow="-120" yWindow="-120" windowWidth="21840" windowHeight="13140" xr2:uid="{E140D178-87E2-455F-A868-FFCBA9AAED0C}"/>
  </bookViews>
  <sheets>
    <sheet name="PRESUPESTO APROBAD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7" i="1" l="1"/>
  <c r="I326" i="1"/>
  <c r="H326" i="1"/>
  <c r="H325" i="1" s="1"/>
  <c r="H324" i="1" s="1"/>
  <c r="G326" i="1"/>
  <c r="G325" i="1" s="1"/>
  <c r="G324" i="1" s="1"/>
  <c r="I325" i="1"/>
  <c r="I324" i="1" s="1"/>
  <c r="J323" i="1"/>
  <c r="J322" i="1" s="1"/>
  <c r="I322" i="1"/>
  <c r="H322" i="1"/>
  <c r="G322" i="1"/>
  <c r="J321" i="1"/>
  <c r="I320" i="1"/>
  <c r="H320" i="1"/>
  <c r="G320" i="1"/>
  <c r="J319" i="1"/>
  <c r="J318" i="1" s="1"/>
  <c r="I318" i="1"/>
  <c r="H318" i="1"/>
  <c r="G318" i="1"/>
  <c r="J317" i="1"/>
  <c r="J316" i="1"/>
  <c r="J315" i="1"/>
  <c r="I315" i="1"/>
  <c r="H315" i="1"/>
  <c r="H314" i="1" s="1"/>
  <c r="G315" i="1"/>
  <c r="I314" i="1"/>
  <c r="G314" i="1"/>
  <c r="J313" i="1"/>
  <c r="J312" i="1"/>
  <c r="J311" i="1" s="1"/>
  <c r="I312" i="1"/>
  <c r="H312" i="1"/>
  <c r="H311" i="1" s="1"/>
  <c r="G312" i="1"/>
  <c r="I311" i="1"/>
  <c r="G311" i="1"/>
  <c r="J310" i="1"/>
  <c r="J309" i="1"/>
  <c r="I309" i="1"/>
  <c r="H309" i="1"/>
  <c r="G309" i="1"/>
  <c r="J308" i="1"/>
  <c r="J307" i="1" s="1"/>
  <c r="I307" i="1"/>
  <c r="H307" i="1"/>
  <c r="G307" i="1"/>
  <c r="J306" i="1"/>
  <c r="I305" i="1"/>
  <c r="H305" i="1"/>
  <c r="G305" i="1"/>
  <c r="J304" i="1"/>
  <c r="J303" i="1"/>
  <c r="I303" i="1"/>
  <c r="I302" i="1" s="1"/>
  <c r="H303" i="1"/>
  <c r="G303" i="1"/>
  <c r="G302" i="1" s="1"/>
  <c r="H302" i="1"/>
  <c r="J301" i="1"/>
  <c r="J300" i="1"/>
  <c r="I300" i="1"/>
  <c r="H300" i="1"/>
  <c r="G300" i="1"/>
  <c r="J299" i="1"/>
  <c r="J298" i="1"/>
  <c r="J295" i="1" s="1"/>
  <c r="I298" i="1"/>
  <c r="H298" i="1"/>
  <c r="G298" i="1"/>
  <c r="J297" i="1"/>
  <c r="J296" i="1" s="1"/>
  <c r="I296" i="1"/>
  <c r="I295" i="1" s="1"/>
  <c r="H296" i="1"/>
  <c r="G296" i="1"/>
  <c r="G295" i="1" s="1"/>
  <c r="H295" i="1"/>
  <c r="J294" i="1"/>
  <c r="J293" i="1" s="1"/>
  <c r="I293" i="1"/>
  <c r="H293" i="1"/>
  <c r="G293" i="1"/>
  <c r="J292" i="1"/>
  <c r="I291" i="1"/>
  <c r="H291" i="1"/>
  <c r="H290" i="1" s="1"/>
  <c r="G291" i="1"/>
  <c r="I290" i="1"/>
  <c r="G290" i="1"/>
  <c r="J289" i="1"/>
  <c r="I288" i="1"/>
  <c r="H288" i="1"/>
  <c r="G288" i="1"/>
  <c r="J287" i="1"/>
  <c r="J286" i="1"/>
  <c r="I286" i="1"/>
  <c r="H286" i="1"/>
  <c r="G286" i="1"/>
  <c r="J285" i="1"/>
  <c r="J284" i="1"/>
  <c r="I284" i="1"/>
  <c r="H284" i="1"/>
  <c r="G284" i="1"/>
  <c r="I283" i="1"/>
  <c r="G283" i="1"/>
  <c r="J282" i="1"/>
  <c r="J281" i="1"/>
  <c r="I281" i="1"/>
  <c r="H281" i="1"/>
  <c r="G281" i="1"/>
  <c r="J280" i="1"/>
  <c r="J279" i="1" s="1"/>
  <c r="I279" i="1"/>
  <c r="I272" i="1" s="1"/>
  <c r="H279" i="1"/>
  <c r="G279" i="1"/>
  <c r="J278" i="1"/>
  <c r="I277" i="1"/>
  <c r="H277" i="1"/>
  <c r="G277" i="1"/>
  <c r="J276" i="1"/>
  <c r="J275" i="1" s="1"/>
  <c r="I275" i="1"/>
  <c r="H275" i="1"/>
  <c r="G275" i="1"/>
  <c r="G272" i="1" s="1"/>
  <c r="G271" i="1" s="1"/>
  <c r="J274" i="1"/>
  <c r="J273" i="1"/>
  <c r="I273" i="1"/>
  <c r="H273" i="1"/>
  <c r="H272" i="1" s="1"/>
  <c r="G273" i="1"/>
  <c r="J270" i="1"/>
  <c r="J269" i="1" s="1"/>
  <c r="I269" i="1"/>
  <c r="H269" i="1"/>
  <c r="G269" i="1"/>
  <c r="J268" i="1"/>
  <c r="J267" i="1"/>
  <c r="I267" i="1"/>
  <c r="H267" i="1"/>
  <c r="H266" i="1" s="1"/>
  <c r="G267" i="1"/>
  <c r="I266" i="1"/>
  <c r="G266" i="1"/>
  <c r="J265" i="1"/>
  <c r="J264" i="1"/>
  <c r="J263" i="1" s="1"/>
  <c r="I264" i="1"/>
  <c r="H264" i="1"/>
  <c r="H263" i="1" s="1"/>
  <c r="H255" i="1" s="1"/>
  <c r="G264" i="1"/>
  <c r="I263" i="1"/>
  <c r="G263" i="1"/>
  <c r="J262" i="1"/>
  <c r="J261" i="1"/>
  <c r="I261" i="1"/>
  <c r="H261" i="1"/>
  <c r="G261" i="1"/>
  <c r="J260" i="1"/>
  <c r="J259" i="1"/>
  <c r="I259" i="1"/>
  <c r="H259" i="1"/>
  <c r="G259" i="1"/>
  <c r="J258" i="1"/>
  <c r="J257" i="1"/>
  <c r="J256" i="1"/>
  <c r="I256" i="1"/>
  <c r="H256" i="1"/>
  <c r="G256" i="1"/>
  <c r="I255" i="1"/>
  <c r="G255" i="1"/>
  <c r="J254" i="1"/>
  <c r="J253" i="1"/>
  <c r="I253" i="1"/>
  <c r="H253" i="1"/>
  <c r="G253" i="1"/>
  <c r="J252" i="1"/>
  <c r="J251" i="1"/>
  <c r="I251" i="1"/>
  <c r="H251" i="1"/>
  <c r="G251" i="1"/>
  <c r="J250" i="1"/>
  <c r="I249" i="1"/>
  <c r="H249" i="1"/>
  <c r="H238" i="1" s="1"/>
  <c r="G249" i="1"/>
  <c r="J248" i="1"/>
  <c r="J247" i="1" s="1"/>
  <c r="I247" i="1"/>
  <c r="H247" i="1"/>
  <c r="G247" i="1"/>
  <c r="J246" i="1"/>
  <c r="J245" i="1"/>
  <c r="I245" i="1"/>
  <c r="H245" i="1"/>
  <c r="G245" i="1"/>
  <c r="J244" i="1"/>
  <c r="J243" i="1"/>
  <c r="J242" i="1" s="1"/>
  <c r="I242" i="1"/>
  <c r="H242" i="1"/>
  <c r="G242" i="1"/>
  <c r="J240" i="1"/>
  <c r="J239" i="1" s="1"/>
  <c r="I239" i="1"/>
  <c r="H239" i="1"/>
  <c r="G239" i="1"/>
  <c r="G238" i="1" s="1"/>
  <c r="J237" i="1"/>
  <c r="J236" i="1"/>
  <c r="J235" i="1"/>
  <c r="J234" i="1"/>
  <c r="J233" i="1"/>
  <c r="J232" i="1" s="1"/>
  <c r="I232" i="1"/>
  <c r="H232" i="1"/>
  <c r="G232" i="1"/>
  <c r="G224" i="1" s="1"/>
  <c r="J231" i="1"/>
  <c r="J230" i="1"/>
  <c r="J229" i="1"/>
  <c r="J228" i="1"/>
  <c r="J227" i="1"/>
  <c r="J226" i="1"/>
  <c r="I225" i="1"/>
  <c r="H225" i="1"/>
  <c r="H224" i="1" s="1"/>
  <c r="G225" i="1"/>
  <c r="I224" i="1"/>
  <c r="J223" i="1"/>
  <c r="I222" i="1"/>
  <c r="H222" i="1"/>
  <c r="H209" i="1" s="1"/>
  <c r="G222" i="1"/>
  <c r="J221" i="1"/>
  <c r="J220" i="1"/>
  <c r="J219" i="1"/>
  <c r="J218" i="1" s="1"/>
  <c r="I218" i="1"/>
  <c r="H218" i="1"/>
  <c r="G218" i="1"/>
  <c r="J217" i="1"/>
  <c r="J216" i="1"/>
  <c r="J215" i="1"/>
  <c r="I214" i="1"/>
  <c r="H214" i="1"/>
  <c r="G214" i="1"/>
  <c r="J213" i="1"/>
  <c r="J212" i="1"/>
  <c r="J211" i="1"/>
  <c r="J210" i="1"/>
  <c r="I210" i="1"/>
  <c r="I209" i="1" s="1"/>
  <c r="H210" i="1"/>
  <c r="G210" i="1"/>
  <c r="G209" i="1" s="1"/>
  <c r="J208" i="1"/>
  <c r="J207" i="1"/>
  <c r="I207" i="1"/>
  <c r="I200" i="1" s="1"/>
  <c r="H207" i="1"/>
  <c r="G207" i="1"/>
  <c r="J206" i="1"/>
  <c r="I205" i="1"/>
  <c r="H205" i="1"/>
  <c r="G205" i="1"/>
  <c r="J204" i="1"/>
  <c r="J203" i="1" s="1"/>
  <c r="I203" i="1"/>
  <c r="H203" i="1"/>
  <c r="G203" i="1"/>
  <c r="J202" i="1"/>
  <c r="J201" i="1"/>
  <c r="I201" i="1"/>
  <c r="H201" i="1"/>
  <c r="G201" i="1"/>
  <c r="G200" i="1"/>
  <c r="J199" i="1"/>
  <c r="J198" i="1"/>
  <c r="J197" i="1" s="1"/>
  <c r="I198" i="1"/>
  <c r="H198" i="1"/>
  <c r="H197" i="1" s="1"/>
  <c r="G198" i="1"/>
  <c r="I197" i="1"/>
  <c r="G197" i="1"/>
  <c r="J196" i="1"/>
  <c r="J195" i="1"/>
  <c r="I195" i="1"/>
  <c r="H195" i="1"/>
  <c r="G195" i="1"/>
  <c r="J194" i="1"/>
  <c r="J193" i="1"/>
  <c r="I193" i="1"/>
  <c r="H193" i="1"/>
  <c r="G193" i="1"/>
  <c r="J192" i="1"/>
  <c r="I191" i="1"/>
  <c r="H191" i="1"/>
  <c r="G191" i="1"/>
  <c r="J190" i="1"/>
  <c r="J189" i="1" s="1"/>
  <c r="I189" i="1"/>
  <c r="H189" i="1"/>
  <c r="G189" i="1"/>
  <c r="G188" i="1" s="1"/>
  <c r="H188" i="1"/>
  <c r="J187" i="1"/>
  <c r="J186" i="1" s="1"/>
  <c r="I186" i="1"/>
  <c r="H186" i="1"/>
  <c r="G186" i="1"/>
  <c r="G179" i="1" s="1"/>
  <c r="J185" i="1"/>
  <c r="J184" i="1"/>
  <c r="I184" i="1"/>
  <c r="H184" i="1"/>
  <c r="G184" i="1"/>
  <c r="J183" i="1"/>
  <c r="J182" i="1"/>
  <c r="I182" i="1"/>
  <c r="I179" i="1" s="1"/>
  <c r="H182" i="1"/>
  <c r="G182" i="1"/>
  <c r="J181" i="1"/>
  <c r="I180" i="1"/>
  <c r="H180" i="1"/>
  <c r="H179" i="1" s="1"/>
  <c r="G180" i="1"/>
  <c r="J178" i="1"/>
  <c r="J177" i="1"/>
  <c r="I177" i="1"/>
  <c r="H177" i="1"/>
  <c r="G177" i="1"/>
  <c r="J176" i="1"/>
  <c r="J175" i="1"/>
  <c r="J174" i="1"/>
  <c r="I174" i="1"/>
  <c r="H174" i="1"/>
  <c r="G174" i="1"/>
  <c r="J173" i="1"/>
  <c r="J172" i="1" s="1"/>
  <c r="J171" i="1" s="1"/>
  <c r="I172" i="1"/>
  <c r="H172" i="1"/>
  <c r="H171" i="1" s="1"/>
  <c r="G172" i="1"/>
  <c r="I171" i="1"/>
  <c r="G171" i="1"/>
  <c r="G170" i="1" s="1"/>
  <c r="J169" i="1"/>
  <c r="J168" i="1"/>
  <c r="J167" i="1" s="1"/>
  <c r="I167" i="1"/>
  <c r="H167" i="1"/>
  <c r="G167" i="1"/>
  <c r="J166" i="1"/>
  <c r="J165" i="1"/>
  <c r="I164" i="1"/>
  <c r="H164" i="1"/>
  <c r="G164" i="1"/>
  <c r="J163" i="1"/>
  <c r="J162" i="1"/>
  <c r="J161" i="1"/>
  <c r="J160" i="1"/>
  <c r="J159" i="1"/>
  <c r="J158" i="1"/>
  <c r="J157" i="1"/>
  <c r="I157" i="1"/>
  <c r="H157" i="1"/>
  <c r="G157" i="1"/>
  <c r="J156" i="1"/>
  <c r="J155" i="1"/>
  <c r="J154" i="1"/>
  <c r="I154" i="1"/>
  <c r="H154" i="1"/>
  <c r="G154" i="1"/>
  <c r="J153" i="1"/>
  <c r="J152" i="1"/>
  <c r="J151" i="1"/>
  <c r="J150" i="1"/>
  <c r="I150" i="1"/>
  <c r="H150" i="1"/>
  <c r="G150" i="1"/>
  <c r="J149" i="1"/>
  <c r="J148" i="1"/>
  <c r="I148" i="1"/>
  <c r="H148" i="1"/>
  <c r="G148" i="1"/>
  <c r="J147" i="1"/>
  <c r="J146" i="1" s="1"/>
  <c r="I146" i="1"/>
  <c r="H146" i="1"/>
  <c r="G146" i="1"/>
  <c r="J145" i="1"/>
  <c r="J144" i="1"/>
  <c r="I144" i="1"/>
  <c r="H144" i="1"/>
  <c r="G144" i="1"/>
  <c r="I143" i="1"/>
  <c r="G143" i="1"/>
  <c r="J142" i="1"/>
  <c r="J141" i="1"/>
  <c r="I141" i="1"/>
  <c r="H141" i="1"/>
  <c r="G141" i="1"/>
  <c r="J140" i="1"/>
  <c r="J139" i="1"/>
  <c r="J138" i="1"/>
  <c r="J137" i="1"/>
  <c r="J136" i="1"/>
  <c r="J135" i="1"/>
  <c r="J134" i="1"/>
  <c r="J133" i="1"/>
  <c r="J132" i="1"/>
  <c r="J131" i="1"/>
  <c r="I131" i="1"/>
  <c r="H131" i="1"/>
  <c r="G131" i="1"/>
  <c r="J130" i="1"/>
  <c r="J129" i="1"/>
  <c r="J128" i="1"/>
  <c r="J127" i="1"/>
  <c r="I126" i="1"/>
  <c r="I125" i="1" s="1"/>
  <c r="H126" i="1"/>
  <c r="G126" i="1"/>
  <c r="H125" i="1"/>
  <c r="G125" i="1"/>
  <c r="J124" i="1"/>
  <c r="J123" i="1"/>
  <c r="I123" i="1"/>
  <c r="H123" i="1"/>
  <c r="G123" i="1"/>
  <c r="J122" i="1"/>
  <c r="I121" i="1"/>
  <c r="I116" i="1" s="1"/>
  <c r="H121" i="1"/>
  <c r="H116" i="1" s="1"/>
  <c r="G121" i="1"/>
  <c r="J120" i="1"/>
  <c r="J119" i="1" s="1"/>
  <c r="I119" i="1"/>
  <c r="H119" i="1"/>
  <c r="G119" i="1"/>
  <c r="J118" i="1"/>
  <c r="J117" i="1"/>
  <c r="I117" i="1"/>
  <c r="H117" i="1"/>
  <c r="G117" i="1"/>
  <c r="G116" i="1"/>
  <c r="J115" i="1"/>
  <c r="J114" i="1"/>
  <c r="I114" i="1"/>
  <c r="H114" i="1"/>
  <c r="G114" i="1"/>
  <c r="J113" i="1"/>
  <c r="J112" i="1"/>
  <c r="I112" i="1"/>
  <c r="H112" i="1"/>
  <c r="G112" i="1"/>
  <c r="J111" i="1"/>
  <c r="I110" i="1"/>
  <c r="H110" i="1"/>
  <c r="G110" i="1"/>
  <c r="J109" i="1"/>
  <c r="J108" i="1"/>
  <c r="J107" i="1"/>
  <c r="J106" i="1"/>
  <c r="J105" i="1"/>
  <c r="J104" i="1" s="1"/>
  <c r="I104" i="1"/>
  <c r="H104" i="1"/>
  <c r="G104" i="1"/>
  <c r="G99" i="1" s="1"/>
  <c r="J103" i="1"/>
  <c r="J102" i="1"/>
  <c r="I102" i="1"/>
  <c r="H102" i="1"/>
  <c r="G102" i="1"/>
  <c r="J101" i="1"/>
  <c r="J100" i="1"/>
  <c r="I100" i="1"/>
  <c r="I99" i="1" s="1"/>
  <c r="H100" i="1"/>
  <c r="H99" i="1" s="1"/>
  <c r="G100" i="1"/>
  <c r="J98" i="1"/>
  <c r="J97" i="1"/>
  <c r="I97" i="1"/>
  <c r="I92" i="1" s="1"/>
  <c r="H97" i="1"/>
  <c r="G97" i="1"/>
  <c r="J96" i="1"/>
  <c r="I95" i="1"/>
  <c r="H95" i="1"/>
  <c r="G95" i="1"/>
  <c r="J94" i="1"/>
  <c r="J93" i="1" s="1"/>
  <c r="I93" i="1"/>
  <c r="H93" i="1"/>
  <c r="G93" i="1"/>
  <c r="G92" i="1" s="1"/>
  <c r="H92" i="1"/>
  <c r="J91" i="1"/>
  <c r="J90" i="1" s="1"/>
  <c r="I90" i="1"/>
  <c r="H90" i="1"/>
  <c r="G90" i="1"/>
  <c r="J89" i="1"/>
  <c r="J88" i="1"/>
  <c r="J87" i="1" s="1"/>
  <c r="I88" i="1"/>
  <c r="I87" i="1" s="1"/>
  <c r="H88" i="1"/>
  <c r="G88" i="1"/>
  <c r="H87" i="1"/>
  <c r="G87" i="1"/>
  <c r="J86" i="1"/>
  <c r="J85" i="1"/>
  <c r="J82" i="1" s="1"/>
  <c r="I85" i="1"/>
  <c r="H85" i="1"/>
  <c r="G85" i="1"/>
  <c r="J84" i="1"/>
  <c r="J83" i="1"/>
  <c r="I83" i="1"/>
  <c r="I82" i="1" s="1"/>
  <c r="H83" i="1"/>
  <c r="H82" i="1" s="1"/>
  <c r="G83" i="1"/>
  <c r="G82" i="1"/>
  <c r="J81" i="1"/>
  <c r="J80" i="1"/>
  <c r="I80" i="1"/>
  <c r="H80" i="1"/>
  <c r="G80" i="1"/>
  <c r="J79" i="1"/>
  <c r="I78" i="1"/>
  <c r="H78" i="1"/>
  <c r="G78" i="1"/>
  <c r="J77" i="1"/>
  <c r="J76" i="1"/>
  <c r="J75" i="1"/>
  <c r="I75" i="1"/>
  <c r="H75" i="1"/>
  <c r="G75" i="1"/>
  <c r="J74" i="1"/>
  <c r="I73" i="1"/>
  <c r="H73" i="1"/>
  <c r="H68" i="1" s="1"/>
  <c r="G73" i="1"/>
  <c r="J72" i="1"/>
  <c r="J71" i="1" s="1"/>
  <c r="I71" i="1"/>
  <c r="H71" i="1"/>
  <c r="G71" i="1"/>
  <c r="G68" i="1" s="1"/>
  <c r="G67" i="1" s="1"/>
  <c r="J70" i="1"/>
  <c r="J69" i="1"/>
  <c r="I69" i="1"/>
  <c r="H69" i="1"/>
  <c r="G69" i="1"/>
  <c r="J66" i="1"/>
  <c r="J65" i="1" s="1"/>
  <c r="I65" i="1"/>
  <c r="H65" i="1"/>
  <c r="G65" i="1"/>
  <c r="J64" i="1"/>
  <c r="J63" i="1"/>
  <c r="I63" i="1"/>
  <c r="H63" i="1"/>
  <c r="G63" i="1"/>
  <c r="J62" i="1"/>
  <c r="J61" i="1"/>
  <c r="I61" i="1"/>
  <c r="I58" i="1" s="1"/>
  <c r="H61" i="1"/>
  <c r="G61" i="1"/>
  <c r="J60" i="1"/>
  <c r="I59" i="1"/>
  <c r="H59" i="1"/>
  <c r="H58" i="1" s="1"/>
  <c r="G59" i="1"/>
  <c r="G58" i="1" s="1"/>
  <c r="J57" i="1"/>
  <c r="J55" i="1" s="1"/>
  <c r="J54" i="1" s="1"/>
  <c r="J56" i="1"/>
  <c r="I55" i="1"/>
  <c r="I54" i="1" s="1"/>
  <c r="H55" i="1"/>
  <c r="G55" i="1"/>
  <c r="G54" i="1" s="1"/>
  <c r="H54" i="1"/>
  <c r="J53" i="1"/>
  <c r="J52" i="1"/>
  <c r="J51" i="1"/>
  <c r="J50" i="1"/>
  <c r="J49" i="1"/>
  <c r="J48" i="1"/>
  <c r="J47" i="1"/>
  <c r="J46" i="1"/>
  <c r="I45" i="1"/>
  <c r="H45" i="1"/>
  <c r="G45" i="1"/>
  <c r="J44" i="1"/>
  <c r="I43" i="1"/>
  <c r="H43" i="1"/>
  <c r="H42" i="1" s="1"/>
  <c r="G43" i="1"/>
  <c r="G42" i="1" s="1"/>
  <c r="I42" i="1"/>
  <c r="J41" i="1"/>
  <c r="J37" i="1" s="1"/>
  <c r="J40" i="1"/>
  <c r="J39" i="1"/>
  <c r="J38" i="1"/>
  <c r="I37" i="1"/>
  <c r="H37" i="1"/>
  <c r="G37" i="1"/>
  <c r="J36" i="1"/>
  <c r="J35" i="1" s="1"/>
  <c r="I35" i="1"/>
  <c r="H35" i="1"/>
  <c r="G35" i="1"/>
  <c r="J34" i="1"/>
  <c r="I33" i="1"/>
  <c r="H33" i="1"/>
  <c r="G33" i="1"/>
  <c r="J32" i="1"/>
  <c r="J31" i="1"/>
  <c r="J30" i="1"/>
  <c r="J29" i="1"/>
  <c r="J28" i="1"/>
  <c r="J27" i="1"/>
  <c r="J26" i="1" s="1"/>
  <c r="I26" i="1"/>
  <c r="H26" i="1"/>
  <c r="G26" i="1"/>
  <c r="J25" i="1"/>
  <c r="J21" i="1" s="1"/>
  <c r="J24" i="1"/>
  <c r="J23" i="1"/>
  <c r="J22" i="1"/>
  <c r="I21" i="1"/>
  <c r="H21" i="1"/>
  <c r="H20" i="1" s="1"/>
  <c r="H19" i="1" s="1"/>
  <c r="G21" i="1"/>
  <c r="I20" i="1"/>
  <c r="I19" i="1" s="1"/>
  <c r="G20" i="1"/>
  <c r="G19" i="1" s="1"/>
  <c r="G18" i="1" s="1"/>
  <c r="G13" i="1"/>
  <c r="G12" i="1"/>
  <c r="G11" i="1"/>
  <c r="G10" i="1"/>
  <c r="M15" i="1" s="1"/>
  <c r="G9" i="1"/>
  <c r="F6" i="1"/>
  <c r="F4" i="1"/>
  <c r="F3" i="1"/>
  <c r="F2" i="1"/>
  <c r="J33" i="1" l="1"/>
  <c r="J20" i="1" s="1"/>
  <c r="J19" i="1" s="1"/>
  <c r="J59" i="1"/>
  <c r="J58" i="1" s="1"/>
  <c r="J78" i="1"/>
  <c r="J116" i="1"/>
  <c r="J164" i="1"/>
  <c r="G14" i="1"/>
  <c r="J73" i="1"/>
  <c r="J68" i="1" s="1"/>
  <c r="J188" i="1"/>
  <c r="J191" i="1"/>
  <c r="J43" i="1"/>
  <c r="J42" i="1" s="1"/>
  <c r="J45" i="1"/>
  <c r="I68" i="1"/>
  <c r="I67" i="1" s="1"/>
  <c r="J95" i="1"/>
  <c r="J92" i="1" s="1"/>
  <c r="J121" i="1"/>
  <c r="H170" i="1"/>
  <c r="J110" i="1"/>
  <c r="J99" i="1" s="1"/>
  <c r="J126" i="1"/>
  <c r="J125" i="1" s="1"/>
  <c r="J266" i="1"/>
  <c r="J255" i="1" s="1"/>
  <c r="J143" i="1"/>
  <c r="J272" i="1"/>
  <c r="J291" i="1"/>
  <c r="J290" i="1" s="1"/>
  <c r="J180" i="1"/>
  <c r="J179" i="1" s="1"/>
  <c r="I188" i="1"/>
  <c r="I170" i="1" s="1"/>
  <c r="J222" i="1"/>
  <c r="J249" i="1"/>
  <c r="J238" i="1" s="1"/>
  <c r="I271" i="1"/>
  <c r="H283" i="1"/>
  <c r="H271" i="1" s="1"/>
  <c r="H143" i="1"/>
  <c r="H67" i="1" s="1"/>
  <c r="H18" i="1" s="1"/>
  <c r="H200" i="1"/>
  <c r="J205" i="1"/>
  <c r="J200" i="1" s="1"/>
  <c r="J214" i="1"/>
  <c r="J209" i="1" s="1"/>
  <c r="J225" i="1"/>
  <c r="J224" i="1" s="1"/>
  <c r="I238" i="1"/>
  <c r="J277" i="1"/>
  <c r="J288" i="1"/>
  <c r="J283" i="1" s="1"/>
  <c r="J305" i="1"/>
  <c r="J302" i="1" s="1"/>
  <c r="J320" i="1"/>
  <c r="J314" i="1" s="1"/>
  <c r="J326" i="1"/>
  <c r="J325" i="1" s="1"/>
  <c r="J324" i="1" s="1"/>
  <c r="I18" i="1" l="1"/>
  <c r="J67" i="1"/>
  <c r="J18" i="1" s="1"/>
  <c r="J170" i="1"/>
  <c r="J271" i="1"/>
  <c r="K241" i="1" l="1"/>
  <c r="K323" i="1"/>
  <c r="K322" i="1" s="1"/>
  <c r="K304" i="1"/>
  <c r="K303" i="1" s="1"/>
  <c r="K301" i="1"/>
  <c r="K300" i="1" s="1"/>
  <c r="K287" i="1"/>
  <c r="K286" i="1" s="1"/>
  <c r="K276" i="1"/>
  <c r="K275" i="1" s="1"/>
  <c r="K270" i="1"/>
  <c r="K269" i="1" s="1"/>
  <c r="K248" i="1"/>
  <c r="K247" i="1" s="1"/>
  <c r="K243" i="1"/>
  <c r="K240" i="1"/>
  <c r="K239" i="1" s="1"/>
  <c r="K237" i="1"/>
  <c r="K235" i="1"/>
  <c r="K233" i="1"/>
  <c r="K232" i="1" s="1"/>
  <c r="K221" i="1"/>
  <c r="K219" i="1"/>
  <c r="K212" i="1"/>
  <c r="K204" i="1"/>
  <c r="K203" i="1" s="1"/>
  <c r="K190" i="1"/>
  <c r="K189" i="1" s="1"/>
  <c r="K187" i="1"/>
  <c r="K186" i="1" s="1"/>
  <c r="K234" i="1"/>
  <c r="K213" i="1"/>
  <c r="K168" i="1"/>
  <c r="K163" i="1"/>
  <c r="K161" i="1"/>
  <c r="K159" i="1"/>
  <c r="K89" i="1"/>
  <c r="K88" i="1" s="1"/>
  <c r="K70" i="1"/>
  <c r="K69" i="1" s="1"/>
  <c r="K64" i="1"/>
  <c r="K63" i="1" s="1"/>
  <c r="K56" i="1"/>
  <c r="K32" i="1"/>
  <c r="K294" i="1"/>
  <c r="K293" i="1" s="1"/>
  <c r="K236" i="1"/>
  <c r="K194" i="1"/>
  <c r="K193" i="1" s="1"/>
  <c r="K175" i="1"/>
  <c r="K174" i="1" s="1"/>
  <c r="K152" i="1"/>
  <c r="K297" i="1"/>
  <c r="K296" i="1" s="1"/>
  <c r="K220" i="1"/>
  <c r="K208" i="1"/>
  <c r="K207" i="1" s="1"/>
  <c r="K169" i="1"/>
  <c r="K162" i="1"/>
  <c r="K160" i="1"/>
  <c r="K158" i="1"/>
  <c r="K157" i="1" s="1"/>
  <c r="K308" i="1"/>
  <c r="K307" i="1" s="1"/>
  <c r="K280" i="1"/>
  <c r="K279" i="1" s="1"/>
  <c r="K260" i="1"/>
  <c r="K259" i="1" s="1"/>
  <c r="K252" i="1"/>
  <c r="K251" i="1" s="1"/>
  <c r="K211" i="1"/>
  <c r="K210" i="1" s="1"/>
  <c r="K183" i="1"/>
  <c r="K182" i="1" s="1"/>
  <c r="K136" i="1"/>
  <c r="K106" i="1"/>
  <c r="K101" i="1"/>
  <c r="K100" i="1" s="1"/>
  <c r="K76" i="1"/>
  <c r="K46" i="1"/>
  <c r="K38" i="1"/>
  <c r="K29" i="1"/>
  <c r="K22" i="1"/>
  <c r="K147" i="1"/>
  <c r="K146" i="1" s="1"/>
  <c r="K138" i="1"/>
  <c r="K108" i="1"/>
  <c r="K84" i="1"/>
  <c r="K83" i="1" s="1"/>
  <c r="K81" i="1"/>
  <c r="K80" i="1" s="1"/>
  <c r="K62" i="1"/>
  <c r="K61" i="1" s="1"/>
  <c r="K40" i="1"/>
  <c r="K24" i="1"/>
  <c r="K151" i="1"/>
  <c r="K140" i="1"/>
  <c r="K132" i="1"/>
  <c r="K113" i="1"/>
  <c r="K112" i="1" s="1"/>
  <c r="K50" i="1"/>
  <c r="K36" i="1"/>
  <c r="K35" i="1" s="1"/>
  <c r="K244" i="1"/>
  <c r="K176" i="1"/>
  <c r="K153" i="1"/>
  <c r="K134" i="1"/>
  <c r="K127" i="1"/>
  <c r="K124" i="1"/>
  <c r="K123" i="1" s="1"/>
  <c r="K98" i="1"/>
  <c r="K97" i="1" s="1"/>
  <c r="K23" i="1"/>
  <c r="K34" i="1"/>
  <c r="K33" i="1" s="1"/>
  <c r="K60" i="1"/>
  <c r="K59" i="1" s="1"/>
  <c r="K103" i="1"/>
  <c r="K102" i="1" s="1"/>
  <c r="K165" i="1"/>
  <c r="K28" i="1"/>
  <c r="K118" i="1"/>
  <c r="K117" i="1" s="1"/>
  <c r="K44" i="1"/>
  <c r="K43" i="1" s="1"/>
  <c r="K25" i="1"/>
  <c r="K111" i="1"/>
  <c r="K110" i="1" s="1"/>
  <c r="K227" i="1"/>
  <c r="K155" i="1"/>
  <c r="K154" i="1" s="1"/>
  <c r="K185" i="1"/>
  <c r="K184" i="1" s="1"/>
  <c r="K262" i="1"/>
  <c r="K261" i="1" s="1"/>
  <c r="K282" i="1"/>
  <c r="K281" i="1" s="1"/>
  <c r="K310" i="1"/>
  <c r="K309" i="1" s="1"/>
  <c r="K72" i="1"/>
  <c r="K71" i="1" s="1"/>
  <c r="K120" i="1"/>
  <c r="K119" i="1" s="1"/>
  <c r="K217" i="1"/>
  <c r="K321" i="1"/>
  <c r="K320" i="1" s="1"/>
  <c r="K196" i="1"/>
  <c r="K195" i="1" s="1"/>
  <c r="K206" i="1"/>
  <c r="K205" i="1" s="1"/>
  <c r="K230" i="1"/>
  <c r="K327" i="1"/>
  <c r="K326" i="1" s="1"/>
  <c r="K325" i="1" s="1"/>
  <c r="K324" i="1" s="1"/>
  <c r="K129" i="1"/>
  <c r="K199" i="1"/>
  <c r="K198" i="1" s="1"/>
  <c r="K197" i="1" s="1"/>
  <c r="K289" i="1"/>
  <c r="K288" i="1" s="1"/>
  <c r="K319" i="1"/>
  <c r="K318" i="1" s="1"/>
  <c r="K149" i="1"/>
  <c r="K148" i="1" s="1"/>
  <c r="K274" i="1"/>
  <c r="K273" i="1" s="1"/>
  <c r="K48" i="1"/>
  <c r="K31" i="1"/>
  <c r="K27" i="1"/>
  <c r="K26" i="1" s="1"/>
  <c r="K39" i="1"/>
  <c r="K77" i="1"/>
  <c r="K107" i="1"/>
  <c r="K53" i="1"/>
  <c r="K128" i="1"/>
  <c r="K192" i="1"/>
  <c r="K191" i="1" s="1"/>
  <c r="K122" i="1"/>
  <c r="K121" i="1" s="1"/>
  <c r="K41" i="1"/>
  <c r="K86" i="1"/>
  <c r="K85" i="1" s="1"/>
  <c r="K130" i="1"/>
  <c r="K231" i="1"/>
  <c r="K166" i="1"/>
  <c r="K246" i="1"/>
  <c r="K245" i="1" s="1"/>
  <c r="K265" i="1"/>
  <c r="K264" i="1" s="1"/>
  <c r="K263" i="1" s="1"/>
  <c r="K285" i="1"/>
  <c r="K284" i="1" s="1"/>
  <c r="K283" i="1" s="1"/>
  <c r="K313" i="1"/>
  <c r="K312" i="1" s="1"/>
  <c r="K311" i="1" s="1"/>
  <c r="K91" i="1"/>
  <c r="K90" i="1" s="1"/>
  <c r="K142" i="1"/>
  <c r="K141" i="1" s="1"/>
  <c r="K181" i="1"/>
  <c r="K180" i="1" s="1"/>
  <c r="K179" i="1" s="1"/>
  <c r="K250" i="1"/>
  <c r="K249" i="1" s="1"/>
  <c r="K257" i="1"/>
  <c r="K256" i="1" s="1"/>
  <c r="K105" i="1"/>
  <c r="K317" i="1"/>
  <c r="K226" i="1"/>
  <c r="K52" i="1"/>
  <c r="K30" i="1"/>
  <c r="K47" i="1"/>
  <c r="K135" i="1"/>
  <c r="K215" i="1"/>
  <c r="K214" i="1" s="1"/>
  <c r="K51" i="1"/>
  <c r="K96" i="1"/>
  <c r="K95" i="1" s="1"/>
  <c r="K133" i="1"/>
  <c r="K49" i="1"/>
  <c r="K109" i="1"/>
  <c r="K216" i="1"/>
  <c r="K254" i="1"/>
  <c r="K253" i="1" s="1"/>
  <c r="K268" i="1"/>
  <c r="K267" i="1" s="1"/>
  <c r="K266" i="1" s="1"/>
  <c r="K316" i="1"/>
  <c r="K94" i="1"/>
  <c r="K93" i="1" s="1"/>
  <c r="K92" i="1" s="1"/>
  <c r="K145" i="1"/>
  <c r="K144" i="1" s="1"/>
  <c r="K223" i="1"/>
  <c r="K222" i="1" s="1"/>
  <c r="K258" i="1"/>
  <c r="K299" i="1"/>
  <c r="K298" i="1" s="1"/>
  <c r="K228" i="1"/>
  <c r="K66" i="1"/>
  <c r="K65" i="1" s="1"/>
  <c r="K156" i="1"/>
  <c r="K229" i="1"/>
  <c r="K173" i="1"/>
  <c r="K172" i="1" s="1"/>
  <c r="K306" i="1"/>
  <c r="K305" i="1" s="1"/>
  <c r="K79" i="1"/>
  <c r="K78" i="1" s="1"/>
  <c r="K137" i="1"/>
  <c r="K74" i="1"/>
  <c r="K73" i="1" s="1"/>
  <c r="K115" i="1"/>
  <c r="K114" i="1" s="1"/>
  <c r="K57" i="1"/>
  <c r="K139" i="1"/>
  <c r="K178" i="1"/>
  <c r="K177" i="1" s="1"/>
  <c r="K292" i="1"/>
  <c r="K291" i="1" s="1"/>
  <c r="K290" i="1" s="1"/>
  <c r="K202" i="1"/>
  <c r="K201" i="1" s="1"/>
  <c r="K278" i="1"/>
  <c r="K277" i="1" s="1"/>
  <c r="K171" i="1" l="1"/>
  <c r="K225" i="1"/>
  <c r="K224" i="1" s="1"/>
  <c r="K200" i="1"/>
  <c r="K315" i="1"/>
  <c r="K314" i="1" s="1"/>
  <c r="K104" i="1"/>
  <c r="K99" i="1" s="1"/>
  <c r="K255" i="1"/>
  <c r="K116" i="1"/>
  <c r="K58" i="1"/>
  <c r="K82" i="1"/>
  <c r="K21" i="1"/>
  <c r="K75" i="1"/>
  <c r="K295" i="1"/>
  <c r="K272" i="1"/>
  <c r="K271" i="1" s="1"/>
  <c r="K126" i="1"/>
  <c r="K131" i="1"/>
  <c r="K68" i="1"/>
  <c r="K218" i="1"/>
  <c r="K209" i="1" s="1"/>
  <c r="K302" i="1"/>
  <c r="K164" i="1"/>
  <c r="K37" i="1"/>
  <c r="K87" i="1"/>
  <c r="K167" i="1"/>
  <c r="K188" i="1"/>
  <c r="K238" i="1"/>
  <c r="K143" i="1"/>
  <c r="K150" i="1"/>
  <c r="K45" i="1"/>
  <c r="K42" i="1" s="1"/>
  <c r="K55" i="1"/>
  <c r="K54" i="1" s="1"/>
  <c r="K242" i="1"/>
  <c r="K125" i="1" l="1"/>
  <c r="K67" i="1" s="1"/>
  <c r="K20" i="1"/>
  <c r="K19" i="1" s="1"/>
  <c r="K170" i="1"/>
  <c r="K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Elisa Caba</author>
  </authors>
  <commentList>
    <comment ref="A259" authorId="0" shapeId="0" xr:uid="{05B73DF2-1023-4FEC-A35B-D7F854E193AD}">
      <text>
        <r>
          <rPr>
            <b/>
            <sz val="9"/>
            <color indexed="81"/>
            <rFont val="Tahoma"/>
            <family val="2"/>
          </rPr>
          <t>Patricia Elisa Caba:</t>
        </r>
        <r>
          <rPr>
            <sz val="8"/>
            <color indexed="81"/>
            <rFont val="Tahoma"/>
            <family val="2"/>
          </rPr>
          <t xml:space="preserve">
Bloquear cuentas a CEAS</t>
        </r>
      </text>
    </comment>
  </commentList>
</comments>
</file>

<file path=xl/sharedStrings.xml><?xml version="1.0" encoding="utf-8"?>
<sst xmlns="http://schemas.openxmlformats.org/spreadsheetml/2006/main" count="497" uniqueCount="264">
  <si>
    <t xml:space="preserve">Consolidado del Presupuesto Estimado de Ingresos y Gastos </t>
  </si>
  <si>
    <t>Estimación de Ingresos</t>
  </si>
  <si>
    <t>Anticipos Financieros</t>
  </si>
  <si>
    <t>Venta de Servicios y Otros Ingresos</t>
  </si>
  <si>
    <t>Aportes SNS Nómina</t>
  </si>
  <si>
    <t>Otros Aportes</t>
  </si>
  <si>
    <t>Transferencias Corrientes</t>
  </si>
  <si>
    <t>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</si>
  <si>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</si>
  <si>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</si>
  <si>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</si>
  <si>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</si>
  <si>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</si>
  <si>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</si>
  <si>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</si>
  <si>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</si>
  <si>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</si>
  <si>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Nominas</t>
  </si>
  <si>
    <t>Total RD$</t>
  </si>
  <si>
    <t>%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</si>
  <si>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</si>
  <si>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</si>
  <si>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</si>
  <si>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</si>
  <si>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</si>
  <si>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</si>
  <si>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</si>
  <si>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</si>
  <si>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`05</t>
  </si>
  <si>
    <t>Incentivos y escalafón</t>
  </si>
  <si>
    <t>`06</t>
  </si>
  <si>
    <t>Nuevas plazas a medicos</t>
  </si>
  <si>
    <t>Remuneraciones al personal con carácter transitorio</t>
  </si>
  <si>
    <t>`03</t>
  </si>
  <si>
    <t>Suplencias</t>
  </si>
  <si>
    <t>Sueldo al personal nominal en período probatorio</t>
  </si>
  <si>
    <t xml:space="preserve"> Jornales</t>
  </si>
  <si>
    <t>`08</t>
  </si>
  <si>
    <t>Empleados temporales</t>
  </si>
  <si>
    <t>`09</t>
  </si>
  <si>
    <t>Personal de carácter eventual</t>
  </si>
  <si>
    <t>`11</t>
  </si>
  <si>
    <t>Interinato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</si>
  <si>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</si>
  <si>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</si>
  <si>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</si>
  <si>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</si>
  <si>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</si>
  <si>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`04</t>
  </si>
  <si>
    <t>Proporción de vacaciones no disfrutadas</t>
  </si>
  <si>
    <t>Sobresueldos</t>
  </si>
  <si>
    <t>Primas por antigüedad</t>
  </si>
  <si>
    <t>Compensación</t>
  </si>
  <si>
    <t>Pago de horas extraordinarias, Horas extraordinarias fin de año (Reglamento 523-09)</t>
  </si>
  <si>
    <t>Prima de transporte</t>
  </si>
  <si>
    <t>Compensación servicios de Seguridad</t>
  </si>
  <si>
    <t>Incentivo por rendimiento individual</t>
  </si>
  <si>
    <t>`07</t>
  </si>
  <si>
    <t>Compensación por distancia</t>
  </si>
  <si>
    <t>Compensaciones especiales</t>
  </si>
  <si>
    <t>Bono por desempeño</t>
  </si>
  <si>
    <t>`10</t>
  </si>
  <si>
    <t>Compensación por cumplimiento de indicadores</t>
  </si>
  <si>
    <t>Dietas y Gastos de Representación</t>
  </si>
  <si>
    <t>Gastos de representación</t>
  </si>
  <si>
    <t>Gastos de representación en el país</t>
  </si>
  <si>
    <t>Gastos de representación en el exterior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</si>
  <si>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</si>
  <si>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</si>
  <si>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</si>
  <si>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</si>
  <si>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</si>
  <si>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</si>
  <si>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</si>
  <si>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Servicios telefónico de larga distancia</t>
  </si>
  <si>
    <t>Teléfono local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</si>
  <si>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</si>
  <si>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</si>
  <si>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</si>
  <si>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</si>
  <si>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</si>
  <si>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</si>
  <si>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</si>
  <si>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</si>
  <si>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</si>
  <si>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</si>
  <si>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</si>
  <si>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</si>
  <si>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</si>
  <si>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 y gastos de transporte</t>
  </si>
  <si>
    <t>Fletes</t>
  </si>
  <si>
    <t>Peaje</t>
  </si>
  <si>
    <t>Alquileres y Rentas</t>
  </si>
  <si>
    <t>Alquilleres y rentas de edificios y locales</t>
  </si>
  <si>
    <t>Alquileres de máquinas y equipos de producción</t>
  </si>
  <si>
    <t>Alquileres de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</si>
  <si>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</si>
  <si>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</si>
  <si>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</si>
  <si>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</si>
  <si>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</si>
  <si>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</si>
  <si>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</si>
  <si>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Derecho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</si>
  <si>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</si>
  <si>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</si>
  <si>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</si>
  <si>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</si>
  <si>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</si>
  <si>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Otros seguros</t>
  </si>
  <si>
    <t>Servicios de Conservación, Reparaciones Menores e Instalaciones Temporales</t>
  </si>
  <si>
    <t>Contratación de mantenimiento y reparaciones menores</t>
  </si>
  <si>
    <t>Mantenimiento y reparaciones menores en edificaciones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</si>
  <si>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</si>
  <si>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</si>
  <si>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</si>
  <si>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</si>
  <si>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Mantenimientos y reparacion de maquinarias y equipos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</si>
  <si>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</si>
  <si>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</si>
  <si>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</si>
  <si>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</si>
  <si>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de comunicación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</si>
  <si>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</si>
  <si>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</si>
  <si>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</si>
  <si>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 xml:space="preserve">Otros servicios de mantenimiento, reparacion de maquinaria y equipos no identicados en los conceptos anteriores </t>
  </si>
  <si>
    <t>Instalaciones temporales</t>
  </si>
  <si>
    <t>Otros Servicios No Incluidos en conceptos anteriores</t>
  </si>
  <si>
    <t>Gastos y representación judiciales</t>
  </si>
  <si>
    <t xml:space="preserve">Comisiones y gastos </t>
  </si>
  <si>
    <t>Comisiones y gastos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</si>
  <si>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</si>
  <si>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</si>
  <si>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</si>
  <si>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</si>
  <si>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</si>
  <si>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Servicio de organización de eventos, festividades y actividades de entretenimiento</t>
  </si>
  <si>
    <t>Eventos Generales</t>
  </si>
  <si>
    <t>Festividades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</si>
  <si>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</si>
  <si>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</si>
  <si>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</si>
  <si>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</si>
  <si>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</si>
  <si>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</si>
  <si>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</si>
  <si>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</si>
  <si>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</si>
  <si>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Servicios de alimentación</t>
  </si>
  <si>
    <t>´01</t>
  </si>
  <si>
    <t>Servicios de catering</t>
  </si>
  <si>
    <t>Materiales y Suministros</t>
  </si>
  <si>
    <t>Alimentos y Productos Agroforestales</t>
  </si>
  <si>
    <t>Alimentos y bebidas para personas</t>
  </si>
  <si>
    <t>Productos agroforestales y pecuarios</t>
  </si>
  <si>
    <t>Productos agrícolas</t>
  </si>
  <si>
    <t>Productos forestales</t>
  </si>
  <si>
    <t>Madera, corcho y sus manufacturas</t>
  </si>
  <si>
    <t>Textiles y Vestuarios</t>
  </si>
  <si>
    <t>Hilados, fibras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</si>
  <si>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</si>
  <si>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</si>
  <si>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</si>
  <si>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</si>
  <si>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</si>
  <si>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</si>
  <si>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</si>
  <si>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</si>
  <si>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Productos Farmacéuticos</t>
  </si>
  <si>
    <t>Productos medicinales para uso humano</t>
  </si>
  <si>
    <t>Productos de Cuero, Caucho y Plasticos</t>
  </si>
  <si>
    <t>Producto de cuero</t>
  </si>
  <si>
    <t>Llantas y neumáticos</t>
  </si>
  <si>
    <t>Productos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</si>
  <si>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</si>
  <si>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</si>
  <si>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</si>
  <si>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</si>
  <si>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</si>
  <si>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</si>
  <si>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yeso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</si>
  <si>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</si>
  <si>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</si>
  <si>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</si>
  <si>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</si>
  <si>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</si>
  <si>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</si>
  <si>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</si>
  <si>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 xml:space="preserve">Productos de metálicos </t>
  </si>
  <si>
    <t>Minerales</t>
  </si>
  <si>
    <t>Piedra, arcilla y arena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</si>
  <si>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</si>
  <si>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</si>
  <si>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</si>
  <si>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</si>
  <si>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</si>
  <si>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</si>
  <si>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</si>
  <si>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</si>
  <si>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</si>
  <si>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Fotoquímicos</t>
  </si>
  <si>
    <t>Productos Químicos de uso Personal</t>
  </si>
  <si>
    <t>Insecticidas, Fumigantes y Otros</t>
  </si>
  <si>
    <t>Pinturas, Lacas, Barnices, Diluyentes y Absorbentes para Pinturas</t>
  </si>
  <si>
    <t>Otros productos quimicos y conexos</t>
  </si>
  <si>
    <t>Productos y Utiles Varios</t>
  </si>
  <si>
    <t>Material para limpieza e higiene</t>
  </si>
  <si>
    <t>Material para limpieza</t>
  </si>
  <si>
    <t>Utiles, materiales de limpieza e higiene personal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</si>
  <si>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</si>
  <si>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</si>
  <si>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</si>
  <si>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</si>
  <si>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Utiles de cocina y comedor</t>
  </si>
  <si>
    <t>Productos eléctricos y afines</t>
  </si>
  <si>
    <t>Repuestos y accesorios menores</t>
  </si>
  <si>
    <t>Productos y útiles varios no identificados precedentemente (n.i.p.)</t>
  </si>
  <si>
    <t>Ayudas Y Donaciones A Personas</t>
  </si>
  <si>
    <t>Ayudas Y Donaciones Programadas A Hogares Y Personas</t>
  </si>
  <si>
    <t>Ayudas Y Donaciones Ocasionales A Hogares Y Personas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</si>
  <si>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</si>
  <si>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</si>
  <si>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</si>
  <si>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Transferencias corrientes a empresas públicas no financieras </t>
  </si>
  <si>
    <t>Transferencias corrientes a empresas públicas no financieras nacionales</t>
  </si>
  <si>
    <t>Transferencias corrientes a empresas públicas no financieras nacionales   para pago de electricidad no cortable.</t>
  </si>
  <si>
    <t>Transferencias de Corrientes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</si>
  <si>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</si>
  <si>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</si>
  <si>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</si>
  <si>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Muebles, equipos de oficina y estantería</t>
  </si>
  <si>
    <t>Muebles de alojamiento</t>
  </si>
  <si>
    <t>Equipos de tecnología de la información y comunicación</t>
  </si>
  <si>
    <t>Electrodomesticos</t>
  </si>
  <si>
    <t>Otros mobiliarios y equipos no identificados precedentemente</t>
  </si>
  <si>
    <t xml:space="preserve">Mobiliario y Equipo Audiovisual, Recreativo y Educacional </t>
  </si>
  <si>
    <t>Equipos y aparatos audiovisuales</t>
  </si>
  <si>
    <t>Cámaras fotográficas y de video</t>
  </si>
  <si>
    <t>Mobiliario y equipos educacional y  recreativos</t>
  </si>
  <si>
    <t>Equipo e Instrumental, Científico Y Laboratorio</t>
  </si>
  <si>
    <t>Equipo médico y de laboratorio</t>
  </si>
  <si>
    <t>Instrumental médico y de laboratorio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</si>
  <si>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</si>
  <si>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</si>
  <si>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</si>
  <si>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</si>
  <si>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</si>
  <si>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</si>
  <si>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Sistemas y equipos de climatización</t>
  </si>
  <si>
    <t>Equipo de comunicación, telecomunicaciones y señalamiento</t>
  </si>
  <si>
    <t>Equipo de generación eléctrica, aparatos y accesorios eléctricos</t>
  </si>
  <si>
    <t>Equipos de defensa y seguridad</t>
  </si>
  <si>
    <t>Equipos de seguridad</t>
  </si>
  <si>
    <t>Bienes Intangibles</t>
  </si>
  <si>
    <t>Programas de informática y base de datos</t>
  </si>
  <si>
    <t>Base de datos</t>
  </si>
  <si>
    <t>Estudios de preinversión</t>
  </si>
  <si>
    <t>Licencias informáticas e intelectuales, industriales y comerciales</t>
  </si>
  <si>
    <t>Licencias Informáticas</t>
  </si>
  <si>
    <t>Otros activos intangibles</t>
  </si>
  <si>
    <t>Obras</t>
  </si>
  <si>
    <t>Obras En Edificaciones</t>
  </si>
  <si>
    <t>Obras para edificación no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</si>
</sst>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6" fillId="0" borderId="0" xfId="2" applyFont="1" applyAlignment="1">
      <alignment vertical="center"/>
    </xf>
    <xf numFmtId="0" fontId="7" fillId="3" borderId="1" xfId="2" applyFont="1" applyFill="1" applyBorder="1" applyAlignment="1" applyProtection="1">
      <alignment horizontal="left" vertical="center"/>
      <protection locked="0"/>
    </xf>
    <xf numFmtId="0" fontId="2" fillId="3" borderId="0" xfId="2" applyFont="1" applyFill="1" applyAlignment="1">
      <alignment vertical="center"/>
    </xf>
    <xf numFmtId="0" fontId="2" fillId="3" borderId="0" xfId="2" applyFont="1" applyFill="1" applyAlignment="1">
      <alignment vertical="center" wrapText="1"/>
    </xf>
    <xf numFmtId="0" fontId="2" fillId="3" borderId="2" xfId="2" applyFont="1" applyFill="1" applyBorder="1" applyAlignment="1">
      <alignment vertical="center"/>
    </xf>
    <xf numFmtId="0" fontId="6" fillId="4" borderId="1" xfId="2" applyFont="1" applyFill="1" applyBorder="1" applyAlignment="1">
      <alignment horizontal="left" vertical="center"/>
    </xf>
    <xf numFmtId="0" fontId="6" fillId="4" borderId="0" xfId="2" applyFont="1" applyFill="1" applyAlignment="1">
      <alignment vertical="center"/>
    </xf>
    <xf numFmtId="0" fontId="6" fillId="4" borderId="0" xfId="2" applyFont="1" applyFill="1" applyAlignment="1">
      <alignment vertical="center" wrapText="1"/>
    </xf>
    <xf numFmtId="4" fontId="6" fillId="4" borderId="0" xfId="2" applyNumberFormat="1" applyFont="1" applyFill="1" applyAlignment="1" applyProtection="1">
      <alignment vertical="center"/>
      <protection locked="0"/>
    </xf>
    <xf numFmtId="0" fontId="6" fillId="4" borderId="2" xfId="2" applyFont="1" applyFill="1" applyBorder="1" applyAlignment="1">
      <alignment vertical="center"/>
    </xf>
    <xf numFmtId="4" fontId="6" fillId="4" borderId="0" xfId="2" applyNumberFormat="1" applyFont="1" applyFill="1" applyAlignment="1">
      <alignment vertical="center"/>
    </xf>
    <xf numFmtId="164" fontId="6" fillId="4" borderId="0" xfId="2" applyNumberFormat="1" applyFont="1" applyFill="1" applyAlignment="1" applyProtection="1">
      <alignment vertical="center"/>
      <protection locked="0"/>
    </xf>
    <xf numFmtId="0" fontId="6" fillId="4" borderId="1" xfId="1" applyFont="1" applyFill="1" applyBorder="1" applyAlignment="1">
      <alignment horizontal="left" vertical="center"/>
    </xf>
    <xf numFmtId="4" fontId="6" fillId="4" borderId="3" xfId="2" applyNumberFormat="1" applyFont="1" applyFill="1" applyBorder="1" applyAlignment="1">
      <alignment vertical="center"/>
    </xf>
    <xf numFmtId="0" fontId="8" fillId="5" borderId="1" xfId="2" applyFont="1" applyFill="1" applyBorder="1" applyAlignment="1">
      <alignment horizontal="left" vertical="center"/>
    </xf>
    <xf numFmtId="0" fontId="6" fillId="5" borderId="0" xfId="2" applyFont="1" applyFill="1" applyAlignment="1">
      <alignment vertical="center"/>
    </xf>
    <xf numFmtId="0" fontId="6" fillId="5" borderId="0" xfId="2" applyFont="1" applyFill="1" applyAlignment="1">
      <alignment vertical="center" wrapText="1"/>
    </xf>
    <xf numFmtId="4" fontId="8" fillId="5" borderId="4" xfId="2" applyNumberFormat="1" applyFont="1" applyFill="1" applyBorder="1" applyAlignment="1">
      <alignment vertical="center"/>
    </xf>
    <xf numFmtId="4" fontId="6" fillId="5" borderId="0" xfId="2" applyNumberFormat="1" applyFont="1" applyFill="1" applyAlignment="1" applyProtection="1">
      <alignment vertical="center"/>
      <protection locked="0"/>
    </xf>
    <xf numFmtId="0" fontId="6" fillId="5" borderId="2" xfId="2" applyFont="1" applyFill="1" applyBorder="1" applyAlignment="1">
      <alignment vertical="center"/>
    </xf>
    <xf numFmtId="0" fontId="8" fillId="3" borderId="1" xfId="2" applyFont="1" applyFill="1" applyBorder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 wrapText="1"/>
      <protection locked="0"/>
    </xf>
    <xf numFmtId="0" fontId="8" fillId="3" borderId="2" xfId="2" applyFont="1" applyFill="1" applyBorder="1" applyAlignment="1" applyProtection="1">
      <alignment vertical="center"/>
      <protection locked="0"/>
    </xf>
    <xf numFmtId="4" fontId="5" fillId="2" borderId="0" xfId="2" applyNumberFormat="1" applyFont="1" applyFill="1" applyAlignment="1">
      <alignment vertical="center"/>
    </xf>
    <xf numFmtId="0" fontId="8" fillId="5" borderId="5" xfId="1" applyFont="1" applyFill="1" applyBorder="1" applyAlignment="1">
      <alignment horizontal="left" vertical="center" textRotation="90"/>
    </xf>
    <xf numFmtId="0" fontId="8" fillId="5" borderId="6" xfId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vertical="center"/>
    </xf>
    <xf numFmtId="0" fontId="8" fillId="6" borderId="6" xfId="1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wrapText="1"/>
    </xf>
    <xf numFmtId="165" fontId="8" fillId="6" borderId="6" xfId="3" applyNumberFormat="1" applyFont="1" applyFill="1" applyBorder="1" applyAlignment="1" applyProtection="1">
      <alignment vertical="center"/>
      <protection hidden="1"/>
    </xf>
    <xf numFmtId="0" fontId="7" fillId="7" borderId="8" xfId="1" applyFont="1" applyFill="1" applyBorder="1" applyAlignment="1">
      <alignment vertical="center"/>
    </xf>
    <xf numFmtId="0" fontId="8" fillId="7" borderId="8" xfId="1" applyFont="1" applyFill="1" applyBorder="1" applyAlignment="1">
      <alignment horizontal="center" vertical="center"/>
    </xf>
    <xf numFmtId="0" fontId="8" fillId="7" borderId="8" xfId="2" applyFont="1" applyFill="1" applyBorder="1" applyAlignment="1">
      <alignment vertical="center" wrapText="1"/>
    </xf>
    <xf numFmtId="165" fontId="8" fillId="7" borderId="8" xfId="3" applyNumberFormat="1" applyFont="1" applyFill="1" applyBorder="1" applyAlignment="1" applyProtection="1">
      <alignment vertical="center"/>
      <protection hidden="1"/>
    </xf>
    <xf numFmtId="0" fontId="7" fillId="8" borderId="8" xfId="1" applyFont="1" applyFill="1" applyBorder="1" applyAlignment="1">
      <alignment vertical="center"/>
    </xf>
    <xf numFmtId="0" fontId="8" fillId="8" borderId="8" xfId="1" applyFont="1" applyFill="1" applyBorder="1" applyAlignment="1">
      <alignment horizontal="center" vertical="center"/>
    </xf>
    <xf numFmtId="0" fontId="8" fillId="8" borderId="8" xfId="2" applyFont="1" applyFill="1" applyBorder="1" applyAlignment="1">
      <alignment vertical="center" wrapText="1"/>
    </xf>
    <xf numFmtId="165" fontId="8" fillId="8" borderId="8" xfId="3" applyNumberFormat="1" applyFont="1" applyFill="1" applyBorder="1" applyAlignment="1" applyProtection="1">
      <alignment vertical="center"/>
      <protection hidden="1"/>
    </xf>
    <xf numFmtId="0" fontId="7" fillId="2" borderId="8" xfId="1" applyFont="1" applyFill="1" applyBorder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2" applyFont="1" applyFill="1" applyBorder="1" applyAlignment="1">
      <alignment vertical="center" wrapText="1"/>
    </xf>
    <xf numFmtId="165" fontId="8" fillId="2" borderId="8" xfId="3" applyNumberFormat="1" applyFont="1" applyFill="1" applyBorder="1" applyAlignment="1" applyProtection="1">
      <alignment vertical="center"/>
      <protection hidden="1"/>
    </xf>
    <xf numFmtId="0" fontId="2" fillId="2" borderId="8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 wrapText="1"/>
    </xf>
    <xf numFmtId="165" fontId="6" fillId="2" borderId="8" xfId="3" applyNumberFormat="1" applyFont="1" applyFill="1" applyBorder="1" applyAlignment="1" applyProtection="1">
      <alignment vertical="center"/>
      <protection locked="0"/>
    </xf>
    <xf numFmtId="165" fontId="6" fillId="2" borderId="8" xfId="3" applyNumberFormat="1" applyFont="1" applyFill="1" applyBorder="1" applyAlignment="1" applyProtection="1">
      <alignment vertical="center"/>
    </xf>
    <xf numFmtId="165" fontId="6" fillId="4" borderId="8" xfId="3" applyNumberFormat="1" applyFont="1" applyFill="1" applyBorder="1" applyAlignment="1" applyProtection="1">
      <alignment horizontal="right" vertical="center"/>
    </xf>
    <xf numFmtId="0" fontId="6" fillId="2" borderId="8" xfId="2" applyFont="1" applyFill="1" applyBorder="1" applyAlignment="1">
      <alignment vertical="center" wrapText="1"/>
    </xf>
    <xf numFmtId="165" fontId="5" fillId="2" borderId="0" xfId="2" applyNumberFormat="1" applyFont="1" applyFill="1" applyAlignment="1">
      <alignment vertical="center"/>
    </xf>
    <xf numFmtId="0" fontId="2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8" xfId="2" applyFont="1" applyBorder="1" applyAlignment="1">
      <alignment vertical="center" wrapText="1"/>
    </xf>
    <xf numFmtId="0" fontId="6" fillId="2" borderId="8" xfId="2" applyFont="1" applyFill="1" applyBorder="1" applyAlignment="1" applyProtection="1">
      <alignment vertical="center" wrapText="1"/>
      <protection locked="0"/>
    </xf>
    <xf numFmtId="0" fontId="8" fillId="2" borderId="8" xfId="1" applyFont="1" applyFill="1" applyBorder="1" applyAlignment="1">
      <alignment vertical="center" wrapText="1"/>
    </xf>
    <xf numFmtId="165" fontId="8" fillId="2" borderId="8" xfId="3" applyNumberFormat="1" applyFont="1" applyFill="1" applyBorder="1" applyAlignment="1" applyProtection="1">
      <alignment vertical="center"/>
      <protection locked="0"/>
    </xf>
    <xf numFmtId="165" fontId="8" fillId="2" borderId="8" xfId="3" applyNumberFormat="1" applyFont="1" applyFill="1" applyBorder="1" applyAlignment="1" applyProtection="1">
      <alignment vertical="center"/>
    </xf>
    <xf numFmtId="0" fontId="9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8" xfId="2" applyFont="1" applyFill="1" applyBorder="1" applyAlignment="1">
      <alignment vertical="center" wrapText="1"/>
    </xf>
    <xf numFmtId="165" fontId="6" fillId="9" borderId="8" xfId="3" applyNumberFormat="1" applyFont="1" applyFill="1" applyBorder="1" applyAlignment="1" applyProtection="1">
      <alignment vertical="center"/>
      <protection locked="0"/>
    </xf>
    <xf numFmtId="165" fontId="6" fillId="9" borderId="8" xfId="3" applyNumberFormat="1" applyFont="1" applyFill="1" applyBorder="1" applyAlignment="1" applyProtection="1">
      <alignment vertical="center"/>
    </xf>
    <xf numFmtId="0" fontId="2" fillId="5" borderId="8" xfId="1" applyFont="1" applyFill="1" applyBorder="1" applyAlignment="1">
      <alignment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8" xfId="2" applyFont="1" applyFill="1" applyBorder="1" applyAlignment="1">
      <alignment vertical="center" wrapText="1"/>
    </xf>
    <xf numFmtId="165" fontId="6" fillId="5" borderId="8" xfId="3" applyNumberFormat="1" applyFont="1" applyFill="1" applyBorder="1" applyAlignment="1" applyProtection="1">
      <alignment vertical="center"/>
      <protection locked="0"/>
    </xf>
    <xf numFmtId="0" fontId="6" fillId="5" borderId="8" xfId="1" applyFont="1" applyFill="1" applyBorder="1" applyAlignment="1">
      <alignment vertical="center" wrapText="1"/>
    </xf>
    <xf numFmtId="0" fontId="2" fillId="9" borderId="8" xfId="1" applyFont="1" applyFill="1" applyBorder="1" applyAlignment="1">
      <alignment vertical="center"/>
    </xf>
    <xf numFmtId="0" fontId="6" fillId="9" borderId="8" xfId="1" applyFont="1" applyFill="1" applyBorder="1" applyAlignment="1">
      <alignment vertical="center" wrapText="1"/>
    </xf>
    <xf numFmtId="0" fontId="6" fillId="10" borderId="8" xfId="1" applyFont="1" applyFill="1" applyBorder="1" applyAlignment="1">
      <alignment vertical="center" wrapText="1"/>
    </xf>
    <xf numFmtId="165" fontId="6" fillId="10" borderId="8" xfId="3" applyNumberFormat="1" applyFont="1" applyFill="1" applyBorder="1" applyAlignment="1" applyProtection="1">
      <alignment vertical="center"/>
      <protection locked="0"/>
    </xf>
    <xf numFmtId="165" fontId="6" fillId="2" borderId="8" xfId="3" applyNumberFormat="1" applyFont="1" applyFill="1" applyBorder="1" applyAlignment="1" applyProtection="1">
      <alignment vertical="center"/>
      <protection hidden="1"/>
    </xf>
    <xf numFmtId="0" fontId="6" fillId="2" borderId="8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165" fontId="6" fillId="5" borderId="8" xfId="3" applyNumberFormat="1" applyFont="1" applyFill="1" applyBorder="1" applyAlignment="1" applyProtection="1">
      <alignment vertical="center"/>
    </xf>
    <xf numFmtId="0" fontId="6" fillId="10" borderId="8" xfId="2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10" borderId="9" xfId="1" applyFont="1" applyFill="1" applyBorder="1" applyAlignment="1">
      <alignment vertical="center" wrapText="1"/>
    </xf>
    <xf numFmtId="165" fontId="6" fillId="10" borderId="9" xfId="3" applyNumberFormat="1" applyFont="1" applyFill="1" applyBorder="1" applyAlignment="1" applyProtection="1">
      <alignment vertical="center"/>
      <protection locked="0"/>
    </xf>
    <xf numFmtId="165" fontId="6" fillId="2" borderId="9" xfId="3" applyNumberFormat="1" applyFont="1" applyFill="1" applyBorder="1" applyAlignment="1" applyProtection="1">
      <alignment vertical="center"/>
      <protection locked="0"/>
    </xf>
    <xf numFmtId="165" fontId="6" fillId="2" borderId="9" xfId="3" applyNumberFormat="1" applyFont="1" applyFill="1" applyBorder="1" applyAlignment="1" applyProtection="1">
      <alignment vertical="center"/>
      <protection hidden="1"/>
    </xf>
    <xf numFmtId="165" fontId="6" fillId="4" borderId="9" xfId="3" applyNumberFormat="1" applyFont="1" applyFill="1" applyBorder="1" applyAlignment="1" applyProtection="1">
      <alignment horizontal="right" vertical="center"/>
      <protection hidden="1"/>
    </xf>
    <xf numFmtId="0" fontId="2" fillId="0" borderId="0" xfId="2" applyFont="1" applyAlignment="1">
      <alignment vertical="center" wrapText="1"/>
    </xf>
  </cellXfs>
  <cellStyles count="4">
    <cellStyle name="Millares 2" xfId="3" xr:uid="{6A941051-66C1-497F-B5DD-B094AF1AE933}"/>
    <cellStyle name="Normal" xfId="0" builtinId="0"/>
    <cellStyle name="Normal 2 2" xfId="1" xr:uid="{BE3F5350-832C-4233-A8A2-AB68BFE63F30}"/>
    <cellStyle name="Normal 3" xfId="2" xr:uid="{B9E1B45A-8AC9-457F-9570-51DA3AF43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</xdr:colOff>
      <xdr:row>160</xdr:row>
      <xdr:rowOff>0</xdr:rowOff>
    </xdr:from>
    <xdr:to>
      <xdr:col>5</xdr:col>
      <xdr:colOff>415237</xdr:colOff>
      <xdr:row>160</xdr:row>
      <xdr:rowOff>635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114BDEF-C812-47A0-A051-CF67851D6572}"/>
            </a:ext>
          </a:extLst>
        </xdr:cNvPr>
        <xdr:cNvSpPr txBox="1">
          <a:spLocks noChangeArrowheads="1"/>
        </xdr:cNvSpPr>
      </xdr:nvSpPr>
      <xdr:spPr bwMode="auto">
        <a:xfrm>
          <a:off x="1955800" y="276796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160</xdr:row>
      <xdr:rowOff>0</xdr:rowOff>
    </xdr:from>
    <xdr:to>
      <xdr:col>5</xdr:col>
      <xdr:colOff>415237</xdr:colOff>
      <xdr:row>160</xdr:row>
      <xdr:rowOff>635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BF6DF5D-7972-47B3-BD03-84B8A025D7A6}"/>
            </a:ext>
          </a:extLst>
        </xdr:cNvPr>
        <xdr:cNvSpPr txBox="1">
          <a:spLocks noChangeArrowheads="1"/>
        </xdr:cNvSpPr>
      </xdr:nvSpPr>
      <xdr:spPr bwMode="auto">
        <a:xfrm>
          <a:off x="1955800" y="276796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160</xdr:row>
      <xdr:rowOff>0</xdr:rowOff>
    </xdr:from>
    <xdr:to>
      <xdr:col>5</xdr:col>
      <xdr:colOff>415237</xdr:colOff>
      <xdr:row>160</xdr:row>
      <xdr:rowOff>635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8C2B4C0-F288-41EB-BED0-B0290012ED08}"/>
            </a:ext>
          </a:extLst>
        </xdr:cNvPr>
        <xdr:cNvSpPr txBox="1">
          <a:spLocks noChangeArrowheads="1"/>
        </xdr:cNvSpPr>
      </xdr:nvSpPr>
      <xdr:spPr bwMode="auto">
        <a:xfrm>
          <a:off x="1955800" y="276796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160</xdr:row>
      <xdr:rowOff>0</xdr:rowOff>
    </xdr:from>
    <xdr:to>
      <xdr:col>5</xdr:col>
      <xdr:colOff>415237</xdr:colOff>
      <xdr:row>160</xdr:row>
      <xdr:rowOff>635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7C58FCB-DAFD-426E-90CE-3C9C7A3C3A2F}"/>
            </a:ext>
          </a:extLst>
        </xdr:cNvPr>
        <xdr:cNvSpPr txBox="1">
          <a:spLocks noChangeArrowheads="1"/>
        </xdr:cNvSpPr>
      </xdr:nvSpPr>
      <xdr:spPr bwMode="auto">
        <a:xfrm>
          <a:off x="1955800" y="276796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D2639FB-F844-44E9-A80A-9243CBEBCEB2}"/>
            </a:ext>
          </a:extLst>
        </xdr:cNvPr>
        <xdr:cNvSpPr txBox="1">
          <a:spLocks noChangeArrowheads="1"/>
        </xdr:cNvSpPr>
      </xdr:nvSpPr>
      <xdr:spPr bwMode="auto">
        <a:xfrm>
          <a:off x="1957705" y="198596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0</xdr:rowOff>
    </xdr:from>
    <xdr:to>
      <xdr:col>5</xdr:col>
      <xdr:colOff>415237</xdr:colOff>
      <xdr:row>172</xdr:row>
      <xdr:rowOff>635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D676A047-3CE1-4C90-A436-09FC6A2E6098}"/>
            </a:ext>
          </a:extLst>
        </xdr:cNvPr>
        <xdr:cNvSpPr txBox="1">
          <a:spLocks noChangeArrowheads="1"/>
        </xdr:cNvSpPr>
      </xdr:nvSpPr>
      <xdr:spPr bwMode="auto">
        <a:xfrm>
          <a:off x="1955800" y="296227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7941E624-70AD-4156-A85B-BFA97CBBFADA}"/>
            </a:ext>
          </a:extLst>
        </xdr:cNvPr>
        <xdr:cNvSpPr txBox="1">
          <a:spLocks noChangeArrowheads="1"/>
        </xdr:cNvSpPr>
      </xdr:nvSpPr>
      <xdr:spPr bwMode="auto">
        <a:xfrm>
          <a:off x="1957705" y="198596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0</xdr:rowOff>
    </xdr:from>
    <xdr:to>
      <xdr:col>5</xdr:col>
      <xdr:colOff>415237</xdr:colOff>
      <xdr:row>172</xdr:row>
      <xdr:rowOff>635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DF18DEF2-8DF3-46FA-9A53-EDFED002C201}"/>
            </a:ext>
          </a:extLst>
        </xdr:cNvPr>
        <xdr:cNvSpPr txBox="1">
          <a:spLocks noChangeArrowheads="1"/>
        </xdr:cNvSpPr>
      </xdr:nvSpPr>
      <xdr:spPr bwMode="auto">
        <a:xfrm>
          <a:off x="1955800" y="296227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5B60B5C4-4EBE-4CF6-B5EC-C21A02974B7D}"/>
            </a:ext>
          </a:extLst>
        </xdr:cNvPr>
        <xdr:cNvSpPr txBox="1">
          <a:spLocks noChangeArrowheads="1"/>
        </xdr:cNvSpPr>
      </xdr:nvSpPr>
      <xdr:spPr bwMode="auto">
        <a:xfrm>
          <a:off x="1957705" y="198596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0</xdr:rowOff>
    </xdr:from>
    <xdr:to>
      <xdr:col>5</xdr:col>
      <xdr:colOff>415237</xdr:colOff>
      <xdr:row>172</xdr:row>
      <xdr:rowOff>635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FA47921B-7AE3-4130-A242-E4C7F0975E2B}"/>
            </a:ext>
          </a:extLst>
        </xdr:cNvPr>
        <xdr:cNvSpPr txBox="1">
          <a:spLocks noChangeArrowheads="1"/>
        </xdr:cNvSpPr>
      </xdr:nvSpPr>
      <xdr:spPr bwMode="auto">
        <a:xfrm>
          <a:off x="1955800" y="296227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6438CB09-F06F-4F3D-962C-430887874783}"/>
            </a:ext>
          </a:extLst>
        </xdr:cNvPr>
        <xdr:cNvSpPr txBox="1">
          <a:spLocks noChangeArrowheads="1"/>
        </xdr:cNvSpPr>
      </xdr:nvSpPr>
      <xdr:spPr bwMode="auto">
        <a:xfrm>
          <a:off x="1957705" y="198596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0</xdr:rowOff>
    </xdr:from>
    <xdr:to>
      <xdr:col>5</xdr:col>
      <xdr:colOff>415237</xdr:colOff>
      <xdr:row>172</xdr:row>
      <xdr:rowOff>635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4C08333C-55F4-42DB-A8E6-2EA8F16FA9C9}"/>
            </a:ext>
          </a:extLst>
        </xdr:cNvPr>
        <xdr:cNvSpPr txBox="1">
          <a:spLocks noChangeArrowheads="1"/>
        </xdr:cNvSpPr>
      </xdr:nvSpPr>
      <xdr:spPr bwMode="auto">
        <a:xfrm>
          <a:off x="1955800" y="29622750"/>
          <a:ext cx="412062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190500</xdr:colOff>
      <xdr:row>1</xdr:row>
      <xdr:rowOff>152400</xdr:rowOff>
    </xdr:from>
    <xdr:to>
      <xdr:col>3</xdr:col>
      <xdr:colOff>321945</xdr:colOff>
      <xdr:row>5</xdr:row>
      <xdr:rowOff>144780</xdr:rowOff>
    </xdr:to>
    <xdr:pic>
      <xdr:nvPicPr>
        <xdr:cNvPr id="14" name="Imagen 18">
          <a:extLst>
            <a:ext uri="{FF2B5EF4-FFF2-40B4-BE49-F238E27FC236}">
              <a16:creationId xmlns:a16="http://schemas.microsoft.com/office/drawing/2014/main" id="{9E525933-953C-496B-B69B-32A7CB96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14325"/>
          <a:ext cx="16078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2/Desktop/POA%20HOSPITALES%202025/POA%202025%20Cibao%20Nordeste%20VFA2%2021-02-2025%20VF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 "/>
      <sheetName val="Formulario PPGR4"/>
      <sheetName val="Formulario PPGR5"/>
      <sheetName val="Formulario PPGR6"/>
      <sheetName val="Formulario PPGR7"/>
      <sheetName val="Formulario PPGR8"/>
      <sheetName val="Hoja4"/>
      <sheetName val="P2 PRESUPUESTO APROB EJECUCION"/>
      <sheetName val="Hoja5"/>
      <sheetName val="Hoja3"/>
      <sheetName val="PRUEBA"/>
      <sheetName val="PI PRESUPUESTO APROBADO "/>
      <sheetName val="Hoja2"/>
      <sheetName val="Hoja1"/>
      <sheetName val="Tablero Indicadores POA"/>
      <sheetName val="Prov"/>
      <sheetName val="Insumos"/>
      <sheetName val="LSIns"/>
      <sheetName val="Obj"/>
      <sheetName val="Catalogo"/>
    </sheetNames>
    <sheetDataSet>
      <sheetData sheetId="0"/>
      <sheetData sheetId="1">
        <row r="2">
          <cell r="G2" t="str">
            <v>Servicio Nacional de Salud</v>
          </cell>
        </row>
        <row r="3">
          <cell r="G3" t="str">
            <v>Dirección de Planificación y Desarrollo</v>
          </cell>
          <cell r="M3" t="str">
            <v>SNS - Dirección Central</v>
          </cell>
        </row>
        <row r="4">
          <cell r="G4" t="str">
            <v xml:space="preserve">Plan Operativo Anual </v>
          </cell>
        </row>
      </sheetData>
      <sheetData sheetId="2"/>
      <sheetData sheetId="3"/>
      <sheetData sheetId="4"/>
      <sheetData sheetId="5"/>
      <sheetData sheetId="6">
        <row r="11">
          <cell r="F11">
            <v>0</v>
          </cell>
        </row>
        <row r="15">
          <cell r="F15">
            <v>65973942.700000003</v>
          </cell>
        </row>
        <row r="16">
          <cell r="F16">
            <v>16092765.83</v>
          </cell>
        </row>
        <row r="17">
          <cell r="F17">
            <v>5193811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165563298.78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8AE2-1BF9-40E4-80CE-94DA7E2E5157}">
  <dimension ref="A1:BH668"/>
  <sheetViews>
    <sheetView tabSelected="1" workbookViewId="0">
      <selection activeCell="F31" sqref="F31"/>
    </sheetView>
  </sheetViews>
  <sheetFormatPr baseColWidth="10" defaultColWidth="9.140625" defaultRowHeight="12.75" x14ac:dyDescent="0.25"/>
  <cols>
    <col min="1" max="5" width="5.85546875" style="8" customWidth="1"/>
    <col min="6" max="6" width="66.85546875" style="100" customWidth="1"/>
    <col min="7" max="9" width="20.28515625" style="8" customWidth="1"/>
    <col min="10" max="10" width="20.85546875" style="8" customWidth="1"/>
    <col min="11" max="11" width="9.42578125" style="12" customWidth="1"/>
    <col min="12" max="12" width="9.140625" style="10"/>
    <col min="13" max="13" width="13.28515625" style="10" bestFit="1" customWidth="1"/>
    <col min="14" max="52" width="9.140625" style="10"/>
    <col min="53" max="16384" width="9.140625" style="12"/>
  </cols>
  <sheetData>
    <row r="1" spans="1:60" s="1" customFormat="1" x14ac:dyDescent="0.25">
      <c r="F1" s="2"/>
      <c r="P1" s="3"/>
      <c r="Q1" s="4"/>
      <c r="R1" s="4"/>
      <c r="S1" s="4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60" s="1" customFormat="1" x14ac:dyDescent="0.25">
      <c r="C2" s="7"/>
      <c r="E2" s="8"/>
      <c r="F2" s="9" t="str">
        <f>'[1]Formulario PPGR1'!G2</f>
        <v>Servicio Nacional de Salud</v>
      </c>
      <c r="P2" s="3"/>
      <c r="Q2" s="4"/>
      <c r="R2" s="4"/>
      <c r="S2" s="4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60" s="1" customFormat="1" x14ac:dyDescent="0.25">
      <c r="C3" s="7"/>
      <c r="E3" s="8"/>
      <c r="F3" s="9" t="str">
        <f>'[1]Formulario PPGR1'!G3</f>
        <v>Dirección de Planificación y Desarrollo</v>
      </c>
      <c r="P3" s="3"/>
      <c r="Q3" s="4"/>
      <c r="R3" s="4"/>
      <c r="S3" s="4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60" s="1" customFormat="1" x14ac:dyDescent="0.25">
      <c r="C4" s="7"/>
      <c r="E4" s="8"/>
      <c r="F4" s="9" t="str">
        <f>'[1]Formulario PPGR1'!G4</f>
        <v xml:space="preserve">Plan Operativo Anual </v>
      </c>
      <c r="P4" s="3"/>
      <c r="Q4" s="4"/>
      <c r="R4" s="4"/>
      <c r="S4" s="4"/>
      <c r="T4" s="5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60" s="1" customFormat="1" x14ac:dyDescent="0.25">
      <c r="C5" s="7"/>
      <c r="E5" s="8"/>
      <c r="F5" s="9" t="s">
        <v>0</v>
      </c>
      <c r="P5" s="3"/>
      <c r="Q5" s="4"/>
      <c r="R5" s="4"/>
      <c r="S5" s="4"/>
      <c r="T5" s="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60" s="1" customFormat="1" x14ac:dyDescent="0.25">
      <c r="E6" s="8"/>
      <c r="F6" s="9" t="str">
        <f>'[1]Formulario PPGR1'!$M$3</f>
        <v>SNS - Dirección Central</v>
      </c>
      <c r="R6" s="4"/>
      <c r="S6" s="4"/>
      <c r="T6" s="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60" ht="16.5" customHeight="1" x14ac:dyDescent="0.25">
      <c r="A7" s="10"/>
      <c r="B7" s="10"/>
      <c r="C7" s="10"/>
      <c r="D7" s="10"/>
      <c r="E7" s="10"/>
      <c r="F7" s="11"/>
      <c r="G7" s="10"/>
      <c r="H7" s="10"/>
      <c r="I7" s="10"/>
      <c r="J7" s="10"/>
      <c r="K7" s="10"/>
      <c r="BA7" s="10"/>
      <c r="BB7" s="10"/>
      <c r="BC7" s="10"/>
      <c r="BD7" s="10"/>
      <c r="BE7" s="10"/>
      <c r="BF7" s="10"/>
      <c r="BG7" s="10"/>
      <c r="BH7" s="10"/>
    </row>
    <row r="8" spans="1:60" ht="15.75" customHeight="1" x14ac:dyDescent="0.25">
      <c r="A8" s="13" t="s">
        <v>1</v>
      </c>
      <c r="B8" s="14"/>
      <c r="C8" s="14"/>
      <c r="D8" s="14"/>
      <c r="E8" s="14"/>
      <c r="F8" s="15"/>
      <c r="G8" s="14"/>
      <c r="H8" s="14"/>
      <c r="I8" s="14"/>
      <c r="J8" s="14"/>
      <c r="K8" s="16"/>
    </row>
    <row r="9" spans="1:60" x14ac:dyDescent="0.25">
      <c r="A9" s="17" t="s">
        <v>2</v>
      </c>
      <c r="B9" s="18"/>
      <c r="C9" s="18"/>
      <c r="D9" s="18"/>
      <c r="E9" s="18"/>
      <c r="F9" s="19"/>
      <c r="G9" s="20">
        <f>+'[1]Formulario PPGR6'!F16</f>
        <v>16092765.83</v>
      </c>
      <c r="H9" s="20"/>
      <c r="I9" s="20"/>
      <c r="J9" s="20"/>
      <c r="K9" s="21"/>
    </row>
    <row r="10" spans="1:60" x14ac:dyDescent="0.25">
      <c r="A10" s="17" t="s">
        <v>3</v>
      </c>
      <c r="B10" s="18"/>
      <c r="C10" s="18"/>
      <c r="D10" s="18"/>
      <c r="E10" s="18"/>
      <c r="F10" s="19"/>
      <c r="G10" s="22">
        <f>+'[1]Formulario PPGR6'!F23</f>
        <v>165563298.78</v>
      </c>
      <c r="H10" s="20"/>
      <c r="I10" s="20"/>
      <c r="J10" s="20"/>
      <c r="K10" s="21"/>
    </row>
    <row r="11" spans="1:60" x14ac:dyDescent="0.25">
      <c r="A11" s="17" t="s">
        <v>4</v>
      </c>
      <c r="B11" s="18"/>
      <c r="C11" s="18"/>
      <c r="D11" s="18"/>
      <c r="E11" s="18"/>
      <c r="F11" s="19"/>
      <c r="G11" s="22">
        <f>+'[1]Formulario PPGR6'!F15</f>
        <v>65973942.700000003</v>
      </c>
      <c r="H11" s="20"/>
      <c r="I11" s="23"/>
      <c r="J11" s="20"/>
      <c r="K11" s="21"/>
    </row>
    <row r="12" spans="1:60" x14ac:dyDescent="0.25">
      <c r="A12" s="17" t="s">
        <v>5</v>
      </c>
      <c r="B12" s="18"/>
      <c r="C12" s="18"/>
      <c r="D12" s="18"/>
      <c r="E12" s="18"/>
      <c r="F12" s="19"/>
      <c r="G12" s="22">
        <f>'[1]Formulario PPGR6'!F11+'[1]Formulario PPGR6'!F17+'[1]Formulario PPGR6'!F21+'[1]Formulario PPGR6'!F22</f>
        <v>5193811</v>
      </c>
      <c r="H12" s="20"/>
      <c r="I12" s="20"/>
      <c r="J12" s="20"/>
      <c r="K12" s="21"/>
    </row>
    <row r="13" spans="1:60" x14ac:dyDescent="0.25">
      <c r="A13" s="24" t="s">
        <v>6</v>
      </c>
      <c r="B13" s="18"/>
      <c r="C13" s="18"/>
      <c r="D13" s="18"/>
      <c r="E13" s="18"/>
      <c r="F13" s="19"/>
      <c r="G13" s="25">
        <f>+'[1]Formulario PPGR6'!F18</f>
        <v>0</v>
      </c>
      <c r="H13" s="20"/>
      <c r="I13" s="20"/>
      <c r="J13" s="20"/>
      <c r="K13" s="21"/>
    </row>
    <row r="14" spans="1:60" ht="13.5" thickBot="1" x14ac:dyDescent="0.3">
      <c r="A14" s="26" t="s">
        <v>7</v>
      </c>
      <c r="B14" s="27"/>
      <c r="C14" s="27"/>
      <c r="D14" s="27"/>
      <c r="E14" s="27"/>
      <c r="F14" s="28"/>
      <c r="G14" s="29">
        <f>SUM(G9:G13)</f>
        <v>252823818.31</v>
      </c>
      <c r="H14" s="30"/>
      <c r="I14" s="30"/>
      <c r="J14" s="30"/>
      <c r="K14" s="31"/>
    </row>
    <row r="15" spans="1:60" ht="15.75" customHeight="1" thickTop="1" x14ac:dyDescent="0.25">
      <c r="A15" s="32" t="s">
        <v>8</v>
      </c>
      <c r="B15" s="33"/>
      <c r="C15" s="33"/>
      <c r="D15" s="33"/>
      <c r="E15" s="33"/>
      <c r="F15" s="34"/>
      <c r="G15" s="33"/>
      <c r="H15" s="33"/>
      <c r="I15" s="33"/>
      <c r="J15" s="33"/>
      <c r="K15" s="35"/>
      <c r="M15" s="36">
        <f>+G10+G13</f>
        <v>165563298.78</v>
      </c>
    </row>
    <row r="16" spans="1:60" ht="24" customHeight="1" x14ac:dyDescent="0.25">
      <c r="A16" s="37" t="s">
        <v>9</v>
      </c>
      <c r="B16" s="37" t="s">
        <v>10</v>
      </c>
      <c r="C16" s="37" t="s">
        <v>11</v>
      </c>
      <c r="D16" s="37" t="s">
        <v>12</v>
      </c>
      <c r="E16" s="37" t="s">
        <v>13</v>
      </c>
      <c r="F16" s="38" t="s">
        <v>14</v>
      </c>
      <c r="G16" s="39" t="s">
        <v>15</v>
      </c>
      <c r="H16" s="39" t="s">
        <v>16</v>
      </c>
      <c r="I16" s="39" t="s">
        <v>17</v>
      </c>
      <c r="J16" s="38" t="s">
        <v>18</v>
      </c>
      <c r="K16" s="38" t="s">
        <v>19</v>
      </c>
    </row>
    <row r="17" spans="1:13" ht="63" customHeight="1" x14ac:dyDescent="0.25">
      <c r="A17" s="37"/>
      <c r="B17" s="37"/>
      <c r="C17" s="37"/>
      <c r="D17" s="37"/>
      <c r="E17" s="37"/>
      <c r="F17" s="40"/>
      <c r="G17" s="39"/>
      <c r="H17" s="39"/>
      <c r="I17" s="39"/>
      <c r="J17" s="40"/>
      <c r="K17" s="40"/>
    </row>
    <row r="18" spans="1:13" x14ac:dyDescent="0.25">
      <c r="A18" s="41">
        <v>2</v>
      </c>
      <c r="B18" s="42"/>
      <c r="C18" s="42"/>
      <c r="D18" s="42"/>
      <c r="E18" s="42"/>
      <c r="F18" s="43" t="s">
        <v>20</v>
      </c>
      <c r="G18" s="44">
        <f>+G19+G67+G170+G255+G271+G324</f>
        <v>21528749.370000001</v>
      </c>
      <c r="H18" s="44">
        <f>+H19+H67+H170+H255+H271+H324</f>
        <v>165321126.24000001</v>
      </c>
      <c r="I18" s="44">
        <f>+I19+I67+I170+I255+I271+I324</f>
        <v>65973942.699999996</v>
      </c>
      <c r="J18" s="44">
        <f>+J19+J67+J170+J255+J271+J324</f>
        <v>252823818.31000006</v>
      </c>
      <c r="K18" s="44">
        <f>+K19+K67+K170+K255+K271+K324</f>
        <v>99.999999999999972</v>
      </c>
    </row>
    <row r="19" spans="1:13" x14ac:dyDescent="0.25">
      <c r="A19" s="45">
        <v>2</v>
      </c>
      <c r="B19" s="46">
        <v>1</v>
      </c>
      <c r="C19" s="46"/>
      <c r="D19" s="46"/>
      <c r="E19" s="46"/>
      <c r="F19" s="47" t="s">
        <v>21</v>
      </c>
      <c r="G19" s="48">
        <f>+G20+G42+G54+G58</f>
        <v>0</v>
      </c>
      <c r="H19" s="48">
        <f>+H20+H42+H54+H58</f>
        <v>39503279.180000007</v>
      </c>
      <c r="I19" s="48">
        <f>+I20+I42+I54+I58</f>
        <v>64548892.699999996</v>
      </c>
      <c r="J19" s="48">
        <f>+J20+J42+J54+J58</f>
        <v>104052171.88000003</v>
      </c>
      <c r="K19" s="48">
        <f>+K20+K42+K54+K58</f>
        <v>41.156000481100392</v>
      </c>
    </row>
    <row r="20" spans="1:13" x14ac:dyDescent="0.25">
      <c r="A20" s="49">
        <v>2</v>
      </c>
      <c r="B20" s="50">
        <v>1</v>
      </c>
      <c r="C20" s="50">
        <v>1</v>
      </c>
      <c r="D20" s="50"/>
      <c r="E20" s="50"/>
      <c r="F20" s="51" t="s">
        <v>22</v>
      </c>
      <c r="G20" s="52">
        <f>+G21+G26+G33+G35+G37</f>
        <v>0</v>
      </c>
      <c r="H20" s="52">
        <f>+H21+H26+H33+H35+H37</f>
        <v>21784277.560000002</v>
      </c>
      <c r="I20" s="52">
        <f>+I21+I26+I33+I35+I37</f>
        <v>60958228.219999999</v>
      </c>
      <c r="J20" s="52">
        <f>+J21+J26+J33+J35+J37</f>
        <v>82742505.780000016</v>
      </c>
      <c r="K20" s="52">
        <f>+K21+K26+K33+K35+K37</f>
        <v>32.727338085901877</v>
      </c>
    </row>
    <row r="21" spans="1:13" x14ac:dyDescent="0.25">
      <c r="A21" s="53">
        <v>2</v>
      </c>
      <c r="B21" s="54">
        <v>1</v>
      </c>
      <c r="C21" s="54">
        <v>1</v>
      </c>
      <c r="D21" s="54">
        <v>1</v>
      </c>
      <c r="E21" s="54"/>
      <c r="F21" s="55" t="s">
        <v>23</v>
      </c>
      <c r="G21" s="56">
        <f>SUM(G22:G25)</f>
        <v>0</v>
      </c>
      <c r="H21" s="56">
        <f>SUM(H22:H25)</f>
        <v>16798161.120000001</v>
      </c>
      <c r="I21" s="56">
        <f>SUM(I22:I25)</f>
        <v>45958228.219999999</v>
      </c>
      <c r="J21" s="56">
        <f>SUM(J22:J25)</f>
        <v>62756389.340000004</v>
      </c>
      <c r="K21" s="56">
        <f>SUM(K22:K25)</f>
        <v>24.822182403341138</v>
      </c>
    </row>
    <row r="22" spans="1:13" x14ac:dyDescent="0.25">
      <c r="A22" s="57">
        <v>2</v>
      </c>
      <c r="B22" s="58">
        <v>1</v>
      </c>
      <c r="C22" s="58">
        <v>1</v>
      </c>
      <c r="D22" s="58">
        <v>1</v>
      </c>
      <c r="E22" s="58" t="s">
        <v>24</v>
      </c>
      <c r="F22" s="59" t="s">
        <v>25</v>
      </c>
      <c r="G22" s="60"/>
      <c r="H22" s="60">
        <v>16798161.120000001</v>
      </c>
      <c r="I22" s="60">
        <v>45958228.219999999</v>
      </c>
      <c r="J22" s="61">
        <f>SUBTOTAL(9,G22:I22)</f>
        <v>62756389.340000004</v>
      </c>
      <c r="K22" s="62">
        <f>IFERROR(J22/$J$18*100,"0.00")</f>
        <v>24.822182403341138</v>
      </c>
    </row>
    <row r="23" spans="1:13" x14ac:dyDescent="0.25">
      <c r="A23" s="57">
        <v>2</v>
      </c>
      <c r="B23" s="58">
        <v>1</v>
      </c>
      <c r="C23" s="58">
        <v>1</v>
      </c>
      <c r="D23" s="58">
        <v>1</v>
      </c>
      <c r="E23" s="58" t="s">
        <v>26</v>
      </c>
      <c r="F23" s="63" t="s">
        <v>27</v>
      </c>
      <c r="G23" s="60"/>
      <c r="H23" s="60"/>
      <c r="I23" s="60"/>
      <c r="J23" s="61">
        <f>SUBTOTAL(9,G23:I23)</f>
        <v>0</v>
      </c>
      <c r="K23" s="62">
        <f>IFERROR(J23/$J$18*100,"0.00")</f>
        <v>0</v>
      </c>
      <c r="M23" s="64"/>
    </row>
    <row r="24" spans="1:13" x14ac:dyDescent="0.25">
      <c r="A24" s="57">
        <v>2</v>
      </c>
      <c r="B24" s="58">
        <v>1</v>
      </c>
      <c r="C24" s="58">
        <v>1</v>
      </c>
      <c r="D24" s="58">
        <v>1</v>
      </c>
      <c r="E24" s="58" t="s">
        <v>28</v>
      </c>
      <c r="F24" s="63" t="s">
        <v>29</v>
      </c>
      <c r="G24" s="60"/>
      <c r="H24" s="60"/>
      <c r="I24" s="60"/>
      <c r="J24" s="61">
        <f>SUBTOTAL(9,G24:I24)</f>
        <v>0</v>
      </c>
      <c r="K24" s="62">
        <f>IFERROR(J24/$J$18*100,"0.00")</f>
        <v>0</v>
      </c>
    </row>
    <row r="25" spans="1:13" x14ac:dyDescent="0.25">
      <c r="A25" s="57">
        <v>2</v>
      </c>
      <c r="B25" s="58">
        <v>1</v>
      </c>
      <c r="C25" s="58">
        <v>1</v>
      </c>
      <c r="D25" s="58">
        <v>1</v>
      </c>
      <c r="E25" s="58" t="s">
        <v>30</v>
      </c>
      <c r="F25" s="63" t="s">
        <v>31</v>
      </c>
      <c r="G25" s="60"/>
      <c r="H25" s="60"/>
      <c r="I25" s="60"/>
      <c r="J25" s="61">
        <f>SUBTOTAL(9,G25:I25)</f>
        <v>0</v>
      </c>
      <c r="K25" s="62">
        <f>IFERROR(J25/$J$18*100,"0.00")</f>
        <v>0</v>
      </c>
    </row>
    <row r="26" spans="1:13" x14ac:dyDescent="0.25">
      <c r="A26" s="53">
        <v>2</v>
      </c>
      <c r="B26" s="54">
        <v>1</v>
      </c>
      <c r="C26" s="54">
        <v>1</v>
      </c>
      <c r="D26" s="54">
        <v>2</v>
      </c>
      <c r="E26" s="54"/>
      <c r="F26" s="55" t="s">
        <v>32</v>
      </c>
      <c r="G26" s="56">
        <f>SUM(G27:G32)</f>
        <v>0</v>
      </c>
      <c r="H26" s="56">
        <f>SUM(H27:H32)</f>
        <v>2580000</v>
      </c>
      <c r="I26" s="56">
        <f>SUM(I27:I32)</f>
        <v>15000000</v>
      </c>
      <c r="J26" s="56">
        <f>SUM(J27:J32)</f>
        <v>17580000</v>
      </c>
      <c r="K26" s="56">
        <f>SUM(K27:K32)</f>
        <v>6.9534587830820094</v>
      </c>
    </row>
    <row r="27" spans="1:13" x14ac:dyDescent="0.25">
      <c r="A27" s="57">
        <v>2</v>
      </c>
      <c r="B27" s="58">
        <v>1</v>
      </c>
      <c r="C27" s="58">
        <v>1</v>
      </c>
      <c r="D27" s="58">
        <v>2</v>
      </c>
      <c r="E27" s="58" t="s">
        <v>33</v>
      </c>
      <c r="F27" s="63" t="s">
        <v>34</v>
      </c>
      <c r="G27" s="60"/>
      <c r="H27" s="60"/>
      <c r="I27" s="60"/>
      <c r="J27" s="61">
        <f t="shared" ref="J27:J32" si="0">SUBTOTAL(9,G27:I27)</f>
        <v>0</v>
      </c>
      <c r="K27" s="62">
        <f t="shared" ref="K27:K32" si="1">IFERROR(J27/$J$18*100,"0.00")</f>
        <v>0</v>
      </c>
    </row>
    <row r="28" spans="1:13" x14ac:dyDescent="0.25">
      <c r="A28" s="57">
        <v>2</v>
      </c>
      <c r="B28" s="58">
        <v>1</v>
      </c>
      <c r="C28" s="58">
        <v>1</v>
      </c>
      <c r="D28" s="58">
        <v>2</v>
      </c>
      <c r="E28" s="58" t="s">
        <v>28</v>
      </c>
      <c r="F28" s="63" t="s">
        <v>35</v>
      </c>
      <c r="G28" s="60"/>
      <c r="H28" s="60"/>
      <c r="I28" s="60"/>
      <c r="J28" s="61">
        <f t="shared" si="0"/>
        <v>0</v>
      </c>
      <c r="K28" s="62">
        <f t="shared" si="1"/>
        <v>0</v>
      </c>
    </row>
    <row r="29" spans="1:13" x14ac:dyDescent="0.25">
      <c r="A29" s="57">
        <v>2</v>
      </c>
      <c r="B29" s="58">
        <v>1</v>
      </c>
      <c r="C29" s="58">
        <v>1</v>
      </c>
      <c r="D29" s="58">
        <v>2</v>
      </c>
      <c r="E29" s="58" t="s">
        <v>30</v>
      </c>
      <c r="F29" s="63" t="s">
        <v>36</v>
      </c>
      <c r="G29" s="60"/>
      <c r="H29" s="60">
        <v>1800000</v>
      </c>
      <c r="I29" s="60"/>
      <c r="J29" s="61">
        <f t="shared" si="0"/>
        <v>1800000</v>
      </c>
      <c r="K29" s="62">
        <f t="shared" si="1"/>
        <v>0.71195823717563234</v>
      </c>
    </row>
    <row r="30" spans="1:13" x14ac:dyDescent="0.25">
      <c r="A30" s="65">
        <v>2</v>
      </c>
      <c r="B30" s="66">
        <v>1</v>
      </c>
      <c r="C30" s="66">
        <v>1</v>
      </c>
      <c r="D30" s="66">
        <v>2</v>
      </c>
      <c r="E30" s="66" t="s">
        <v>37</v>
      </c>
      <c r="F30" s="67" t="s">
        <v>38</v>
      </c>
      <c r="G30" s="60"/>
      <c r="H30" s="60">
        <v>780000</v>
      </c>
      <c r="I30" s="60">
        <v>15000000</v>
      </c>
      <c r="J30" s="61">
        <f t="shared" si="0"/>
        <v>15780000</v>
      </c>
      <c r="K30" s="62">
        <f t="shared" si="1"/>
        <v>6.2415005459063773</v>
      </c>
    </row>
    <row r="31" spans="1:13" x14ac:dyDescent="0.25">
      <c r="A31" s="65">
        <v>2</v>
      </c>
      <c r="B31" s="66">
        <v>1</v>
      </c>
      <c r="C31" s="66">
        <v>1</v>
      </c>
      <c r="D31" s="66">
        <v>2</v>
      </c>
      <c r="E31" s="66" t="s">
        <v>39</v>
      </c>
      <c r="F31" s="67" t="s">
        <v>40</v>
      </c>
      <c r="G31" s="60"/>
      <c r="H31" s="60"/>
      <c r="I31" s="60"/>
      <c r="J31" s="61">
        <f t="shared" si="0"/>
        <v>0</v>
      </c>
      <c r="K31" s="62">
        <f t="shared" si="1"/>
        <v>0</v>
      </c>
    </row>
    <row r="32" spans="1:13" x14ac:dyDescent="0.25">
      <c r="A32" s="65">
        <v>2</v>
      </c>
      <c r="B32" s="66">
        <v>1</v>
      </c>
      <c r="C32" s="66">
        <v>1</v>
      </c>
      <c r="D32" s="66">
        <v>2</v>
      </c>
      <c r="E32" s="66" t="s">
        <v>41</v>
      </c>
      <c r="F32" s="67" t="s">
        <v>42</v>
      </c>
      <c r="G32" s="60"/>
      <c r="H32" s="60"/>
      <c r="I32" s="60"/>
      <c r="J32" s="61">
        <f t="shared" si="0"/>
        <v>0</v>
      </c>
      <c r="K32" s="62">
        <f t="shared" si="1"/>
        <v>0</v>
      </c>
    </row>
    <row r="33" spans="1:11" x14ac:dyDescent="0.25">
      <c r="A33" s="53">
        <v>2</v>
      </c>
      <c r="B33" s="54">
        <v>1</v>
      </c>
      <c r="C33" s="54">
        <v>1</v>
      </c>
      <c r="D33" s="54">
        <v>3</v>
      </c>
      <c r="E33" s="54"/>
      <c r="F33" s="55" t="s">
        <v>43</v>
      </c>
      <c r="G33" s="56">
        <f>G34</f>
        <v>0</v>
      </c>
      <c r="H33" s="56">
        <f>H34</f>
        <v>0</v>
      </c>
      <c r="I33" s="56">
        <f>I34</f>
        <v>0</v>
      </c>
      <c r="J33" s="56">
        <f>J34</f>
        <v>0</v>
      </c>
      <c r="K33" s="56">
        <f>K34</f>
        <v>0</v>
      </c>
    </row>
    <row r="34" spans="1:11" x14ac:dyDescent="0.25">
      <c r="A34" s="57">
        <v>2</v>
      </c>
      <c r="B34" s="58">
        <v>1</v>
      </c>
      <c r="C34" s="58">
        <v>1</v>
      </c>
      <c r="D34" s="58">
        <v>3</v>
      </c>
      <c r="E34" s="58" t="s">
        <v>24</v>
      </c>
      <c r="F34" s="63" t="s">
        <v>43</v>
      </c>
      <c r="G34" s="60"/>
      <c r="H34" s="60"/>
      <c r="I34" s="60"/>
      <c r="J34" s="61">
        <f>SUBTOTAL(9,G34:I34)</f>
        <v>0</v>
      </c>
      <c r="K34" s="62">
        <f>IFERROR(J34/$J$18*100,"0.00")</f>
        <v>0</v>
      </c>
    </row>
    <row r="35" spans="1:11" x14ac:dyDescent="0.25">
      <c r="A35" s="53">
        <v>2</v>
      </c>
      <c r="B35" s="54">
        <v>1</v>
      </c>
      <c r="C35" s="54">
        <v>1</v>
      </c>
      <c r="D35" s="54">
        <v>4</v>
      </c>
      <c r="E35" s="54"/>
      <c r="F35" s="55" t="s">
        <v>44</v>
      </c>
      <c r="G35" s="56">
        <f>G36</f>
        <v>0</v>
      </c>
      <c r="H35" s="56">
        <f>H36</f>
        <v>1464846.76</v>
      </c>
      <c r="I35" s="56">
        <f>I36</f>
        <v>0</v>
      </c>
      <c r="J35" s="56">
        <f>J36</f>
        <v>1464846.76</v>
      </c>
      <c r="K35" s="56">
        <f>K36</f>
        <v>0.57939428721224251</v>
      </c>
    </row>
    <row r="36" spans="1:11" x14ac:dyDescent="0.25">
      <c r="A36" s="57">
        <v>2</v>
      </c>
      <c r="B36" s="58">
        <v>1</v>
      </c>
      <c r="C36" s="58">
        <v>1</v>
      </c>
      <c r="D36" s="58">
        <v>4</v>
      </c>
      <c r="E36" s="58" t="s">
        <v>24</v>
      </c>
      <c r="F36" s="63" t="s">
        <v>44</v>
      </c>
      <c r="G36" s="60"/>
      <c r="H36" s="60">
        <v>1464846.76</v>
      </c>
      <c r="I36" s="60"/>
      <c r="J36" s="61">
        <f>SUBTOTAL(9,G36:I36)</f>
        <v>1464846.76</v>
      </c>
      <c r="K36" s="62">
        <f>IFERROR(J36/$J$18*100,"0.00")</f>
        <v>0.57939428721224251</v>
      </c>
    </row>
    <row r="37" spans="1:11" x14ac:dyDescent="0.25">
      <c r="A37" s="53">
        <v>2</v>
      </c>
      <c r="B37" s="54">
        <v>1</v>
      </c>
      <c r="C37" s="54">
        <v>1</v>
      </c>
      <c r="D37" s="54">
        <v>5</v>
      </c>
      <c r="E37" s="54"/>
      <c r="F37" s="55" t="s">
        <v>45</v>
      </c>
      <c r="G37" s="56">
        <f>SUM(G38:G41)</f>
        <v>0</v>
      </c>
      <c r="H37" s="56">
        <f>SUM(H38:H41)</f>
        <v>941269.68</v>
      </c>
      <c r="I37" s="56">
        <f>SUM(I38:I41)</f>
        <v>0</v>
      </c>
      <c r="J37" s="56">
        <f>SUM(J38:J41)</f>
        <v>941269.68</v>
      </c>
      <c r="K37" s="56">
        <f>SUM(K38:K41)</f>
        <v>0.3723026122664842</v>
      </c>
    </row>
    <row r="38" spans="1:11" x14ac:dyDescent="0.25">
      <c r="A38" s="57">
        <v>2</v>
      </c>
      <c r="B38" s="58">
        <v>1</v>
      </c>
      <c r="C38" s="58">
        <v>1</v>
      </c>
      <c r="D38" s="58">
        <v>5</v>
      </c>
      <c r="E38" s="58" t="s">
        <v>24</v>
      </c>
      <c r="F38" s="68" t="s">
        <v>45</v>
      </c>
      <c r="G38" s="60"/>
      <c r="H38" s="60"/>
      <c r="I38" s="60"/>
      <c r="J38" s="61">
        <f>SUBTOTAL(9,G38:I38)</f>
        <v>0</v>
      </c>
      <c r="K38" s="62">
        <f>IFERROR(J38/$J$18*100,"0.00")</f>
        <v>0</v>
      </c>
    </row>
    <row r="39" spans="1:11" x14ac:dyDescent="0.25">
      <c r="A39" s="57">
        <v>2</v>
      </c>
      <c r="B39" s="58">
        <v>1</v>
      </c>
      <c r="C39" s="58">
        <v>1</v>
      </c>
      <c r="D39" s="58">
        <v>5</v>
      </c>
      <c r="E39" s="58" t="s">
        <v>26</v>
      </c>
      <c r="F39" s="63" t="s">
        <v>46</v>
      </c>
      <c r="G39" s="60"/>
      <c r="H39" s="60"/>
      <c r="I39" s="60"/>
      <c r="J39" s="61">
        <f>SUBTOTAL(9,G39:I39)</f>
        <v>0</v>
      </c>
      <c r="K39" s="62">
        <f>IFERROR(J39/$J$18*100,"0.00")</f>
        <v>0</v>
      </c>
    </row>
    <row r="40" spans="1:11" x14ac:dyDescent="0.25">
      <c r="A40" s="57">
        <v>2</v>
      </c>
      <c r="B40" s="58">
        <v>1</v>
      </c>
      <c r="C40" s="58">
        <v>1</v>
      </c>
      <c r="D40" s="58">
        <v>5</v>
      </c>
      <c r="E40" s="58" t="s">
        <v>33</v>
      </c>
      <c r="F40" s="63" t="s">
        <v>47</v>
      </c>
      <c r="G40" s="60"/>
      <c r="H40" s="60">
        <v>941269.68</v>
      </c>
      <c r="I40" s="60"/>
      <c r="J40" s="61">
        <f>SUBTOTAL(9,G40:I40)</f>
        <v>941269.68</v>
      </c>
      <c r="K40" s="62">
        <f>IFERROR(J40/$J$18*100,"0.00")</f>
        <v>0.3723026122664842</v>
      </c>
    </row>
    <row r="41" spans="1:11" x14ac:dyDescent="0.25">
      <c r="A41" s="57">
        <v>2</v>
      </c>
      <c r="B41" s="58">
        <v>1</v>
      </c>
      <c r="C41" s="58">
        <v>1</v>
      </c>
      <c r="D41" s="58">
        <v>5</v>
      </c>
      <c r="E41" s="58" t="s">
        <v>48</v>
      </c>
      <c r="F41" s="63" t="s">
        <v>49</v>
      </c>
      <c r="G41" s="60"/>
      <c r="H41" s="60"/>
      <c r="I41" s="60"/>
      <c r="J41" s="61">
        <f>SUBTOTAL(9,G41:I41)</f>
        <v>0</v>
      </c>
      <c r="K41" s="62">
        <f>IFERROR(J41/$J$18*100,"0.00")</f>
        <v>0</v>
      </c>
    </row>
    <row r="42" spans="1:11" x14ac:dyDescent="0.25">
      <c r="A42" s="49">
        <v>2</v>
      </c>
      <c r="B42" s="50">
        <v>1</v>
      </c>
      <c r="C42" s="50">
        <v>2</v>
      </c>
      <c r="D42" s="50"/>
      <c r="E42" s="50"/>
      <c r="F42" s="51" t="s">
        <v>50</v>
      </c>
      <c r="G42" s="52">
        <f>+G43+G45</f>
        <v>0</v>
      </c>
      <c r="H42" s="52">
        <f>+H43+H45</f>
        <v>17719001.620000001</v>
      </c>
      <c r="I42" s="52">
        <f>+I43+I45</f>
        <v>0</v>
      </c>
      <c r="J42" s="52">
        <f>+J43+J45</f>
        <v>17719001.620000001</v>
      </c>
      <c r="K42" s="52">
        <f>+K43+K45</f>
        <v>7.0084384210485418</v>
      </c>
    </row>
    <row r="43" spans="1:11" x14ac:dyDescent="0.25">
      <c r="A43" s="53">
        <v>2</v>
      </c>
      <c r="B43" s="54">
        <v>1</v>
      </c>
      <c r="C43" s="54">
        <v>2</v>
      </c>
      <c r="D43" s="54">
        <v>1</v>
      </c>
      <c r="E43" s="54"/>
      <c r="F43" s="55" t="s">
        <v>51</v>
      </c>
      <c r="G43" s="56">
        <f>G44</f>
        <v>0</v>
      </c>
      <c r="H43" s="56">
        <f>H44</f>
        <v>0</v>
      </c>
      <c r="I43" s="56">
        <f>I44</f>
        <v>0</v>
      </c>
      <c r="J43" s="56">
        <f>J44</f>
        <v>0</v>
      </c>
      <c r="K43" s="56">
        <f>K44</f>
        <v>0</v>
      </c>
    </row>
    <row r="44" spans="1:11" x14ac:dyDescent="0.25">
      <c r="A44" s="57">
        <v>2</v>
      </c>
      <c r="B44" s="58">
        <v>1</v>
      </c>
      <c r="C44" s="58">
        <v>2</v>
      </c>
      <c r="D44" s="58">
        <v>1</v>
      </c>
      <c r="E44" s="58" t="s">
        <v>24</v>
      </c>
      <c r="F44" s="63" t="s">
        <v>51</v>
      </c>
      <c r="G44" s="60"/>
      <c r="H44" s="60"/>
      <c r="I44" s="60"/>
      <c r="J44" s="61">
        <f>SUBTOTAL(9,G44:I44)</f>
        <v>0</v>
      </c>
      <c r="K44" s="62">
        <f>IFERROR(J44/$J$18*100,"0.00")</f>
        <v>0</v>
      </c>
    </row>
    <row r="45" spans="1:11" x14ac:dyDescent="0.25">
      <c r="A45" s="53">
        <v>2</v>
      </c>
      <c r="B45" s="54">
        <v>1</v>
      </c>
      <c r="C45" s="54">
        <v>2</v>
      </c>
      <c r="D45" s="54">
        <v>2</v>
      </c>
      <c r="E45" s="54"/>
      <c r="F45" s="55" t="s">
        <v>52</v>
      </c>
      <c r="G45" s="56">
        <f>SUM(G46:G53)</f>
        <v>0</v>
      </c>
      <c r="H45" s="56">
        <f>SUM(H46:H53)</f>
        <v>17719001.620000001</v>
      </c>
      <c r="I45" s="56">
        <f>SUM(I46:I53)</f>
        <v>0</v>
      </c>
      <c r="J45" s="56">
        <f>SUM(J46:J53)</f>
        <v>17719001.620000001</v>
      </c>
      <c r="K45" s="56">
        <f>SUM(K46:K53)</f>
        <v>7.0084384210485418</v>
      </c>
    </row>
    <row r="46" spans="1:11" ht="25.5" x14ac:dyDescent="0.25">
      <c r="A46" s="57">
        <v>2</v>
      </c>
      <c r="B46" s="58">
        <v>1</v>
      </c>
      <c r="C46" s="58">
        <v>2</v>
      </c>
      <c r="D46" s="58">
        <v>2</v>
      </c>
      <c r="E46" s="58" t="s">
        <v>33</v>
      </c>
      <c r="F46" s="63" t="s">
        <v>53</v>
      </c>
      <c r="G46" s="60"/>
      <c r="H46" s="60"/>
      <c r="I46" s="60"/>
      <c r="J46" s="61">
        <f t="shared" ref="J46:J53" si="2">SUBTOTAL(9,G46:I46)</f>
        <v>0</v>
      </c>
      <c r="K46" s="62">
        <f t="shared" ref="K46:K53" si="3">IFERROR(J46/$J$18*100,"0.00")</f>
        <v>0</v>
      </c>
    </row>
    <row r="47" spans="1:11" x14ac:dyDescent="0.25">
      <c r="A47" s="57">
        <v>2</v>
      </c>
      <c r="B47" s="58">
        <v>1</v>
      </c>
      <c r="C47" s="58">
        <v>2</v>
      </c>
      <c r="D47" s="58">
        <v>2</v>
      </c>
      <c r="E47" s="58" t="s">
        <v>48</v>
      </c>
      <c r="F47" s="63" t="s">
        <v>54</v>
      </c>
      <c r="G47" s="60"/>
      <c r="H47" s="60"/>
      <c r="I47" s="60"/>
      <c r="J47" s="61">
        <f>SUBTOTAL(9,G47:I47)</f>
        <v>0</v>
      </c>
      <c r="K47" s="62">
        <f t="shared" si="3"/>
        <v>0</v>
      </c>
    </row>
    <row r="48" spans="1:11" x14ac:dyDescent="0.25">
      <c r="A48" s="57">
        <v>2</v>
      </c>
      <c r="B48" s="58">
        <v>1</v>
      </c>
      <c r="C48" s="58">
        <v>2</v>
      </c>
      <c r="D48" s="58">
        <v>2</v>
      </c>
      <c r="E48" s="58" t="s">
        <v>28</v>
      </c>
      <c r="F48" s="63" t="s">
        <v>55</v>
      </c>
      <c r="G48" s="60"/>
      <c r="H48" s="60">
        <v>528000</v>
      </c>
      <c r="I48" s="60"/>
      <c r="J48" s="61">
        <f t="shared" si="2"/>
        <v>528000</v>
      </c>
      <c r="K48" s="62">
        <f t="shared" si="3"/>
        <v>0.20884108290485215</v>
      </c>
    </row>
    <row r="49" spans="1:11" x14ac:dyDescent="0.25">
      <c r="A49" s="57">
        <v>2</v>
      </c>
      <c r="B49" s="58">
        <v>1</v>
      </c>
      <c r="C49" s="58">
        <v>2</v>
      </c>
      <c r="D49" s="58">
        <v>2</v>
      </c>
      <c r="E49" s="58" t="s">
        <v>30</v>
      </c>
      <c r="F49" s="63" t="s">
        <v>56</v>
      </c>
      <c r="G49" s="60"/>
      <c r="H49" s="60">
        <v>17191001.620000001</v>
      </c>
      <c r="I49" s="60"/>
      <c r="J49" s="61">
        <f t="shared" si="2"/>
        <v>17191001.620000001</v>
      </c>
      <c r="K49" s="62">
        <f t="shared" si="3"/>
        <v>6.7995973381436894</v>
      </c>
    </row>
    <row r="50" spans="1:11" x14ac:dyDescent="0.25">
      <c r="A50" s="57">
        <v>2</v>
      </c>
      <c r="B50" s="58">
        <v>1</v>
      </c>
      <c r="C50" s="58">
        <v>2</v>
      </c>
      <c r="D50" s="58">
        <v>2</v>
      </c>
      <c r="E50" s="58" t="s">
        <v>57</v>
      </c>
      <c r="F50" s="63" t="s">
        <v>58</v>
      </c>
      <c r="G50" s="60"/>
      <c r="H50" s="60"/>
      <c r="I50" s="60"/>
      <c r="J50" s="61">
        <f t="shared" si="2"/>
        <v>0</v>
      </c>
      <c r="K50" s="62">
        <f t="shared" si="3"/>
        <v>0</v>
      </c>
    </row>
    <row r="51" spans="1:11" x14ac:dyDescent="0.25">
      <c r="A51" s="57">
        <v>2</v>
      </c>
      <c r="B51" s="58">
        <v>1</v>
      </c>
      <c r="C51" s="58">
        <v>2</v>
      </c>
      <c r="D51" s="58">
        <v>2</v>
      </c>
      <c r="E51" s="58" t="s">
        <v>37</v>
      </c>
      <c r="F51" s="63" t="s">
        <v>59</v>
      </c>
      <c r="G51" s="60"/>
      <c r="H51" s="60"/>
      <c r="I51" s="60"/>
      <c r="J51" s="61">
        <f t="shared" si="2"/>
        <v>0</v>
      </c>
      <c r="K51" s="62">
        <f t="shared" si="3"/>
        <v>0</v>
      </c>
    </row>
    <row r="52" spans="1:11" x14ac:dyDescent="0.25">
      <c r="A52" s="57">
        <v>2</v>
      </c>
      <c r="B52" s="58">
        <v>1</v>
      </c>
      <c r="C52" s="58">
        <v>2</v>
      </c>
      <c r="D52" s="58">
        <v>2</v>
      </c>
      <c r="E52" s="58" t="s">
        <v>39</v>
      </c>
      <c r="F52" s="63" t="s">
        <v>60</v>
      </c>
      <c r="G52" s="60"/>
      <c r="H52" s="60"/>
      <c r="I52" s="60"/>
      <c r="J52" s="61">
        <f t="shared" si="2"/>
        <v>0</v>
      </c>
      <c r="K52" s="62">
        <f t="shared" si="3"/>
        <v>0</v>
      </c>
    </row>
    <row r="53" spans="1:11" x14ac:dyDescent="0.25">
      <c r="A53" s="57">
        <v>2</v>
      </c>
      <c r="B53" s="58">
        <v>1</v>
      </c>
      <c r="C53" s="58">
        <v>2</v>
      </c>
      <c r="D53" s="58">
        <v>2</v>
      </c>
      <c r="E53" s="58" t="s">
        <v>61</v>
      </c>
      <c r="F53" s="63" t="s">
        <v>62</v>
      </c>
      <c r="G53" s="60"/>
      <c r="H53" s="60"/>
      <c r="I53" s="60"/>
      <c r="J53" s="61">
        <f t="shared" si="2"/>
        <v>0</v>
      </c>
      <c r="K53" s="62">
        <f t="shared" si="3"/>
        <v>0</v>
      </c>
    </row>
    <row r="54" spans="1:11" x14ac:dyDescent="0.25">
      <c r="A54" s="49">
        <v>2</v>
      </c>
      <c r="B54" s="50">
        <v>1</v>
      </c>
      <c r="C54" s="50">
        <v>3</v>
      </c>
      <c r="D54" s="50"/>
      <c r="E54" s="50"/>
      <c r="F54" s="51" t="s">
        <v>63</v>
      </c>
      <c r="G54" s="52">
        <f>+G55</f>
        <v>0</v>
      </c>
      <c r="H54" s="52">
        <f>+H55</f>
        <v>0</v>
      </c>
      <c r="I54" s="52">
        <f>+I55</f>
        <v>0</v>
      </c>
      <c r="J54" s="52">
        <f>+J55</f>
        <v>0</v>
      </c>
      <c r="K54" s="52">
        <f>+K55</f>
        <v>0</v>
      </c>
    </row>
    <row r="55" spans="1:11" x14ac:dyDescent="0.25">
      <c r="A55" s="53">
        <v>2</v>
      </c>
      <c r="B55" s="54">
        <v>1</v>
      </c>
      <c r="C55" s="54">
        <v>3</v>
      </c>
      <c r="D55" s="54">
        <v>2</v>
      </c>
      <c r="E55" s="54"/>
      <c r="F55" s="69" t="s">
        <v>64</v>
      </c>
      <c r="G55" s="56">
        <f>SUM(G56:G57)</f>
        <v>0</v>
      </c>
      <c r="H55" s="56">
        <f>SUM(H56:H57)</f>
        <v>0</v>
      </c>
      <c r="I55" s="56">
        <f>SUM(I56:I57)</f>
        <v>0</v>
      </c>
      <c r="J55" s="56">
        <f>SUM(J56:J57)</f>
        <v>0</v>
      </c>
      <c r="K55" s="56">
        <f>SUM(K56:K57)</f>
        <v>0</v>
      </c>
    </row>
    <row r="56" spans="1:11" x14ac:dyDescent="0.25">
      <c r="A56" s="57">
        <v>2</v>
      </c>
      <c r="B56" s="58">
        <v>1</v>
      </c>
      <c r="C56" s="58">
        <v>3</v>
      </c>
      <c r="D56" s="58">
        <v>2</v>
      </c>
      <c r="E56" s="58" t="s">
        <v>24</v>
      </c>
      <c r="F56" s="63" t="s">
        <v>65</v>
      </c>
      <c r="G56" s="60"/>
      <c r="H56" s="60"/>
      <c r="I56" s="60"/>
      <c r="J56" s="61">
        <f>SUBTOTAL(9,G56:I56)</f>
        <v>0</v>
      </c>
      <c r="K56" s="62">
        <f>IFERROR(J56/$J$18*100,"0.00")</f>
        <v>0</v>
      </c>
    </row>
    <row r="57" spans="1:11" x14ac:dyDescent="0.25">
      <c r="A57" s="57">
        <v>2</v>
      </c>
      <c r="B57" s="58">
        <v>1</v>
      </c>
      <c r="C57" s="58">
        <v>3</v>
      </c>
      <c r="D57" s="58">
        <v>2</v>
      </c>
      <c r="E57" s="58" t="s">
        <v>26</v>
      </c>
      <c r="F57" s="63" t="s">
        <v>66</v>
      </c>
      <c r="G57" s="60"/>
      <c r="H57" s="60"/>
      <c r="I57" s="60"/>
      <c r="J57" s="61">
        <f>SUBTOTAL(9,G57:I57)</f>
        <v>0</v>
      </c>
      <c r="K57" s="62">
        <f>IFERROR(J57/$J$18*100,"0.00")</f>
        <v>0</v>
      </c>
    </row>
    <row r="58" spans="1:11" x14ac:dyDescent="0.25">
      <c r="A58" s="49">
        <v>2</v>
      </c>
      <c r="B58" s="50">
        <v>1</v>
      </c>
      <c r="C58" s="50">
        <v>5</v>
      </c>
      <c r="D58" s="50"/>
      <c r="E58" s="50"/>
      <c r="F58" s="51" t="s">
        <v>67</v>
      </c>
      <c r="G58" s="52">
        <f>G59+G61+G63+G65</f>
        <v>0</v>
      </c>
      <c r="H58" s="52">
        <f>H59+H61+H63+H65</f>
        <v>0</v>
      </c>
      <c r="I58" s="52">
        <f>I59+I61+I63+I65</f>
        <v>3590664.4799999995</v>
      </c>
      <c r="J58" s="52">
        <f>J59+J61+J63+J65</f>
        <v>3590664.4799999995</v>
      </c>
      <c r="K58" s="52">
        <f>K59+K61+K63+K65</f>
        <v>1.4202239741499767</v>
      </c>
    </row>
    <row r="59" spans="1:11" x14ac:dyDescent="0.25">
      <c r="A59" s="53">
        <v>2</v>
      </c>
      <c r="B59" s="54">
        <v>1</v>
      </c>
      <c r="C59" s="54">
        <v>5</v>
      </c>
      <c r="D59" s="54">
        <v>1</v>
      </c>
      <c r="E59" s="54"/>
      <c r="F59" s="55" t="s">
        <v>68</v>
      </c>
      <c r="G59" s="56">
        <f>G60</f>
        <v>0</v>
      </c>
      <c r="H59" s="56">
        <f>H60</f>
        <v>0</v>
      </c>
      <c r="I59" s="56">
        <f>I60</f>
        <v>1659570.48</v>
      </c>
      <c r="J59" s="56">
        <f>J60</f>
        <v>1659570.48</v>
      </c>
      <c r="K59" s="56">
        <f>K60</f>
        <v>0.65641381856084324</v>
      </c>
    </row>
    <row r="60" spans="1:11" x14ac:dyDescent="0.25">
      <c r="A60" s="57">
        <v>2</v>
      </c>
      <c r="B60" s="58">
        <v>1</v>
      </c>
      <c r="C60" s="58">
        <v>5</v>
      </c>
      <c r="D60" s="58">
        <v>1</v>
      </c>
      <c r="E60" s="58" t="s">
        <v>24</v>
      </c>
      <c r="F60" s="63" t="s">
        <v>68</v>
      </c>
      <c r="G60" s="60"/>
      <c r="H60" s="60">
        <v>0</v>
      </c>
      <c r="I60" s="60">
        <v>1659570.48</v>
      </c>
      <c r="J60" s="61">
        <f>SUBTOTAL(9,G60:I60)</f>
        <v>1659570.48</v>
      </c>
      <c r="K60" s="62">
        <f>IFERROR(J60/$J$18*100,"0.00")</f>
        <v>0.65641381856084324</v>
      </c>
    </row>
    <row r="61" spans="1:11" x14ac:dyDescent="0.25">
      <c r="A61" s="53">
        <v>2</v>
      </c>
      <c r="B61" s="54">
        <v>1</v>
      </c>
      <c r="C61" s="54">
        <v>5</v>
      </c>
      <c r="D61" s="54">
        <v>2</v>
      </c>
      <c r="E61" s="54"/>
      <c r="F61" s="69" t="s">
        <v>69</v>
      </c>
      <c r="G61" s="56">
        <f>G62</f>
        <v>0</v>
      </c>
      <c r="H61" s="56">
        <f>H62</f>
        <v>0</v>
      </c>
      <c r="I61" s="56">
        <f>I62</f>
        <v>1661911.2</v>
      </c>
      <c r="J61" s="56">
        <f>J62</f>
        <v>1661911.2</v>
      </c>
      <c r="K61" s="56">
        <f>K62</f>
        <v>0.65733964905246645</v>
      </c>
    </row>
    <row r="62" spans="1:11" x14ac:dyDescent="0.25">
      <c r="A62" s="57">
        <v>2</v>
      </c>
      <c r="B62" s="58">
        <v>1</v>
      </c>
      <c r="C62" s="58">
        <v>5</v>
      </c>
      <c r="D62" s="58">
        <v>2</v>
      </c>
      <c r="E62" s="58" t="s">
        <v>24</v>
      </c>
      <c r="F62" s="63" t="s">
        <v>69</v>
      </c>
      <c r="G62" s="60"/>
      <c r="H62" s="60">
        <v>0</v>
      </c>
      <c r="I62" s="60">
        <v>1661911.2</v>
      </c>
      <c r="J62" s="61">
        <f>SUBTOTAL(9,G62:I62)</f>
        <v>1661911.2</v>
      </c>
      <c r="K62" s="62">
        <f>IFERROR(J62/$J$18*100,"0.00")</f>
        <v>0.65733964905246645</v>
      </c>
    </row>
    <row r="63" spans="1:11" x14ac:dyDescent="0.25">
      <c r="A63" s="53">
        <v>2</v>
      </c>
      <c r="B63" s="54">
        <v>1</v>
      </c>
      <c r="C63" s="54">
        <v>5</v>
      </c>
      <c r="D63" s="54">
        <v>3</v>
      </c>
      <c r="E63" s="54"/>
      <c r="F63" s="69" t="s">
        <v>70</v>
      </c>
      <c r="G63" s="56">
        <f>G64</f>
        <v>0</v>
      </c>
      <c r="H63" s="56">
        <f>H64</f>
        <v>0</v>
      </c>
      <c r="I63" s="56">
        <f>I64</f>
        <v>269182.8</v>
      </c>
      <c r="J63" s="56">
        <f>J64</f>
        <v>269182.8</v>
      </c>
      <c r="K63" s="56">
        <f>K64</f>
        <v>0.10647050653666711</v>
      </c>
    </row>
    <row r="64" spans="1:11" x14ac:dyDescent="0.25">
      <c r="A64" s="57">
        <v>2</v>
      </c>
      <c r="B64" s="58">
        <v>1</v>
      </c>
      <c r="C64" s="58">
        <v>5</v>
      </c>
      <c r="D64" s="58">
        <v>3</v>
      </c>
      <c r="E64" s="58" t="s">
        <v>24</v>
      </c>
      <c r="F64" s="63" t="s">
        <v>70</v>
      </c>
      <c r="G64" s="60"/>
      <c r="H64" s="60">
        <v>0</v>
      </c>
      <c r="I64" s="60">
        <v>269182.8</v>
      </c>
      <c r="J64" s="61">
        <f>SUBTOTAL(9,G64:I64)</f>
        <v>269182.8</v>
      </c>
      <c r="K64" s="62">
        <f>IFERROR(J64/$J$18*100,"0.00")</f>
        <v>0.10647050653666711</v>
      </c>
    </row>
    <row r="65" spans="1:11" x14ac:dyDescent="0.25">
      <c r="A65" s="53">
        <v>2</v>
      </c>
      <c r="B65" s="54">
        <v>1</v>
      </c>
      <c r="C65" s="54">
        <v>5</v>
      </c>
      <c r="D65" s="54">
        <v>4</v>
      </c>
      <c r="E65" s="54"/>
      <c r="F65" s="69" t="s">
        <v>71</v>
      </c>
      <c r="G65" s="56">
        <f>G66</f>
        <v>0</v>
      </c>
      <c r="H65" s="56">
        <f>H66</f>
        <v>0</v>
      </c>
      <c r="I65" s="56">
        <f>I66</f>
        <v>0</v>
      </c>
      <c r="J65" s="56">
        <f>J66</f>
        <v>0</v>
      </c>
      <c r="K65" s="56">
        <f>K66</f>
        <v>0</v>
      </c>
    </row>
    <row r="66" spans="1:11" x14ac:dyDescent="0.25">
      <c r="A66" s="57">
        <v>2</v>
      </c>
      <c r="B66" s="58">
        <v>1</v>
      </c>
      <c r="C66" s="58">
        <v>5</v>
      </c>
      <c r="D66" s="58">
        <v>4</v>
      </c>
      <c r="E66" s="58" t="s">
        <v>24</v>
      </c>
      <c r="F66" s="63" t="s">
        <v>71</v>
      </c>
      <c r="G66" s="60"/>
      <c r="H66" s="60"/>
      <c r="I66" s="60"/>
      <c r="J66" s="61">
        <f>SUBTOTAL(9,G66:I66)</f>
        <v>0</v>
      </c>
      <c r="K66" s="62">
        <f>IFERROR(J66/$J$18*100,"0.00")</f>
        <v>0</v>
      </c>
    </row>
    <row r="67" spans="1:11" x14ac:dyDescent="0.25">
      <c r="A67" s="45">
        <v>2</v>
      </c>
      <c r="B67" s="46">
        <v>2</v>
      </c>
      <c r="C67" s="46"/>
      <c r="D67" s="46"/>
      <c r="E67" s="46"/>
      <c r="F67" s="47" t="s">
        <v>72</v>
      </c>
      <c r="G67" s="48">
        <f>+G68+G82+G87+G92+G99+G116+G125+G143</f>
        <v>8042000</v>
      </c>
      <c r="H67" s="48">
        <f>+H68+H82+H87+H92+H99+H116+H125+H143</f>
        <v>32188700.379999999</v>
      </c>
      <c r="I67" s="48">
        <f>+I68+I82+I87+I92+I99+I116+I125+I143</f>
        <v>1425050</v>
      </c>
      <c r="J67" s="48">
        <f>+J68+J82+J87+J92+J99+J116+J125+J143</f>
        <v>41655750.379999995</v>
      </c>
      <c r="K67" s="48">
        <f>+K68+K82+K87+K92+K99+K116+K125+K143</f>
        <v>16.476197004873878</v>
      </c>
    </row>
    <row r="68" spans="1:11" x14ac:dyDescent="0.25">
      <c r="A68" s="49">
        <v>2</v>
      </c>
      <c r="B68" s="50">
        <v>2</v>
      </c>
      <c r="C68" s="50">
        <v>1</v>
      </c>
      <c r="D68" s="50"/>
      <c r="E68" s="50"/>
      <c r="F68" s="51" t="s">
        <v>73</v>
      </c>
      <c r="G68" s="52">
        <f>+G69+G71+G73+G75+G78+G80</f>
        <v>944000</v>
      </c>
      <c r="H68" s="52">
        <f>+H69+H71+H73+H75+H78+H80</f>
        <v>10908300</v>
      </c>
      <c r="I68" s="52">
        <f>+I69+I71+I73+I75+I78+I80</f>
        <v>0</v>
      </c>
      <c r="J68" s="52">
        <f>+J69+J71+J73+J75+J78+J80</f>
        <v>11852300</v>
      </c>
      <c r="K68" s="52">
        <f>+K69+K71+K73+K75+K78+K80</f>
        <v>4.6879681191537488</v>
      </c>
    </row>
    <row r="69" spans="1:11" x14ac:dyDescent="0.25">
      <c r="A69" s="53">
        <v>2</v>
      </c>
      <c r="B69" s="54">
        <v>2</v>
      </c>
      <c r="C69" s="54">
        <v>1</v>
      </c>
      <c r="D69" s="54">
        <v>2</v>
      </c>
      <c r="E69" s="54"/>
      <c r="F69" s="55" t="s">
        <v>74</v>
      </c>
      <c r="G69" s="56">
        <f>G70</f>
        <v>0</v>
      </c>
      <c r="H69" s="56">
        <f>H70</f>
        <v>0</v>
      </c>
      <c r="I69" s="56">
        <f>I70</f>
        <v>0</v>
      </c>
      <c r="J69" s="56">
        <f>J70</f>
        <v>0</v>
      </c>
      <c r="K69" s="56">
        <f>K70</f>
        <v>0</v>
      </c>
    </row>
    <row r="70" spans="1:11" x14ac:dyDescent="0.25">
      <c r="A70" s="57">
        <v>2</v>
      </c>
      <c r="B70" s="58">
        <v>2</v>
      </c>
      <c r="C70" s="58">
        <v>1</v>
      </c>
      <c r="D70" s="58">
        <v>2</v>
      </c>
      <c r="E70" s="58" t="s">
        <v>24</v>
      </c>
      <c r="F70" s="63" t="s">
        <v>74</v>
      </c>
      <c r="G70" s="60"/>
      <c r="H70" s="60"/>
      <c r="I70" s="60"/>
      <c r="J70" s="61">
        <f>SUBTOTAL(9,G70:I70)</f>
        <v>0</v>
      </c>
      <c r="K70" s="62">
        <f>IFERROR(J70/$J$18*100,"0.00")</f>
        <v>0</v>
      </c>
    </row>
    <row r="71" spans="1:11" x14ac:dyDescent="0.25">
      <c r="A71" s="53">
        <v>2</v>
      </c>
      <c r="B71" s="54">
        <v>2</v>
      </c>
      <c r="C71" s="54">
        <v>1</v>
      </c>
      <c r="D71" s="54">
        <v>3</v>
      </c>
      <c r="E71" s="54"/>
      <c r="F71" s="55" t="s">
        <v>75</v>
      </c>
      <c r="G71" s="56">
        <f>G72</f>
        <v>50000</v>
      </c>
      <c r="H71" s="56">
        <f>H72</f>
        <v>2930000</v>
      </c>
      <c r="I71" s="56">
        <f>I72</f>
        <v>0</v>
      </c>
      <c r="J71" s="56">
        <f>J72</f>
        <v>2980000</v>
      </c>
      <c r="K71" s="56">
        <f>K72</f>
        <v>1.1786864148796581</v>
      </c>
    </row>
    <row r="72" spans="1:11" x14ac:dyDescent="0.25">
      <c r="A72" s="57">
        <v>2</v>
      </c>
      <c r="B72" s="58">
        <v>2</v>
      </c>
      <c r="C72" s="58">
        <v>1</v>
      </c>
      <c r="D72" s="58">
        <v>3</v>
      </c>
      <c r="E72" s="58" t="s">
        <v>24</v>
      </c>
      <c r="F72" s="63" t="s">
        <v>75</v>
      </c>
      <c r="G72" s="60">
        <v>50000</v>
      </c>
      <c r="H72" s="60">
        <v>2930000</v>
      </c>
      <c r="I72" s="60"/>
      <c r="J72" s="61">
        <f>SUBTOTAL(9,G72:I72)</f>
        <v>2980000</v>
      </c>
      <c r="K72" s="62">
        <f>IFERROR(J72/$J$18*100,"0.00")</f>
        <v>1.1786864148796581</v>
      </c>
    </row>
    <row r="73" spans="1:11" x14ac:dyDescent="0.25">
      <c r="A73" s="53">
        <v>2</v>
      </c>
      <c r="B73" s="54">
        <v>2</v>
      </c>
      <c r="C73" s="54">
        <v>1</v>
      </c>
      <c r="D73" s="54">
        <v>5</v>
      </c>
      <c r="E73" s="54"/>
      <c r="F73" s="55" t="s">
        <v>76</v>
      </c>
      <c r="G73" s="56">
        <f>G74</f>
        <v>894000</v>
      </c>
      <c r="H73" s="56">
        <f>H74</f>
        <v>3500000</v>
      </c>
      <c r="I73" s="56">
        <f>I74</f>
        <v>0</v>
      </c>
      <c r="J73" s="56">
        <f>J74</f>
        <v>4394000</v>
      </c>
      <c r="K73" s="56">
        <f>K74</f>
        <v>1.7379691634165157</v>
      </c>
    </row>
    <row r="74" spans="1:11" x14ac:dyDescent="0.25">
      <c r="A74" s="57">
        <v>2</v>
      </c>
      <c r="B74" s="58">
        <v>2</v>
      </c>
      <c r="C74" s="58">
        <v>1</v>
      </c>
      <c r="D74" s="58">
        <v>5</v>
      </c>
      <c r="E74" s="58" t="s">
        <v>24</v>
      </c>
      <c r="F74" s="63" t="s">
        <v>76</v>
      </c>
      <c r="G74" s="60">
        <v>894000</v>
      </c>
      <c r="H74" s="60">
        <v>3500000</v>
      </c>
      <c r="I74" s="60"/>
      <c r="J74" s="61">
        <f>SUBTOTAL(9,G74:I74)</f>
        <v>4394000</v>
      </c>
      <c r="K74" s="62">
        <f>IFERROR(J74/$J$18*100,"0.00")</f>
        <v>1.7379691634165157</v>
      </c>
    </row>
    <row r="75" spans="1:11" x14ac:dyDescent="0.25">
      <c r="A75" s="53">
        <v>2</v>
      </c>
      <c r="B75" s="54">
        <v>2</v>
      </c>
      <c r="C75" s="54">
        <v>1</v>
      </c>
      <c r="D75" s="54">
        <v>6</v>
      </c>
      <c r="E75" s="54"/>
      <c r="F75" s="55" t="s">
        <v>77</v>
      </c>
      <c r="G75" s="56">
        <f>G76+G77</f>
        <v>0</v>
      </c>
      <c r="H75" s="56">
        <f>H76+H77</f>
        <v>60300</v>
      </c>
      <c r="I75" s="56">
        <f>I76+I77</f>
        <v>0</v>
      </c>
      <c r="J75" s="56">
        <f>J76+J77</f>
        <v>60300</v>
      </c>
      <c r="K75" s="56">
        <f>K76+K77</f>
        <v>2.3850600945383684E-2</v>
      </c>
    </row>
    <row r="76" spans="1:11" x14ac:dyDescent="0.25">
      <c r="A76" s="57">
        <v>2</v>
      </c>
      <c r="B76" s="58">
        <v>2</v>
      </c>
      <c r="C76" s="58">
        <v>1</v>
      </c>
      <c r="D76" s="58">
        <v>6</v>
      </c>
      <c r="E76" s="58" t="s">
        <v>24</v>
      </c>
      <c r="F76" s="63" t="s">
        <v>78</v>
      </c>
      <c r="G76" s="60"/>
      <c r="H76" s="60">
        <v>60300</v>
      </c>
      <c r="I76" s="60"/>
      <c r="J76" s="61">
        <f>SUBTOTAL(9,G76:I76)</f>
        <v>60300</v>
      </c>
      <c r="K76" s="62">
        <f>IFERROR(J76/$J$18*100,"0.00")</f>
        <v>2.3850600945383684E-2</v>
      </c>
    </row>
    <row r="77" spans="1:11" x14ac:dyDescent="0.25">
      <c r="A77" s="57">
        <v>2</v>
      </c>
      <c r="B77" s="58">
        <v>2</v>
      </c>
      <c r="C77" s="58">
        <v>1</v>
      </c>
      <c r="D77" s="58">
        <v>6</v>
      </c>
      <c r="E77" s="58" t="s">
        <v>26</v>
      </c>
      <c r="F77" s="63" t="s">
        <v>79</v>
      </c>
      <c r="G77" s="70"/>
      <c r="H77" s="70"/>
      <c r="I77" s="70"/>
      <c r="J77" s="61">
        <f>SUBTOTAL(9,G77:I77)</f>
        <v>0</v>
      </c>
      <c r="K77" s="62">
        <f>IFERROR(J77/$J$18*100,"0.00")</f>
        <v>0</v>
      </c>
    </row>
    <row r="78" spans="1:11" x14ac:dyDescent="0.25">
      <c r="A78" s="53">
        <v>2</v>
      </c>
      <c r="B78" s="54">
        <v>2</v>
      </c>
      <c r="C78" s="54">
        <v>1</v>
      </c>
      <c r="D78" s="54">
        <v>7</v>
      </c>
      <c r="E78" s="54"/>
      <c r="F78" s="55" t="s">
        <v>80</v>
      </c>
      <c r="G78" s="56">
        <f>G79</f>
        <v>0</v>
      </c>
      <c r="H78" s="56">
        <f>H79</f>
        <v>4418000</v>
      </c>
      <c r="I78" s="56">
        <f>I79</f>
        <v>0</v>
      </c>
      <c r="J78" s="56">
        <f>J79</f>
        <v>4418000</v>
      </c>
      <c r="K78" s="56">
        <f>K79</f>
        <v>1.7474619399121909</v>
      </c>
    </row>
    <row r="79" spans="1:11" x14ac:dyDescent="0.25">
      <c r="A79" s="57">
        <v>2</v>
      </c>
      <c r="B79" s="58">
        <v>2</v>
      </c>
      <c r="C79" s="58">
        <v>1</v>
      </c>
      <c r="D79" s="58">
        <v>7</v>
      </c>
      <c r="E79" s="58" t="s">
        <v>24</v>
      </c>
      <c r="F79" s="63" t="s">
        <v>80</v>
      </c>
      <c r="G79" s="60"/>
      <c r="H79" s="60">
        <v>4418000</v>
      </c>
      <c r="I79" s="60"/>
      <c r="J79" s="61">
        <f>SUBTOTAL(9,G79:I79)</f>
        <v>4418000</v>
      </c>
      <c r="K79" s="62">
        <f>IFERROR(J79/$J$18*100,"0.00")</f>
        <v>1.7474619399121909</v>
      </c>
    </row>
    <row r="80" spans="1:11" x14ac:dyDescent="0.25">
      <c r="A80" s="53">
        <v>2</v>
      </c>
      <c r="B80" s="54">
        <v>2</v>
      </c>
      <c r="C80" s="54">
        <v>1</v>
      </c>
      <c r="D80" s="54">
        <v>8</v>
      </c>
      <c r="E80" s="54"/>
      <c r="F80" s="55" t="s">
        <v>81</v>
      </c>
      <c r="G80" s="56">
        <f>G81</f>
        <v>0</v>
      </c>
      <c r="H80" s="56">
        <f>H81</f>
        <v>0</v>
      </c>
      <c r="I80" s="56">
        <f>I81</f>
        <v>0</v>
      </c>
      <c r="J80" s="56">
        <f>J81</f>
        <v>0</v>
      </c>
      <c r="K80" s="56">
        <f>K81</f>
        <v>0</v>
      </c>
    </row>
    <row r="81" spans="1:11" x14ac:dyDescent="0.25">
      <c r="A81" s="57">
        <v>2</v>
      </c>
      <c r="B81" s="58">
        <v>2</v>
      </c>
      <c r="C81" s="58">
        <v>1</v>
      </c>
      <c r="D81" s="58">
        <v>8</v>
      </c>
      <c r="E81" s="58" t="s">
        <v>24</v>
      </c>
      <c r="F81" s="63" t="s">
        <v>81</v>
      </c>
      <c r="G81" s="60"/>
      <c r="H81" s="60"/>
      <c r="I81" s="60"/>
      <c r="J81" s="61">
        <f>SUBTOTAL(9,G81:I81)</f>
        <v>0</v>
      </c>
      <c r="K81" s="62">
        <f>IFERROR(J81/$J$18*100,"0.00")</f>
        <v>0</v>
      </c>
    </row>
    <row r="82" spans="1:11" x14ac:dyDescent="0.25">
      <c r="A82" s="49">
        <v>2</v>
      </c>
      <c r="B82" s="50">
        <v>2</v>
      </c>
      <c r="C82" s="50">
        <v>2</v>
      </c>
      <c r="D82" s="50"/>
      <c r="E82" s="50"/>
      <c r="F82" s="51" t="s">
        <v>82</v>
      </c>
      <c r="G82" s="52">
        <f>+G83+G85</f>
        <v>0</v>
      </c>
      <c r="H82" s="52">
        <f>+H83+H85</f>
        <v>85000</v>
      </c>
      <c r="I82" s="52">
        <f>+I83+I85</f>
        <v>0</v>
      </c>
      <c r="J82" s="52">
        <f>+J83+J85</f>
        <v>85000</v>
      </c>
      <c r="K82" s="52">
        <f>+K83+K85</f>
        <v>3.36202500888493E-2</v>
      </c>
    </row>
    <row r="83" spans="1:11" x14ac:dyDescent="0.25">
      <c r="A83" s="53">
        <v>2</v>
      </c>
      <c r="B83" s="54">
        <v>2</v>
      </c>
      <c r="C83" s="54">
        <v>2</v>
      </c>
      <c r="D83" s="54">
        <v>1</v>
      </c>
      <c r="E83" s="54"/>
      <c r="F83" s="55" t="s">
        <v>83</v>
      </c>
      <c r="G83" s="56">
        <f>G84</f>
        <v>0</v>
      </c>
      <c r="H83" s="56">
        <f>H84</f>
        <v>85000</v>
      </c>
      <c r="I83" s="56">
        <f>I84</f>
        <v>0</v>
      </c>
      <c r="J83" s="56">
        <f>J84</f>
        <v>85000</v>
      </c>
      <c r="K83" s="56">
        <f>K84</f>
        <v>3.36202500888493E-2</v>
      </c>
    </row>
    <row r="84" spans="1:11" x14ac:dyDescent="0.25">
      <c r="A84" s="57">
        <v>2</v>
      </c>
      <c r="B84" s="58">
        <v>2</v>
      </c>
      <c r="C84" s="58">
        <v>2</v>
      </c>
      <c r="D84" s="58">
        <v>1</v>
      </c>
      <c r="E84" s="58" t="s">
        <v>24</v>
      </c>
      <c r="F84" s="63" t="s">
        <v>83</v>
      </c>
      <c r="G84" s="60"/>
      <c r="H84" s="60">
        <v>85000</v>
      </c>
      <c r="I84" s="60"/>
      <c r="J84" s="61">
        <f>SUBTOTAL(9,G84:I84)</f>
        <v>85000</v>
      </c>
      <c r="K84" s="62">
        <f>IFERROR(J84/$J$18*100,"0.00")</f>
        <v>3.36202500888493E-2</v>
      </c>
    </row>
    <row r="85" spans="1:11" x14ac:dyDescent="0.25">
      <c r="A85" s="53">
        <v>2</v>
      </c>
      <c r="B85" s="54">
        <v>2</v>
      </c>
      <c r="C85" s="54">
        <v>2</v>
      </c>
      <c r="D85" s="54">
        <v>2</v>
      </c>
      <c r="E85" s="54"/>
      <c r="F85" s="55" t="s">
        <v>84</v>
      </c>
      <c r="G85" s="56">
        <f>G86</f>
        <v>0</v>
      </c>
      <c r="H85" s="56">
        <f>H86</f>
        <v>0</v>
      </c>
      <c r="I85" s="56">
        <f>I86</f>
        <v>0</v>
      </c>
      <c r="J85" s="56">
        <f>J86</f>
        <v>0</v>
      </c>
      <c r="K85" s="56">
        <f>K86</f>
        <v>0</v>
      </c>
    </row>
    <row r="86" spans="1:11" x14ac:dyDescent="0.25">
      <c r="A86" s="57">
        <v>2</v>
      </c>
      <c r="B86" s="58">
        <v>2</v>
      </c>
      <c r="C86" s="58">
        <v>2</v>
      </c>
      <c r="D86" s="58">
        <v>2</v>
      </c>
      <c r="E86" s="58" t="s">
        <v>24</v>
      </c>
      <c r="F86" s="63" t="s">
        <v>84</v>
      </c>
      <c r="G86" s="60"/>
      <c r="H86" s="60"/>
      <c r="I86" s="60"/>
      <c r="J86" s="61">
        <f>SUBTOTAL(9,G86:I86)</f>
        <v>0</v>
      </c>
      <c r="K86" s="62">
        <f>IFERROR(J86/$J$18*100,"0.00")</f>
        <v>0</v>
      </c>
    </row>
    <row r="87" spans="1:11" x14ac:dyDescent="0.25">
      <c r="A87" s="49">
        <v>2</v>
      </c>
      <c r="B87" s="50">
        <v>2</v>
      </c>
      <c r="C87" s="50">
        <v>3</v>
      </c>
      <c r="D87" s="50"/>
      <c r="E87" s="50"/>
      <c r="F87" s="51" t="s">
        <v>85</v>
      </c>
      <c r="G87" s="52">
        <f>+G88+G90</f>
        <v>2880000</v>
      </c>
      <c r="H87" s="52">
        <f>+H88+H90</f>
        <v>0</v>
      </c>
      <c r="I87" s="52">
        <f>+I88+I90</f>
        <v>0</v>
      </c>
      <c r="J87" s="52">
        <f>+J88+J90</f>
        <v>2880000</v>
      </c>
      <c r="K87" s="52">
        <f>+K88+K90</f>
        <v>1.1391331794810118</v>
      </c>
    </row>
    <row r="88" spans="1:11" x14ac:dyDescent="0.25">
      <c r="A88" s="53">
        <v>2</v>
      </c>
      <c r="B88" s="54">
        <v>2</v>
      </c>
      <c r="C88" s="54">
        <v>3</v>
      </c>
      <c r="D88" s="54">
        <v>1</v>
      </c>
      <c r="E88" s="54"/>
      <c r="F88" s="55" t="s">
        <v>86</v>
      </c>
      <c r="G88" s="56">
        <f>G89</f>
        <v>2880000</v>
      </c>
      <c r="H88" s="56">
        <f>H89</f>
        <v>0</v>
      </c>
      <c r="I88" s="56">
        <f>I89</f>
        <v>0</v>
      </c>
      <c r="J88" s="56">
        <f>J89</f>
        <v>2880000</v>
      </c>
      <c r="K88" s="56">
        <f>K89</f>
        <v>1.1391331794810118</v>
      </c>
    </row>
    <row r="89" spans="1:11" x14ac:dyDescent="0.25">
      <c r="A89" s="57">
        <v>2</v>
      </c>
      <c r="B89" s="58">
        <v>2</v>
      </c>
      <c r="C89" s="58">
        <v>3</v>
      </c>
      <c r="D89" s="58">
        <v>1</v>
      </c>
      <c r="E89" s="58" t="s">
        <v>24</v>
      </c>
      <c r="F89" s="63" t="s">
        <v>86</v>
      </c>
      <c r="G89" s="60">
        <v>2880000</v>
      </c>
      <c r="H89" s="60">
        <v>0</v>
      </c>
      <c r="I89" s="60"/>
      <c r="J89" s="61">
        <f>SUBTOTAL(9,G89:I89)</f>
        <v>2880000</v>
      </c>
      <c r="K89" s="62">
        <f>IFERROR(J89/$J$18*100,"0.00")</f>
        <v>1.1391331794810118</v>
      </c>
    </row>
    <row r="90" spans="1:11" x14ac:dyDescent="0.25">
      <c r="A90" s="53">
        <v>2</v>
      </c>
      <c r="B90" s="54">
        <v>2</v>
      </c>
      <c r="C90" s="54">
        <v>3</v>
      </c>
      <c r="D90" s="54">
        <v>2</v>
      </c>
      <c r="E90" s="54"/>
      <c r="F90" s="55" t="s">
        <v>87</v>
      </c>
      <c r="G90" s="56">
        <f>G91</f>
        <v>0</v>
      </c>
      <c r="H90" s="56">
        <f>H91</f>
        <v>0</v>
      </c>
      <c r="I90" s="56">
        <f>I91</f>
        <v>0</v>
      </c>
      <c r="J90" s="56">
        <f>J91</f>
        <v>0</v>
      </c>
      <c r="K90" s="56">
        <f>K91</f>
        <v>0</v>
      </c>
    </row>
    <row r="91" spans="1:11" x14ac:dyDescent="0.25">
      <c r="A91" s="57">
        <v>2</v>
      </c>
      <c r="B91" s="58">
        <v>2</v>
      </c>
      <c r="C91" s="58">
        <v>3</v>
      </c>
      <c r="D91" s="58">
        <v>2</v>
      </c>
      <c r="E91" s="58" t="s">
        <v>24</v>
      </c>
      <c r="F91" s="63" t="s">
        <v>87</v>
      </c>
      <c r="G91" s="60"/>
      <c r="H91" s="60"/>
      <c r="I91" s="60"/>
      <c r="J91" s="61">
        <f>SUBTOTAL(9,G91:I91)</f>
        <v>0</v>
      </c>
      <c r="K91" s="62">
        <f>IFERROR(J91/$J$18*100,"0.00")</f>
        <v>0</v>
      </c>
    </row>
    <row r="92" spans="1:11" x14ac:dyDescent="0.25">
      <c r="A92" s="49">
        <v>2</v>
      </c>
      <c r="B92" s="50">
        <v>2</v>
      </c>
      <c r="C92" s="50">
        <v>4</v>
      </c>
      <c r="D92" s="50"/>
      <c r="E92" s="50"/>
      <c r="F92" s="51" t="s">
        <v>88</v>
      </c>
      <c r="G92" s="52">
        <f>+G93+G95+G97</f>
        <v>0</v>
      </c>
      <c r="H92" s="52">
        <f>+H93+H95+H97</f>
        <v>45000</v>
      </c>
      <c r="I92" s="52">
        <f>+I93+I95+I97</f>
        <v>0</v>
      </c>
      <c r="J92" s="52">
        <f>+J93+J95+J97</f>
        <v>45000</v>
      </c>
      <c r="K92" s="52">
        <f>+K93+K95+K97</f>
        <v>1.7798955929390809E-2</v>
      </c>
    </row>
    <row r="93" spans="1:11" x14ac:dyDescent="0.25">
      <c r="A93" s="53">
        <v>2</v>
      </c>
      <c r="B93" s="54">
        <v>2</v>
      </c>
      <c r="C93" s="54">
        <v>4</v>
      </c>
      <c r="D93" s="54">
        <v>1</v>
      </c>
      <c r="E93" s="54"/>
      <c r="F93" s="69" t="s">
        <v>89</v>
      </c>
      <c r="G93" s="56">
        <f>G94</f>
        <v>0</v>
      </c>
      <c r="H93" s="56">
        <f>H94</f>
        <v>0</v>
      </c>
      <c r="I93" s="56">
        <f>I94</f>
        <v>0</v>
      </c>
      <c r="J93" s="56">
        <f>J94</f>
        <v>0</v>
      </c>
      <c r="K93" s="56">
        <f>K94</f>
        <v>0</v>
      </c>
    </row>
    <row r="94" spans="1:11" x14ac:dyDescent="0.25">
      <c r="A94" s="57">
        <v>2</v>
      </c>
      <c r="B94" s="58">
        <v>2</v>
      </c>
      <c r="C94" s="58">
        <v>4</v>
      </c>
      <c r="D94" s="58">
        <v>1</v>
      </c>
      <c r="E94" s="58" t="s">
        <v>24</v>
      </c>
      <c r="F94" s="59" t="s">
        <v>89</v>
      </c>
      <c r="G94" s="60"/>
      <c r="H94" s="60"/>
      <c r="I94" s="60"/>
      <c r="J94" s="61">
        <f>SUBTOTAL(9,G94:I94)</f>
        <v>0</v>
      </c>
      <c r="K94" s="62">
        <f>IFERROR(J94/$J$18*100,"0.00")</f>
        <v>0</v>
      </c>
    </row>
    <row r="95" spans="1:11" x14ac:dyDescent="0.25">
      <c r="A95" s="53">
        <v>2</v>
      </c>
      <c r="B95" s="54">
        <v>2</v>
      </c>
      <c r="C95" s="54">
        <v>4</v>
      </c>
      <c r="D95" s="54">
        <v>2</v>
      </c>
      <c r="E95" s="54"/>
      <c r="F95" s="69" t="s">
        <v>90</v>
      </c>
      <c r="G95" s="56">
        <f>G96</f>
        <v>0</v>
      </c>
      <c r="H95" s="56">
        <f>H96</f>
        <v>45000</v>
      </c>
      <c r="I95" s="56">
        <f>I96</f>
        <v>0</v>
      </c>
      <c r="J95" s="56">
        <f>J96</f>
        <v>45000</v>
      </c>
      <c r="K95" s="56">
        <f>K96</f>
        <v>1.7798955929390809E-2</v>
      </c>
    </row>
    <row r="96" spans="1:11" x14ac:dyDescent="0.25">
      <c r="A96" s="57">
        <v>2</v>
      </c>
      <c r="B96" s="58">
        <v>2</v>
      </c>
      <c r="C96" s="58">
        <v>4</v>
      </c>
      <c r="D96" s="58">
        <v>2</v>
      </c>
      <c r="E96" s="58" t="s">
        <v>24</v>
      </c>
      <c r="F96" s="63" t="s">
        <v>90</v>
      </c>
      <c r="G96" s="60"/>
      <c r="H96" s="60">
        <v>45000</v>
      </c>
      <c r="I96" s="60"/>
      <c r="J96" s="61">
        <f>SUBTOTAL(9,G96:I96)</f>
        <v>45000</v>
      </c>
      <c r="K96" s="62">
        <f>IFERROR(J96/$J$18*100,"0.00")</f>
        <v>1.7798955929390809E-2</v>
      </c>
    </row>
    <row r="97" spans="1:11" x14ac:dyDescent="0.25">
      <c r="A97" s="53">
        <v>2</v>
      </c>
      <c r="B97" s="54">
        <v>2</v>
      </c>
      <c r="C97" s="54">
        <v>4</v>
      </c>
      <c r="D97" s="54">
        <v>4</v>
      </c>
      <c r="E97" s="54"/>
      <c r="F97" s="69" t="s">
        <v>91</v>
      </c>
      <c r="G97" s="56">
        <f>G98</f>
        <v>0</v>
      </c>
      <c r="H97" s="56">
        <f>H98</f>
        <v>0</v>
      </c>
      <c r="I97" s="56">
        <f>I98</f>
        <v>0</v>
      </c>
      <c r="J97" s="56">
        <f>J98</f>
        <v>0</v>
      </c>
      <c r="K97" s="56">
        <f>K98</f>
        <v>0</v>
      </c>
    </row>
    <row r="98" spans="1:11" x14ac:dyDescent="0.25">
      <c r="A98" s="57">
        <v>2</v>
      </c>
      <c r="B98" s="58">
        <v>2</v>
      </c>
      <c r="C98" s="58">
        <v>4</v>
      </c>
      <c r="D98" s="58">
        <v>4</v>
      </c>
      <c r="E98" s="58" t="s">
        <v>24</v>
      </c>
      <c r="F98" s="63" t="s">
        <v>91</v>
      </c>
      <c r="G98" s="60"/>
      <c r="H98" s="60"/>
      <c r="I98" s="60"/>
      <c r="J98" s="61">
        <f>SUBTOTAL(9,G98:I98)</f>
        <v>0</v>
      </c>
      <c r="K98" s="62">
        <f>IFERROR(J98/$J$18*100,"0.00")</f>
        <v>0</v>
      </c>
    </row>
    <row r="99" spans="1:11" x14ac:dyDescent="0.25">
      <c r="A99" s="49">
        <v>2</v>
      </c>
      <c r="B99" s="50">
        <v>2</v>
      </c>
      <c r="C99" s="50">
        <v>5</v>
      </c>
      <c r="D99" s="50"/>
      <c r="E99" s="50"/>
      <c r="F99" s="51" t="s">
        <v>92</v>
      </c>
      <c r="G99" s="52">
        <f>+G100+G102+G104+G110+G112+G114</f>
        <v>0</v>
      </c>
      <c r="H99" s="52">
        <f>+H100+H102+H104+H110+H112+H114</f>
        <v>9893605.1500000004</v>
      </c>
      <c r="I99" s="52">
        <f>+I100+I102+I104+I110+I112+I114</f>
        <v>0</v>
      </c>
      <c r="J99" s="52">
        <f>+J100+J102+J104+J110+J112+J114</f>
        <v>9893605.1500000004</v>
      </c>
      <c r="K99" s="52">
        <f>+K100+K102+K104+K110+K112+K114</f>
        <v>3.9132409343920882</v>
      </c>
    </row>
    <row r="100" spans="1:11" x14ac:dyDescent="0.25">
      <c r="A100" s="53">
        <v>2</v>
      </c>
      <c r="B100" s="54">
        <v>2</v>
      </c>
      <c r="C100" s="54">
        <v>5</v>
      </c>
      <c r="D100" s="54">
        <v>1</v>
      </c>
      <c r="E100" s="54"/>
      <c r="F100" s="69" t="s">
        <v>93</v>
      </c>
      <c r="G100" s="56">
        <f>G101</f>
        <v>0</v>
      </c>
      <c r="H100" s="56">
        <f>H101</f>
        <v>8228605.1500000004</v>
      </c>
      <c r="I100" s="56">
        <f>I101</f>
        <v>0</v>
      </c>
      <c r="J100" s="56">
        <f>J101</f>
        <v>8228605.1500000004</v>
      </c>
      <c r="K100" s="56">
        <f>K101</f>
        <v>3.2546795650046279</v>
      </c>
    </row>
    <row r="101" spans="1:11" x14ac:dyDescent="0.25">
      <c r="A101" s="57">
        <v>2</v>
      </c>
      <c r="B101" s="58">
        <v>2</v>
      </c>
      <c r="C101" s="58">
        <v>5</v>
      </c>
      <c r="D101" s="58">
        <v>1</v>
      </c>
      <c r="E101" s="58" t="s">
        <v>24</v>
      </c>
      <c r="F101" s="63" t="s">
        <v>93</v>
      </c>
      <c r="G101" s="60"/>
      <c r="H101" s="60">
        <v>8228605.1500000004</v>
      </c>
      <c r="I101" s="60"/>
      <c r="J101" s="61">
        <f>SUBTOTAL(9,G101:I101)</f>
        <v>8228605.1500000004</v>
      </c>
      <c r="K101" s="62">
        <f>IFERROR(J101/$J$18*100,"0.00")</f>
        <v>3.2546795650046279</v>
      </c>
    </row>
    <row r="102" spans="1:11" x14ac:dyDescent="0.25">
      <c r="A102" s="53">
        <v>2</v>
      </c>
      <c r="B102" s="54">
        <v>2</v>
      </c>
      <c r="C102" s="54">
        <v>5</v>
      </c>
      <c r="D102" s="54">
        <v>2</v>
      </c>
      <c r="E102" s="54"/>
      <c r="F102" s="55" t="s">
        <v>94</v>
      </c>
      <c r="G102" s="56">
        <f>G103</f>
        <v>0</v>
      </c>
      <c r="H102" s="56">
        <f>H103</f>
        <v>0</v>
      </c>
      <c r="I102" s="56">
        <f>I103</f>
        <v>0</v>
      </c>
      <c r="J102" s="56">
        <f>J103</f>
        <v>0</v>
      </c>
      <c r="K102" s="56">
        <f>K103</f>
        <v>0</v>
      </c>
    </row>
    <row r="103" spans="1:11" x14ac:dyDescent="0.25">
      <c r="A103" s="57">
        <v>2</v>
      </c>
      <c r="B103" s="58">
        <v>2</v>
      </c>
      <c r="C103" s="58">
        <v>5</v>
      </c>
      <c r="D103" s="58">
        <v>2</v>
      </c>
      <c r="E103" s="58" t="s">
        <v>24</v>
      </c>
      <c r="F103" s="63" t="s">
        <v>94</v>
      </c>
      <c r="G103" s="60"/>
      <c r="H103" s="60"/>
      <c r="I103" s="60"/>
      <c r="J103" s="61">
        <f>SUBTOTAL(9,G103:I103)</f>
        <v>0</v>
      </c>
      <c r="K103" s="62">
        <f>IFERROR(J103/$J$18*100,"0.00")</f>
        <v>0</v>
      </c>
    </row>
    <row r="104" spans="1:11" x14ac:dyDescent="0.25">
      <c r="A104" s="53">
        <v>2</v>
      </c>
      <c r="B104" s="54">
        <v>2</v>
      </c>
      <c r="C104" s="54">
        <v>5</v>
      </c>
      <c r="D104" s="54">
        <v>3</v>
      </c>
      <c r="E104" s="54"/>
      <c r="F104" s="69" t="s">
        <v>95</v>
      </c>
      <c r="G104" s="56">
        <f>SUM(G105:G109)</f>
        <v>0</v>
      </c>
      <c r="H104" s="56">
        <f>SUM(H105:H109)</f>
        <v>0</v>
      </c>
      <c r="I104" s="56">
        <f>SUM(I105:I109)</f>
        <v>0</v>
      </c>
      <c r="J104" s="56">
        <f>SUM(J105:J109)</f>
        <v>0</v>
      </c>
      <c r="K104" s="56">
        <f>SUM(K105:K109)</f>
        <v>0</v>
      </c>
    </row>
    <row r="105" spans="1:11" x14ac:dyDescent="0.25">
      <c r="A105" s="57">
        <v>2</v>
      </c>
      <c r="B105" s="58">
        <v>2</v>
      </c>
      <c r="C105" s="58">
        <v>5</v>
      </c>
      <c r="D105" s="58">
        <v>3</v>
      </c>
      <c r="E105" s="58" t="s">
        <v>24</v>
      </c>
      <c r="F105" s="63" t="s">
        <v>96</v>
      </c>
      <c r="G105" s="60"/>
      <c r="H105" s="60"/>
      <c r="I105" s="60"/>
      <c r="J105" s="61">
        <f>SUBTOTAL(9,G105:I105)</f>
        <v>0</v>
      </c>
      <c r="K105" s="62">
        <f>IFERROR(J105/$J$18*100,"0.00")</f>
        <v>0</v>
      </c>
    </row>
    <row r="106" spans="1:11" x14ac:dyDescent="0.25">
      <c r="A106" s="57">
        <v>2</v>
      </c>
      <c r="B106" s="58">
        <v>2</v>
      </c>
      <c r="C106" s="58">
        <v>5</v>
      </c>
      <c r="D106" s="58">
        <v>3</v>
      </c>
      <c r="E106" s="58" t="s">
        <v>26</v>
      </c>
      <c r="F106" s="63" t="s">
        <v>97</v>
      </c>
      <c r="G106" s="60"/>
      <c r="H106" s="60"/>
      <c r="I106" s="60"/>
      <c r="J106" s="61">
        <f>SUBTOTAL(9,G106:I106)</f>
        <v>0</v>
      </c>
      <c r="K106" s="62">
        <f>IFERROR(J106/$J$18*100,"0.00")</f>
        <v>0</v>
      </c>
    </row>
    <row r="107" spans="1:11" x14ac:dyDescent="0.25">
      <c r="A107" s="57">
        <v>2</v>
      </c>
      <c r="B107" s="58">
        <v>2</v>
      </c>
      <c r="C107" s="58">
        <v>5</v>
      </c>
      <c r="D107" s="58">
        <v>3</v>
      </c>
      <c r="E107" s="58" t="s">
        <v>33</v>
      </c>
      <c r="F107" s="63" t="s">
        <v>98</v>
      </c>
      <c r="G107" s="60"/>
      <c r="H107" s="60"/>
      <c r="I107" s="60"/>
      <c r="J107" s="61">
        <f>SUBTOTAL(9,G107:I107)</f>
        <v>0</v>
      </c>
      <c r="K107" s="62">
        <f>IFERROR(J107/$J$18*100,"0.00")</f>
        <v>0</v>
      </c>
    </row>
    <row r="108" spans="1:11" x14ac:dyDescent="0.25">
      <c r="A108" s="57">
        <v>2</v>
      </c>
      <c r="B108" s="58">
        <v>2</v>
      </c>
      <c r="C108" s="58">
        <v>5</v>
      </c>
      <c r="D108" s="58">
        <v>3</v>
      </c>
      <c r="E108" s="58" t="s">
        <v>48</v>
      </c>
      <c r="F108" s="63" t="s">
        <v>99</v>
      </c>
      <c r="G108" s="60"/>
      <c r="H108" s="60"/>
      <c r="I108" s="60"/>
      <c r="J108" s="61">
        <f>SUBTOTAL(9,G108:I108)</f>
        <v>0</v>
      </c>
      <c r="K108" s="62">
        <f>IFERROR(J108/$J$18*100,"0.00")</f>
        <v>0</v>
      </c>
    </row>
    <row r="109" spans="1:11" x14ac:dyDescent="0.25">
      <c r="A109" s="57">
        <v>2</v>
      </c>
      <c r="B109" s="58">
        <v>2</v>
      </c>
      <c r="C109" s="58">
        <v>5</v>
      </c>
      <c r="D109" s="58">
        <v>3</v>
      </c>
      <c r="E109" s="58" t="s">
        <v>28</v>
      </c>
      <c r="F109" s="63" t="s">
        <v>100</v>
      </c>
      <c r="G109" s="60"/>
      <c r="H109" s="60"/>
      <c r="I109" s="60"/>
      <c r="J109" s="61">
        <f>SUBTOTAL(9,G109:I109)</f>
        <v>0</v>
      </c>
      <c r="K109" s="62">
        <f>IFERROR(J109/$J$18*100,"0.00")</f>
        <v>0</v>
      </c>
    </row>
    <row r="110" spans="1:11" x14ac:dyDescent="0.25">
      <c r="A110" s="53">
        <v>2</v>
      </c>
      <c r="B110" s="54">
        <v>2</v>
      </c>
      <c r="C110" s="54">
        <v>5</v>
      </c>
      <c r="D110" s="54">
        <v>4</v>
      </c>
      <c r="E110" s="54"/>
      <c r="F110" s="69" t="s">
        <v>101</v>
      </c>
      <c r="G110" s="56">
        <f>G111</f>
        <v>0</v>
      </c>
      <c r="H110" s="56">
        <f>H111</f>
        <v>220000</v>
      </c>
      <c r="I110" s="56">
        <f>I111</f>
        <v>0</v>
      </c>
      <c r="J110" s="56">
        <f>J111</f>
        <v>220000</v>
      </c>
      <c r="K110" s="56">
        <f>K111</f>
        <v>8.7017117877021724E-2</v>
      </c>
    </row>
    <row r="111" spans="1:11" x14ac:dyDescent="0.25">
      <c r="A111" s="57">
        <v>2</v>
      </c>
      <c r="B111" s="58">
        <v>2</v>
      </c>
      <c r="C111" s="58">
        <v>5</v>
      </c>
      <c r="D111" s="58">
        <v>4</v>
      </c>
      <c r="E111" s="58" t="s">
        <v>24</v>
      </c>
      <c r="F111" s="63" t="s">
        <v>101</v>
      </c>
      <c r="G111" s="60"/>
      <c r="H111" s="60">
        <v>220000</v>
      </c>
      <c r="I111" s="60"/>
      <c r="J111" s="61">
        <f>SUBTOTAL(9,G111:I111)</f>
        <v>220000</v>
      </c>
      <c r="K111" s="62">
        <f>IFERROR(J111/$J$18*100,"0.00")</f>
        <v>8.7017117877021724E-2</v>
      </c>
    </row>
    <row r="112" spans="1:11" x14ac:dyDescent="0.25">
      <c r="A112" s="53">
        <v>2</v>
      </c>
      <c r="B112" s="54">
        <v>2</v>
      </c>
      <c r="C112" s="54">
        <v>5</v>
      </c>
      <c r="D112" s="54">
        <v>8</v>
      </c>
      <c r="E112" s="54"/>
      <c r="F112" s="55" t="s">
        <v>102</v>
      </c>
      <c r="G112" s="56">
        <f>G113</f>
        <v>0</v>
      </c>
      <c r="H112" s="56">
        <f>H113</f>
        <v>160000</v>
      </c>
      <c r="I112" s="56">
        <f>I113</f>
        <v>0</v>
      </c>
      <c r="J112" s="56">
        <f>J113</f>
        <v>160000</v>
      </c>
      <c r="K112" s="56">
        <f>K113</f>
        <v>6.3285176637833979E-2</v>
      </c>
    </row>
    <row r="113" spans="1:52" x14ac:dyDescent="0.25">
      <c r="A113" s="57">
        <v>2</v>
      </c>
      <c r="B113" s="58">
        <v>2</v>
      </c>
      <c r="C113" s="58">
        <v>5</v>
      </c>
      <c r="D113" s="58">
        <v>8</v>
      </c>
      <c r="E113" s="58" t="s">
        <v>24</v>
      </c>
      <c r="F113" s="63" t="s">
        <v>102</v>
      </c>
      <c r="G113" s="60"/>
      <c r="H113" s="60">
        <v>160000</v>
      </c>
      <c r="I113" s="60"/>
      <c r="J113" s="61">
        <f>SUBTOTAL(9,G113:I113)</f>
        <v>160000</v>
      </c>
      <c r="K113" s="62">
        <f>IFERROR(J113/$J$18*100,"0.00")</f>
        <v>6.3285176637833979E-2</v>
      </c>
    </row>
    <row r="114" spans="1:52" s="73" customFormat="1" x14ac:dyDescent="0.25">
      <c r="A114" s="53">
        <v>2</v>
      </c>
      <c r="B114" s="54">
        <v>2</v>
      </c>
      <c r="C114" s="54">
        <v>5</v>
      </c>
      <c r="D114" s="54">
        <v>9</v>
      </c>
      <c r="E114" s="54"/>
      <c r="F114" s="55" t="s">
        <v>103</v>
      </c>
      <c r="G114" s="71">
        <f>+G115</f>
        <v>0</v>
      </c>
      <c r="H114" s="71">
        <f>+H115</f>
        <v>1285000</v>
      </c>
      <c r="I114" s="71">
        <f>+I115</f>
        <v>0</v>
      </c>
      <c r="J114" s="71">
        <f>+J115</f>
        <v>1285000</v>
      </c>
      <c r="K114" s="71">
        <f>+K115</f>
        <v>0.50825907487260413</v>
      </c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</row>
    <row r="115" spans="1:52" x14ac:dyDescent="0.25">
      <c r="A115" s="57">
        <v>2</v>
      </c>
      <c r="B115" s="58">
        <v>2</v>
      </c>
      <c r="C115" s="58">
        <v>5</v>
      </c>
      <c r="D115" s="58">
        <v>9</v>
      </c>
      <c r="E115" s="58" t="s">
        <v>24</v>
      </c>
      <c r="F115" s="63" t="s">
        <v>104</v>
      </c>
      <c r="G115" s="60"/>
      <c r="H115" s="60">
        <v>1285000</v>
      </c>
      <c r="I115" s="60"/>
      <c r="J115" s="61">
        <f>SUBTOTAL(9,G115:I115)</f>
        <v>1285000</v>
      </c>
      <c r="K115" s="62">
        <f>IFERROR(J115/$J$18*100,"0.00")</f>
        <v>0.50825907487260413</v>
      </c>
    </row>
    <row r="116" spans="1:52" x14ac:dyDescent="0.25">
      <c r="A116" s="49">
        <v>2</v>
      </c>
      <c r="B116" s="50">
        <v>2</v>
      </c>
      <c r="C116" s="50">
        <v>6</v>
      </c>
      <c r="D116" s="50"/>
      <c r="E116" s="50"/>
      <c r="F116" s="51" t="s">
        <v>105</v>
      </c>
      <c r="G116" s="52">
        <f>+G117+G119+G121+G123</f>
        <v>0</v>
      </c>
      <c r="H116" s="52">
        <f>+H117+H119+H121+H123</f>
        <v>1425000</v>
      </c>
      <c r="I116" s="52">
        <f>+I117+I119+I121+I123</f>
        <v>0</v>
      </c>
      <c r="J116" s="52">
        <f>+J117+J119+J121+J123</f>
        <v>1425000</v>
      </c>
      <c r="K116" s="52">
        <f>+K117+K119+K121+K123</f>
        <v>0.56363360443070887</v>
      </c>
    </row>
    <row r="117" spans="1:52" x14ac:dyDescent="0.25">
      <c r="A117" s="53">
        <v>2</v>
      </c>
      <c r="B117" s="54">
        <v>2</v>
      </c>
      <c r="C117" s="54">
        <v>6</v>
      </c>
      <c r="D117" s="54">
        <v>1</v>
      </c>
      <c r="E117" s="54"/>
      <c r="F117" s="69" t="s">
        <v>106</v>
      </c>
      <c r="G117" s="56">
        <f>G118</f>
        <v>0</v>
      </c>
      <c r="H117" s="56">
        <f>H118</f>
        <v>0</v>
      </c>
      <c r="I117" s="56">
        <f>I118</f>
        <v>0</v>
      </c>
      <c r="J117" s="56">
        <f>J118</f>
        <v>0</v>
      </c>
      <c r="K117" s="56">
        <f>K118</f>
        <v>0</v>
      </c>
    </row>
    <row r="118" spans="1:52" x14ac:dyDescent="0.25">
      <c r="A118" s="57">
        <v>2</v>
      </c>
      <c r="B118" s="58">
        <v>2</v>
      </c>
      <c r="C118" s="58">
        <v>6</v>
      </c>
      <c r="D118" s="58">
        <v>1</v>
      </c>
      <c r="E118" s="58" t="s">
        <v>24</v>
      </c>
      <c r="F118" s="63" t="s">
        <v>106</v>
      </c>
      <c r="G118" s="60"/>
      <c r="H118" s="60"/>
      <c r="I118" s="60"/>
      <c r="J118" s="61">
        <f>SUBTOTAL(9,G118:I118)</f>
        <v>0</v>
      </c>
      <c r="K118" s="62">
        <f>IFERROR(J118/$J$18*100,"0.00")</f>
        <v>0</v>
      </c>
    </row>
    <row r="119" spans="1:52" x14ac:dyDescent="0.25">
      <c r="A119" s="53">
        <v>2</v>
      </c>
      <c r="B119" s="54">
        <v>2</v>
      </c>
      <c r="C119" s="54">
        <v>6</v>
      </c>
      <c r="D119" s="54">
        <v>2</v>
      </c>
      <c r="E119" s="54"/>
      <c r="F119" s="69" t="s">
        <v>107</v>
      </c>
      <c r="G119" s="56">
        <f>G120</f>
        <v>0</v>
      </c>
      <c r="H119" s="56">
        <f>H120</f>
        <v>1425000</v>
      </c>
      <c r="I119" s="56">
        <f>I120</f>
        <v>0</v>
      </c>
      <c r="J119" s="56">
        <f>J120</f>
        <v>1425000</v>
      </c>
      <c r="K119" s="56">
        <f>K120</f>
        <v>0.56363360443070887</v>
      </c>
    </row>
    <row r="120" spans="1:52" x14ac:dyDescent="0.25">
      <c r="A120" s="57">
        <v>2</v>
      </c>
      <c r="B120" s="58">
        <v>2</v>
      </c>
      <c r="C120" s="58">
        <v>6</v>
      </c>
      <c r="D120" s="58">
        <v>2</v>
      </c>
      <c r="E120" s="58" t="s">
        <v>24</v>
      </c>
      <c r="F120" s="63" t="s">
        <v>107</v>
      </c>
      <c r="G120" s="60"/>
      <c r="H120" s="60">
        <v>1425000</v>
      </c>
      <c r="I120" s="60"/>
      <c r="J120" s="61">
        <f>SUBTOTAL(9,G120:I120)</f>
        <v>1425000</v>
      </c>
      <c r="K120" s="62">
        <f>IFERROR(J120/$J$18*100,"0.00")</f>
        <v>0.56363360443070887</v>
      </c>
    </row>
    <row r="121" spans="1:52" x14ac:dyDescent="0.25">
      <c r="A121" s="53">
        <v>2</v>
      </c>
      <c r="B121" s="54">
        <v>2</v>
      </c>
      <c r="C121" s="54">
        <v>6</v>
      </c>
      <c r="D121" s="54">
        <v>3</v>
      </c>
      <c r="E121" s="54"/>
      <c r="F121" s="69" t="s">
        <v>108</v>
      </c>
      <c r="G121" s="56">
        <f>G122</f>
        <v>0</v>
      </c>
      <c r="H121" s="56">
        <f>H122</f>
        <v>0</v>
      </c>
      <c r="I121" s="56">
        <f>I122</f>
        <v>0</v>
      </c>
      <c r="J121" s="56">
        <f>J122</f>
        <v>0</v>
      </c>
      <c r="K121" s="56">
        <f>K122</f>
        <v>0</v>
      </c>
    </row>
    <row r="122" spans="1:52" x14ac:dyDescent="0.25">
      <c r="A122" s="57">
        <v>2</v>
      </c>
      <c r="B122" s="58">
        <v>2</v>
      </c>
      <c r="C122" s="58">
        <v>6</v>
      </c>
      <c r="D122" s="58">
        <v>3</v>
      </c>
      <c r="E122" s="58" t="s">
        <v>24</v>
      </c>
      <c r="F122" s="63" t="s">
        <v>108</v>
      </c>
      <c r="G122" s="60"/>
      <c r="H122" s="60"/>
      <c r="I122" s="60"/>
      <c r="J122" s="61">
        <f>SUBTOTAL(9,G122:I122)</f>
        <v>0</v>
      </c>
      <c r="K122" s="62">
        <f>IFERROR(J122/$J$18*100,"0.00")</f>
        <v>0</v>
      </c>
    </row>
    <row r="123" spans="1:52" x14ac:dyDescent="0.25">
      <c r="A123" s="53">
        <v>2</v>
      </c>
      <c r="B123" s="54">
        <v>2</v>
      </c>
      <c r="C123" s="54">
        <v>6</v>
      </c>
      <c r="D123" s="54">
        <v>9</v>
      </c>
      <c r="E123" s="54"/>
      <c r="F123" s="55" t="s">
        <v>109</v>
      </c>
      <c r="G123" s="71">
        <f>+G124</f>
        <v>0</v>
      </c>
      <c r="H123" s="71">
        <f>+H124</f>
        <v>0</v>
      </c>
      <c r="I123" s="71">
        <f>+I124</f>
        <v>0</v>
      </c>
      <c r="J123" s="71">
        <f>+J124</f>
        <v>0</v>
      </c>
      <c r="K123" s="71">
        <f>+K124</f>
        <v>0</v>
      </c>
    </row>
    <row r="124" spans="1:52" x14ac:dyDescent="0.25">
      <c r="A124" s="57">
        <v>2</v>
      </c>
      <c r="B124" s="58">
        <v>2</v>
      </c>
      <c r="C124" s="58">
        <v>6</v>
      </c>
      <c r="D124" s="58">
        <v>9</v>
      </c>
      <c r="E124" s="58" t="s">
        <v>24</v>
      </c>
      <c r="F124" s="63" t="s">
        <v>109</v>
      </c>
      <c r="G124" s="60"/>
      <c r="H124" s="60"/>
      <c r="I124" s="60"/>
      <c r="J124" s="61">
        <f>SUBTOTAL(9,G124:I124)</f>
        <v>0</v>
      </c>
      <c r="K124" s="62">
        <f>IFERROR(J124/$J$18*100,"0.00")</f>
        <v>0</v>
      </c>
    </row>
    <row r="125" spans="1:52" x14ac:dyDescent="0.25">
      <c r="A125" s="49">
        <v>2</v>
      </c>
      <c r="B125" s="50">
        <v>2</v>
      </c>
      <c r="C125" s="50">
        <v>7</v>
      </c>
      <c r="D125" s="50"/>
      <c r="E125" s="50"/>
      <c r="F125" s="51" t="s">
        <v>110</v>
      </c>
      <c r="G125" s="52">
        <f>+G126+G131+G141</f>
        <v>3235000</v>
      </c>
      <c r="H125" s="52">
        <f>+H126+H131+H141</f>
        <v>400000</v>
      </c>
      <c r="I125" s="52">
        <f>+I126+I131+I141</f>
        <v>1425050</v>
      </c>
      <c r="J125" s="52">
        <f>+J126+J131+J141</f>
        <v>5060050</v>
      </c>
      <c r="K125" s="52">
        <f>+K126+K131+K141</f>
        <v>2.0014134877891991</v>
      </c>
    </row>
    <row r="126" spans="1:52" x14ac:dyDescent="0.25">
      <c r="A126" s="53">
        <v>2</v>
      </c>
      <c r="B126" s="54">
        <v>2</v>
      </c>
      <c r="C126" s="54">
        <v>7</v>
      </c>
      <c r="D126" s="54">
        <v>1</v>
      </c>
      <c r="E126" s="54"/>
      <c r="F126" s="55" t="s">
        <v>111</v>
      </c>
      <c r="G126" s="56">
        <f>SUM(G127:G130)</f>
        <v>1000000</v>
      </c>
      <c r="H126" s="56">
        <f>SUM(H127:H130)</f>
        <v>250000</v>
      </c>
      <c r="I126" s="56">
        <f>SUM(I127:I130)</f>
        <v>0</v>
      </c>
      <c r="J126" s="56">
        <f>SUM(J127:J130)</f>
        <v>1250000</v>
      </c>
      <c r="K126" s="56">
        <f>SUM(K127:K130)</f>
        <v>0.49441544248307795</v>
      </c>
    </row>
    <row r="127" spans="1:52" x14ac:dyDescent="0.25">
      <c r="A127" s="57">
        <v>2</v>
      </c>
      <c r="B127" s="58">
        <v>2</v>
      </c>
      <c r="C127" s="58">
        <v>7</v>
      </c>
      <c r="D127" s="58">
        <v>1</v>
      </c>
      <c r="E127" s="58" t="s">
        <v>24</v>
      </c>
      <c r="F127" s="63" t="s">
        <v>112</v>
      </c>
      <c r="G127" s="60"/>
      <c r="H127" s="60"/>
      <c r="I127" s="60"/>
      <c r="J127" s="61">
        <f>SUBTOTAL(9,G127:I127)</f>
        <v>0</v>
      </c>
      <c r="K127" s="62">
        <f>IFERROR(J127/$J$18*100,"0.00")</f>
        <v>0</v>
      </c>
    </row>
    <row r="128" spans="1:52" x14ac:dyDescent="0.25">
      <c r="A128" s="57">
        <v>2</v>
      </c>
      <c r="B128" s="58">
        <v>2</v>
      </c>
      <c r="C128" s="58">
        <v>7</v>
      </c>
      <c r="D128" s="58">
        <v>1</v>
      </c>
      <c r="E128" s="58" t="s">
        <v>30</v>
      </c>
      <c r="F128" s="63" t="s">
        <v>113</v>
      </c>
      <c r="G128" s="60"/>
      <c r="H128" s="60"/>
      <c r="I128" s="60"/>
      <c r="J128" s="61">
        <f>SUBTOTAL(9,G128:I128)</f>
        <v>0</v>
      </c>
      <c r="K128" s="62">
        <f>IFERROR(J128/$J$18*100,"0.00")</f>
        <v>0</v>
      </c>
    </row>
    <row r="129" spans="1:11" x14ac:dyDescent="0.25">
      <c r="A129" s="57">
        <v>2</v>
      </c>
      <c r="B129" s="74">
        <v>2</v>
      </c>
      <c r="C129" s="74">
        <v>7</v>
      </c>
      <c r="D129" s="74">
        <v>1</v>
      </c>
      <c r="E129" s="74" t="s">
        <v>57</v>
      </c>
      <c r="F129" s="75" t="s">
        <v>114</v>
      </c>
      <c r="G129" s="76">
        <v>1000000</v>
      </c>
      <c r="H129" s="76"/>
      <c r="I129" s="76"/>
      <c r="J129" s="77">
        <f>SUBTOTAL(9,G129:I129)</f>
        <v>1000000</v>
      </c>
      <c r="K129" s="62">
        <f>IFERROR(J129/$J$18*100,"0.00")</f>
        <v>0.39553235398646236</v>
      </c>
    </row>
    <row r="130" spans="1:11" ht="25.5" x14ac:dyDescent="0.25">
      <c r="A130" s="78">
        <v>2</v>
      </c>
      <c r="B130" s="79">
        <v>2</v>
      </c>
      <c r="C130" s="79">
        <v>7</v>
      </c>
      <c r="D130" s="79">
        <v>1</v>
      </c>
      <c r="E130" s="79" t="s">
        <v>115</v>
      </c>
      <c r="F130" s="80" t="s">
        <v>116</v>
      </c>
      <c r="G130" s="81"/>
      <c r="H130" s="81">
        <v>250000</v>
      </c>
      <c r="I130" s="81"/>
      <c r="J130" s="61">
        <f>SUBTOTAL(9,G130:I130)</f>
        <v>250000</v>
      </c>
      <c r="K130" s="62">
        <f>IFERROR(J130/$J$18*100,"0.00")</f>
        <v>9.888308849661559E-2</v>
      </c>
    </row>
    <row r="131" spans="1:11" x14ac:dyDescent="0.25">
      <c r="A131" s="53">
        <v>2</v>
      </c>
      <c r="B131" s="54">
        <v>2</v>
      </c>
      <c r="C131" s="54">
        <v>7</v>
      </c>
      <c r="D131" s="54">
        <v>2</v>
      </c>
      <c r="E131" s="54"/>
      <c r="F131" s="69" t="s">
        <v>117</v>
      </c>
      <c r="G131" s="56">
        <f>SUM(G132:G140)</f>
        <v>2235000</v>
      </c>
      <c r="H131" s="56">
        <f>SUM(H132:H140)</f>
        <v>0</v>
      </c>
      <c r="I131" s="56">
        <f>SUM(I132:I140)</f>
        <v>1425050</v>
      </c>
      <c r="J131" s="56">
        <f>SUM(J132:J140)</f>
        <v>3660050</v>
      </c>
      <c r="K131" s="56">
        <f>SUM(K132:K140)</f>
        <v>1.4476681922081518</v>
      </c>
    </row>
    <row r="132" spans="1:11" x14ac:dyDescent="0.25">
      <c r="A132" s="57">
        <v>2</v>
      </c>
      <c r="B132" s="58">
        <v>2</v>
      </c>
      <c r="C132" s="58">
        <v>7</v>
      </c>
      <c r="D132" s="58">
        <v>2</v>
      </c>
      <c r="E132" s="58" t="s">
        <v>24</v>
      </c>
      <c r="F132" s="63" t="s">
        <v>118</v>
      </c>
      <c r="G132" s="60">
        <v>65000</v>
      </c>
      <c r="H132" s="60"/>
      <c r="I132" s="60"/>
      <c r="J132" s="61">
        <f t="shared" ref="J132:J140" si="4">SUBTOTAL(9,G132:I132)</f>
        <v>65000</v>
      </c>
      <c r="K132" s="62">
        <f t="shared" ref="K132:K140" si="5">IFERROR(J132/$J$18*100,"0.00")</f>
        <v>2.570960300912006E-2</v>
      </c>
    </row>
    <row r="133" spans="1:11" x14ac:dyDescent="0.25">
      <c r="A133" s="57">
        <v>2</v>
      </c>
      <c r="B133" s="58">
        <v>2</v>
      </c>
      <c r="C133" s="58">
        <v>7</v>
      </c>
      <c r="D133" s="58">
        <v>2</v>
      </c>
      <c r="E133" s="58" t="s">
        <v>26</v>
      </c>
      <c r="F133" s="63" t="s">
        <v>119</v>
      </c>
      <c r="G133" s="60">
        <v>35000</v>
      </c>
      <c r="H133" s="60"/>
      <c r="I133" s="60"/>
      <c r="J133" s="61">
        <f t="shared" si="4"/>
        <v>35000</v>
      </c>
      <c r="K133" s="62">
        <f t="shared" si="5"/>
        <v>1.3843632389526185E-2</v>
      </c>
    </row>
    <row r="134" spans="1:11" ht="33.75" customHeight="1" x14ac:dyDescent="0.25">
      <c r="A134" s="57">
        <v>2</v>
      </c>
      <c r="B134" s="58">
        <v>2</v>
      </c>
      <c r="C134" s="58">
        <v>7</v>
      </c>
      <c r="D134" s="58">
        <v>2</v>
      </c>
      <c r="E134" s="58" t="s">
        <v>33</v>
      </c>
      <c r="F134" s="63" t="s">
        <v>120</v>
      </c>
      <c r="G134" s="60"/>
      <c r="H134" s="60"/>
      <c r="I134" s="60"/>
      <c r="J134" s="61">
        <f t="shared" si="4"/>
        <v>0</v>
      </c>
      <c r="K134" s="62">
        <f t="shared" si="5"/>
        <v>0</v>
      </c>
    </row>
    <row r="135" spans="1:11" x14ac:dyDescent="0.25">
      <c r="A135" s="57">
        <v>2</v>
      </c>
      <c r="B135" s="58">
        <v>2</v>
      </c>
      <c r="C135" s="58">
        <v>7</v>
      </c>
      <c r="D135" s="58">
        <v>2</v>
      </c>
      <c r="E135" s="58" t="s">
        <v>48</v>
      </c>
      <c r="F135" s="63" t="s">
        <v>121</v>
      </c>
      <c r="G135" s="60">
        <v>910000</v>
      </c>
      <c r="H135" s="60"/>
      <c r="I135" s="60"/>
      <c r="J135" s="61">
        <f t="shared" si="4"/>
        <v>910000</v>
      </c>
      <c r="K135" s="62">
        <f t="shared" si="5"/>
        <v>0.35993444212768078</v>
      </c>
    </row>
    <row r="136" spans="1:11" x14ac:dyDescent="0.25">
      <c r="A136" s="57">
        <v>2</v>
      </c>
      <c r="B136" s="58">
        <v>2</v>
      </c>
      <c r="C136" s="58">
        <v>7</v>
      </c>
      <c r="D136" s="58">
        <v>2</v>
      </c>
      <c r="E136" s="58" t="s">
        <v>28</v>
      </c>
      <c r="F136" s="63" t="s">
        <v>122</v>
      </c>
      <c r="G136" s="60"/>
      <c r="H136" s="60"/>
      <c r="I136" s="60"/>
      <c r="J136" s="61">
        <f t="shared" si="4"/>
        <v>0</v>
      </c>
      <c r="K136" s="62">
        <f t="shared" si="5"/>
        <v>0</v>
      </c>
    </row>
    <row r="137" spans="1:11" x14ac:dyDescent="0.25">
      <c r="A137" s="57">
        <v>2</v>
      </c>
      <c r="B137" s="58">
        <v>2</v>
      </c>
      <c r="C137" s="58">
        <v>7</v>
      </c>
      <c r="D137" s="58">
        <v>2</v>
      </c>
      <c r="E137" s="58" t="s">
        <v>30</v>
      </c>
      <c r="F137" s="59" t="s">
        <v>123</v>
      </c>
      <c r="G137" s="60">
        <v>900000</v>
      </c>
      <c r="H137" s="60"/>
      <c r="I137" s="60">
        <v>1425050</v>
      </c>
      <c r="J137" s="61">
        <f t="shared" si="4"/>
        <v>2325050</v>
      </c>
      <c r="K137" s="62">
        <f t="shared" si="5"/>
        <v>0.91963249963622451</v>
      </c>
    </row>
    <row r="138" spans="1:11" x14ac:dyDescent="0.25">
      <c r="A138" s="57">
        <v>2</v>
      </c>
      <c r="B138" s="58">
        <v>2</v>
      </c>
      <c r="C138" s="58">
        <v>7</v>
      </c>
      <c r="D138" s="58">
        <v>2</v>
      </c>
      <c r="E138" s="58" t="s">
        <v>57</v>
      </c>
      <c r="F138" s="59" t="s">
        <v>124</v>
      </c>
      <c r="G138" s="60"/>
      <c r="H138" s="60"/>
      <c r="I138" s="60"/>
      <c r="J138" s="61">
        <f t="shared" si="4"/>
        <v>0</v>
      </c>
      <c r="K138" s="62">
        <f t="shared" si="5"/>
        <v>0</v>
      </c>
    </row>
    <row r="139" spans="1:11" x14ac:dyDescent="0.25">
      <c r="A139" s="57">
        <v>2</v>
      </c>
      <c r="B139" s="58">
        <v>2</v>
      </c>
      <c r="C139" s="58">
        <v>7</v>
      </c>
      <c r="D139" s="58">
        <v>2</v>
      </c>
      <c r="E139" s="58" t="s">
        <v>37</v>
      </c>
      <c r="F139" s="59" t="s">
        <v>125</v>
      </c>
      <c r="G139" s="60">
        <v>325000</v>
      </c>
      <c r="H139" s="60"/>
      <c r="I139" s="60"/>
      <c r="J139" s="61">
        <f t="shared" si="4"/>
        <v>325000</v>
      </c>
      <c r="K139" s="62">
        <f t="shared" si="5"/>
        <v>0.12854801504560029</v>
      </c>
    </row>
    <row r="140" spans="1:11" ht="33.75" customHeight="1" x14ac:dyDescent="0.25">
      <c r="A140" s="57">
        <v>2</v>
      </c>
      <c r="B140" s="58">
        <v>2</v>
      </c>
      <c r="C140" s="58">
        <v>7</v>
      </c>
      <c r="D140" s="58">
        <v>2</v>
      </c>
      <c r="E140" s="58" t="s">
        <v>115</v>
      </c>
      <c r="F140" s="59" t="s">
        <v>126</v>
      </c>
      <c r="G140" s="60"/>
      <c r="H140" s="60"/>
      <c r="I140" s="60"/>
      <c r="J140" s="61">
        <f t="shared" si="4"/>
        <v>0</v>
      </c>
      <c r="K140" s="62">
        <f t="shared" si="5"/>
        <v>0</v>
      </c>
    </row>
    <row r="141" spans="1:11" x14ac:dyDescent="0.25">
      <c r="A141" s="53">
        <v>2</v>
      </c>
      <c r="B141" s="54">
        <v>2</v>
      </c>
      <c r="C141" s="54">
        <v>7</v>
      </c>
      <c r="D141" s="54">
        <v>3</v>
      </c>
      <c r="E141" s="54"/>
      <c r="F141" s="69" t="s">
        <v>127</v>
      </c>
      <c r="G141" s="56">
        <f>G142</f>
        <v>0</v>
      </c>
      <c r="H141" s="56">
        <f>H142</f>
        <v>150000</v>
      </c>
      <c r="I141" s="56">
        <f>I142</f>
        <v>0</v>
      </c>
      <c r="J141" s="56">
        <f>J142</f>
        <v>150000</v>
      </c>
      <c r="K141" s="56">
        <f>K142</f>
        <v>5.9329853097969364E-2</v>
      </c>
    </row>
    <row r="142" spans="1:11" x14ac:dyDescent="0.25">
      <c r="A142" s="57">
        <v>2</v>
      </c>
      <c r="B142" s="58">
        <v>2</v>
      </c>
      <c r="C142" s="79">
        <v>7</v>
      </c>
      <c r="D142" s="79">
        <v>3</v>
      </c>
      <c r="E142" s="79" t="s">
        <v>24</v>
      </c>
      <c r="F142" s="82" t="s">
        <v>127</v>
      </c>
      <c r="G142" s="81"/>
      <c r="H142" s="81">
        <v>150000</v>
      </c>
      <c r="I142" s="81"/>
      <c r="J142" s="61">
        <f>SUBTOTAL(9,G142:I142)</f>
        <v>150000</v>
      </c>
      <c r="K142" s="62">
        <f>IFERROR(J142/$J$18*100,"0.00")</f>
        <v>5.9329853097969364E-2</v>
      </c>
    </row>
    <row r="143" spans="1:11" x14ac:dyDescent="0.25">
      <c r="A143" s="49">
        <v>2</v>
      </c>
      <c r="B143" s="50">
        <v>2</v>
      </c>
      <c r="C143" s="50">
        <v>8</v>
      </c>
      <c r="D143" s="50"/>
      <c r="E143" s="50"/>
      <c r="F143" s="51" t="s">
        <v>128</v>
      </c>
      <c r="G143" s="52">
        <f>+G144+G146+G148+G150+G154+G157+G164</f>
        <v>983000</v>
      </c>
      <c r="H143" s="52">
        <f>+H144+H146+H148+H150+H154+H157+H164</f>
        <v>9431795.2300000004</v>
      </c>
      <c r="I143" s="52">
        <f>+I144+I146+I148+I150+I154+I157+I164</f>
        <v>0</v>
      </c>
      <c r="J143" s="52">
        <f>+J144+J146+J148+J150+J154+J157+J164</f>
        <v>10414795.23</v>
      </c>
      <c r="K143" s="52">
        <f>+K144+K146+K148+K150+K154+K157+K164</f>
        <v>4.1193884736088799</v>
      </c>
    </row>
    <row r="144" spans="1:11" x14ac:dyDescent="0.25">
      <c r="A144" s="53">
        <v>2</v>
      </c>
      <c r="B144" s="54">
        <v>2</v>
      </c>
      <c r="C144" s="54">
        <v>8</v>
      </c>
      <c r="D144" s="54">
        <v>1</v>
      </c>
      <c r="E144" s="54"/>
      <c r="F144" s="69" t="s">
        <v>129</v>
      </c>
      <c r="G144" s="56">
        <f>G145</f>
        <v>0</v>
      </c>
      <c r="H144" s="56">
        <f>H145</f>
        <v>0</v>
      </c>
      <c r="I144" s="56">
        <f>I145</f>
        <v>0</v>
      </c>
      <c r="J144" s="56">
        <f>J145</f>
        <v>0</v>
      </c>
      <c r="K144" s="56">
        <f>K145</f>
        <v>0</v>
      </c>
    </row>
    <row r="145" spans="1:11" x14ac:dyDescent="0.25">
      <c r="A145" s="57">
        <v>2</v>
      </c>
      <c r="B145" s="58">
        <v>2</v>
      </c>
      <c r="C145" s="58">
        <v>8</v>
      </c>
      <c r="D145" s="58">
        <v>1</v>
      </c>
      <c r="E145" s="58" t="s">
        <v>24</v>
      </c>
      <c r="F145" s="59" t="s">
        <v>129</v>
      </c>
      <c r="G145" s="60"/>
      <c r="H145" s="60"/>
      <c r="I145" s="60"/>
      <c r="J145" s="61">
        <f>SUBTOTAL(9,G145:I145)</f>
        <v>0</v>
      </c>
      <c r="K145" s="62">
        <f>IFERROR(J145/$J$18*100,"0.00")</f>
        <v>0</v>
      </c>
    </row>
    <row r="146" spans="1:11" x14ac:dyDescent="0.25">
      <c r="A146" s="53">
        <v>2</v>
      </c>
      <c r="B146" s="54">
        <v>2</v>
      </c>
      <c r="C146" s="54">
        <v>8</v>
      </c>
      <c r="D146" s="54">
        <v>2</v>
      </c>
      <c r="E146" s="54"/>
      <c r="F146" s="69" t="s">
        <v>130</v>
      </c>
      <c r="G146" s="56">
        <f>G147</f>
        <v>83000</v>
      </c>
      <c r="H146" s="56">
        <f>H147</f>
        <v>100585.62</v>
      </c>
      <c r="I146" s="56">
        <f>I147</f>
        <v>0</v>
      </c>
      <c r="J146" s="56">
        <f>J147</f>
        <v>183585.62</v>
      </c>
      <c r="K146" s="56">
        <f>K147</f>
        <v>7.2614052436664175E-2</v>
      </c>
    </row>
    <row r="147" spans="1:11" x14ac:dyDescent="0.25">
      <c r="A147" s="57">
        <v>2</v>
      </c>
      <c r="B147" s="58">
        <v>2</v>
      </c>
      <c r="C147" s="58">
        <v>8</v>
      </c>
      <c r="D147" s="58">
        <v>2</v>
      </c>
      <c r="E147" s="58" t="s">
        <v>24</v>
      </c>
      <c r="F147" s="59" t="s">
        <v>131</v>
      </c>
      <c r="G147" s="60">
        <v>83000</v>
      </c>
      <c r="H147" s="60">
        <v>100585.62</v>
      </c>
      <c r="I147" s="60"/>
      <c r="J147" s="61">
        <f>SUBTOTAL(9,G147:I147)</f>
        <v>183585.62</v>
      </c>
      <c r="K147" s="62">
        <f>IFERROR(J147/$J$18*100,"0.00")</f>
        <v>7.2614052436664175E-2</v>
      </c>
    </row>
    <row r="148" spans="1:11" x14ac:dyDescent="0.25">
      <c r="A148" s="53">
        <v>2</v>
      </c>
      <c r="B148" s="54">
        <v>2</v>
      </c>
      <c r="C148" s="54">
        <v>8</v>
      </c>
      <c r="D148" s="54">
        <v>4</v>
      </c>
      <c r="E148" s="54"/>
      <c r="F148" s="69" t="s">
        <v>132</v>
      </c>
      <c r="G148" s="56">
        <f>G149</f>
        <v>0</v>
      </c>
      <c r="H148" s="56">
        <f>H149</f>
        <v>0</v>
      </c>
      <c r="I148" s="56">
        <f>I149</f>
        <v>0</v>
      </c>
      <c r="J148" s="56">
        <f>J149</f>
        <v>0</v>
      </c>
      <c r="K148" s="56">
        <f>K149</f>
        <v>0</v>
      </c>
    </row>
    <row r="149" spans="1:11" x14ac:dyDescent="0.25">
      <c r="A149" s="57">
        <v>2</v>
      </c>
      <c r="B149" s="58">
        <v>2</v>
      </c>
      <c r="C149" s="58">
        <v>8</v>
      </c>
      <c r="D149" s="58">
        <v>4</v>
      </c>
      <c r="E149" s="58" t="s">
        <v>24</v>
      </c>
      <c r="F149" s="59" t="s">
        <v>132</v>
      </c>
      <c r="G149" s="60"/>
      <c r="H149" s="60"/>
      <c r="I149" s="60"/>
      <c r="J149" s="61">
        <f>SUBTOTAL(9,G149:I149)</f>
        <v>0</v>
      </c>
      <c r="K149" s="62">
        <f>IFERROR(J149/$J$18*100,"0.00")</f>
        <v>0</v>
      </c>
    </row>
    <row r="150" spans="1:11" x14ac:dyDescent="0.25">
      <c r="A150" s="53">
        <v>2</v>
      </c>
      <c r="B150" s="54">
        <v>2</v>
      </c>
      <c r="C150" s="54">
        <v>8</v>
      </c>
      <c r="D150" s="54">
        <v>5</v>
      </c>
      <c r="E150" s="54"/>
      <c r="F150" s="69" t="s">
        <v>133</v>
      </c>
      <c r="G150" s="56">
        <f>SUM(G151:G153)</f>
        <v>0</v>
      </c>
      <c r="H150" s="56">
        <f>SUM(H151:H153)</f>
        <v>1935000</v>
      </c>
      <c r="I150" s="56">
        <f>SUM(I151:I153)</f>
        <v>0</v>
      </c>
      <c r="J150" s="56">
        <f>SUM(J151:J153)</f>
        <v>1935000</v>
      </c>
      <c r="K150" s="56">
        <f>SUM(K151:K153)</f>
        <v>0.76535510496380477</v>
      </c>
    </row>
    <row r="151" spans="1:11" x14ac:dyDescent="0.25">
      <c r="A151" s="57">
        <v>2</v>
      </c>
      <c r="B151" s="58">
        <v>2</v>
      </c>
      <c r="C151" s="58">
        <v>8</v>
      </c>
      <c r="D151" s="58">
        <v>5</v>
      </c>
      <c r="E151" s="58" t="s">
        <v>24</v>
      </c>
      <c r="F151" s="59" t="s">
        <v>134</v>
      </c>
      <c r="G151" s="60"/>
      <c r="H151" s="60">
        <v>85000</v>
      </c>
      <c r="I151" s="60"/>
      <c r="J151" s="61">
        <f>SUBTOTAL(9,G151:I151)</f>
        <v>85000</v>
      </c>
      <c r="K151" s="62">
        <f>IFERROR(J151/$J$18*100,"0.00")</f>
        <v>3.36202500888493E-2</v>
      </c>
    </row>
    <row r="152" spans="1:11" x14ac:dyDescent="0.25">
      <c r="A152" s="57">
        <v>2</v>
      </c>
      <c r="B152" s="58">
        <v>2</v>
      </c>
      <c r="C152" s="58">
        <v>8</v>
      </c>
      <c r="D152" s="58">
        <v>5</v>
      </c>
      <c r="E152" s="58" t="s">
        <v>26</v>
      </c>
      <c r="F152" s="59" t="s">
        <v>135</v>
      </c>
      <c r="G152" s="60"/>
      <c r="H152" s="60"/>
      <c r="I152" s="60"/>
      <c r="J152" s="61">
        <f>SUBTOTAL(9,G152:I152)</f>
        <v>0</v>
      </c>
      <c r="K152" s="62">
        <f>IFERROR(J152/$J$18*100,"0.00")</f>
        <v>0</v>
      </c>
    </row>
    <row r="153" spans="1:11" x14ac:dyDescent="0.25">
      <c r="A153" s="57">
        <v>2</v>
      </c>
      <c r="B153" s="58">
        <v>2</v>
      </c>
      <c r="C153" s="58">
        <v>8</v>
      </c>
      <c r="D153" s="58">
        <v>5</v>
      </c>
      <c r="E153" s="58" t="s">
        <v>33</v>
      </c>
      <c r="F153" s="59" t="s">
        <v>136</v>
      </c>
      <c r="G153" s="60"/>
      <c r="H153" s="60">
        <v>1850000</v>
      </c>
      <c r="I153" s="60"/>
      <c r="J153" s="61">
        <f>SUBTOTAL(9,G153:I153)</f>
        <v>1850000</v>
      </c>
      <c r="K153" s="62">
        <f>IFERROR(J153/$J$18*100,"0.00")</f>
        <v>0.73173485487495549</v>
      </c>
    </row>
    <row r="154" spans="1:11" x14ac:dyDescent="0.25">
      <c r="A154" s="53">
        <v>2</v>
      </c>
      <c r="B154" s="54">
        <v>2</v>
      </c>
      <c r="C154" s="54">
        <v>8</v>
      </c>
      <c r="D154" s="54">
        <v>6</v>
      </c>
      <c r="E154" s="54"/>
      <c r="F154" s="69" t="s">
        <v>137</v>
      </c>
      <c r="G154" s="56">
        <f>SUM(G155:G156)</f>
        <v>0</v>
      </c>
      <c r="H154" s="56">
        <f>SUM(H155:H156)</f>
        <v>2000000</v>
      </c>
      <c r="I154" s="56">
        <f>SUM(I155:I156)</f>
        <v>0</v>
      </c>
      <c r="J154" s="56">
        <f>SUM(J155:J156)</f>
        <v>2000000</v>
      </c>
      <c r="K154" s="56">
        <f>SUM(K155:K156)</f>
        <v>0.79106470797292472</v>
      </c>
    </row>
    <row r="155" spans="1:11" x14ac:dyDescent="0.25">
      <c r="A155" s="83">
        <v>2</v>
      </c>
      <c r="B155" s="74">
        <v>2</v>
      </c>
      <c r="C155" s="74">
        <v>8</v>
      </c>
      <c r="D155" s="74">
        <v>6</v>
      </c>
      <c r="E155" s="74" t="s">
        <v>24</v>
      </c>
      <c r="F155" s="84" t="s">
        <v>138</v>
      </c>
      <c r="G155" s="76"/>
      <c r="H155" s="76">
        <v>2000000</v>
      </c>
      <c r="I155" s="76"/>
      <c r="J155" s="77">
        <f>SUBTOTAL(9,G155:I155)</f>
        <v>2000000</v>
      </c>
      <c r="K155" s="62">
        <f>IFERROR(J155/$J$18*100,"0.00")</f>
        <v>0.79106470797292472</v>
      </c>
    </row>
    <row r="156" spans="1:11" x14ac:dyDescent="0.25">
      <c r="A156" s="57">
        <v>2</v>
      </c>
      <c r="B156" s="58">
        <v>2</v>
      </c>
      <c r="C156" s="58">
        <v>8</v>
      </c>
      <c r="D156" s="58">
        <v>6</v>
      </c>
      <c r="E156" s="58" t="s">
        <v>26</v>
      </c>
      <c r="F156" s="59" t="s">
        <v>139</v>
      </c>
      <c r="G156" s="60"/>
      <c r="H156" s="60"/>
      <c r="I156" s="60"/>
      <c r="J156" s="61">
        <f>SUBTOTAL(9,G156:I156)</f>
        <v>0</v>
      </c>
      <c r="K156" s="62">
        <f>IFERROR(J156/$J$18*100,"0.00")</f>
        <v>0</v>
      </c>
    </row>
    <row r="157" spans="1:11" x14ac:dyDescent="0.25">
      <c r="A157" s="53">
        <v>2</v>
      </c>
      <c r="B157" s="54">
        <v>2</v>
      </c>
      <c r="C157" s="54">
        <v>8</v>
      </c>
      <c r="D157" s="54">
        <v>7</v>
      </c>
      <c r="E157" s="54"/>
      <c r="F157" s="69" t="s">
        <v>140</v>
      </c>
      <c r="G157" s="56">
        <f>SUM(G158:G163)</f>
        <v>0</v>
      </c>
      <c r="H157" s="56">
        <f>SUM(H158:H163)</f>
        <v>2000000</v>
      </c>
      <c r="I157" s="56">
        <f>SUM(I158:I163)</f>
        <v>0</v>
      </c>
      <c r="J157" s="56">
        <f>SUM(J158:J163)</f>
        <v>2000000</v>
      </c>
      <c r="K157" s="56">
        <f>SUM(K158:K163)</f>
        <v>0.79106470797292494</v>
      </c>
    </row>
    <row r="158" spans="1:11" x14ac:dyDescent="0.25">
      <c r="A158" s="57">
        <v>2</v>
      </c>
      <c r="B158" s="58">
        <v>2</v>
      </c>
      <c r="C158" s="58">
        <v>8</v>
      </c>
      <c r="D158" s="58">
        <v>7</v>
      </c>
      <c r="E158" s="58" t="s">
        <v>24</v>
      </c>
      <c r="F158" s="59" t="s">
        <v>140</v>
      </c>
      <c r="G158" s="60"/>
      <c r="H158" s="60"/>
      <c r="I158" s="60"/>
      <c r="J158" s="61">
        <f t="shared" ref="J158:J163" si="6">SUBTOTAL(9,G158:I158)</f>
        <v>0</v>
      </c>
      <c r="K158" s="62">
        <f t="shared" ref="K158:K163" si="7">IFERROR(J158/$J$18*100,"0.00")</f>
        <v>0</v>
      </c>
    </row>
    <row r="159" spans="1:11" x14ac:dyDescent="0.25">
      <c r="A159" s="57">
        <v>2</v>
      </c>
      <c r="B159" s="58">
        <v>2</v>
      </c>
      <c r="C159" s="58">
        <v>8</v>
      </c>
      <c r="D159" s="58">
        <v>7</v>
      </c>
      <c r="E159" s="58" t="s">
        <v>26</v>
      </c>
      <c r="F159" s="59" t="s">
        <v>141</v>
      </c>
      <c r="G159" s="60"/>
      <c r="H159" s="60">
        <v>1050000</v>
      </c>
      <c r="I159" s="60"/>
      <c r="J159" s="61">
        <f t="shared" si="6"/>
        <v>1050000</v>
      </c>
      <c r="K159" s="62">
        <f t="shared" si="7"/>
        <v>0.41530897168578557</v>
      </c>
    </row>
    <row r="160" spans="1:11" x14ac:dyDescent="0.25">
      <c r="A160" s="57">
        <v>2</v>
      </c>
      <c r="B160" s="58">
        <v>2</v>
      </c>
      <c r="C160" s="58">
        <v>8</v>
      </c>
      <c r="D160" s="58">
        <v>7</v>
      </c>
      <c r="E160" s="58" t="s">
        <v>33</v>
      </c>
      <c r="F160" s="59" t="s">
        <v>142</v>
      </c>
      <c r="G160" s="60"/>
      <c r="H160" s="60"/>
      <c r="I160" s="60"/>
      <c r="J160" s="61">
        <f t="shared" si="6"/>
        <v>0</v>
      </c>
      <c r="K160" s="62">
        <f t="shared" si="7"/>
        <v>0</v>
      </c>
    </row>
    <row r="161" spans="1:11" x14ac:dyDescent="0.25">
      <c r="A161" s="57">
        <v>2</v>
      </c>
      <c r="B161" s="58">
        <v>2</v>
      </c>
      <c r="C161" s="58">
        <v>8</v>
      </c>
      <c r="D161" s="58">
        <v>7</v>
      </c>
      <c r="E161" s="58" t="s">
        <v>48</v>
      </c>
      <c r="F161" s="59" t="s">
        <v>143</v>
      </c>
      <c r="G161" s="60"/>
      <c r="H161" s="60">
        <v>300000</v>
      </c>
      <c r="I161" s="60"/>
      <c r="J161" s="61">
        <f t="shared" si="6"/>
        <v>300000</v>
      </c>
      <c r="K161" s="62">
        <f t="shared" si="7"/>
        <v>0.11865970619593873</v>
      </c>
    </row>
    <row r="162" spans="1:11" x14ac:dyDescent="0.25">
      <c r="A162" s="57">
        <v>2</v>
      </c>
      <c r="B162" s="58">
        <v>2</v>
      </c>
      <c r="C162" s="58">
        <v>8</v>
      </c>
      <c r="D162" s="58">
        <v>7</v>
      </c>
      <c r="E162" s="58" t="s">
        <v>28</v>
      </c>
      <c r="F162" s="59" t="s">
        <v>144</v>
      </c>
      <c r="G162" s="60"/>
      <c r="H162" s="60"/>
      <c r="I162" s="60"/>
      <c r="J162" s="61">
        <f t="shared" si="6"/>
        <v>0</v>
      </c>
      <c r="K162" s="62">
        <f t="shared" si="7"/>
        <v>0</v>
      </c>
    </row>
    <row r="163" spans="1:11" x14ac:dyDescent="0.25">
      <c r="A163" s="57">
        <v>2</v>
      </c>
      <c r="B163" s="58">
        <v>2</v>
      </c>
      <c r="C163" s="58">
        <v>8</v>
      </c>
      <c r="D163" s="58">
        <v>7</v>
      </c>
      <c r="E163" s="58" t="s">
        <v>30</v>
      </c>
      <c r="F163" s="85" t="s">
        <v>145</v>
      </c>
      <c r="G163" s="86"/>
      <c r="H163" s="86">
        <v>650000</v>
      </c>
      <c r="I163" s="60"/>
      <c r="J163" s="61">
        <f t="shared" si="6"/>
        <v>650000</v>
      </c>
      <c r="K163" s="62">
        <f t="shared" si="7"/>
        <v>0.25709603009120058</v>
      </c>
    </row>
    <row r="164" spans="1:11" x14ac:dyDescent="0.25">
      <c r="A164" s="53">
        <v>2</v>
      </c>
      <c r="B164" s="54">
        <v>2</v>
      </c>
      <c r="C164" s="54">
        <v>8</v>
      </c>
      <c r="D164" s="54">
        <v>8</v>
      </c>
      <c r="E164" s="54"/>
      <c r="F164" s="69" t="s">
        <v>146</v>
      </c>
      <c r="G164" s="56">
        <f>SUM(G165:G166)</f>
        <v>900000</v>
      </c>
      <c r="H164" s="56">
        <f>SUM(H165:H166)</f>
        <v>3396209.61</v>
      </c>
      <c r="I164" s="56">
        <f>SUM(I165:I166)</f>
        <v>0</v>
      </c>
      <c r="J164" s="56">
        <f>SUM(J165:J166)</f>
        <v>4296209.6099999994</v>
      </c>
      <c r="K164" s="56">
        <f>SUM(K165:K166)</f>
        <v>1.6992899002625614</v>
      </c>
    </row>
    <row r="165" spans="1:11" x14ac:dyDescent="0.25">
      <c r="A165" s="57">
        <v>2</v>
      </c>
      <c r="B165" s="58">
        <v>2</v>
      </c>
      <c r="C165" s="58">
        <v>8</v>
      </c>
      <c r="D165" s="58">
        <v>8</v>
      </c>
      <c r="E165" s="58" t="s">
        <v>24</v>
      </c>
      <c r="F165" s="59" t="s">
        <v>147</v>
      </c>
      <c r="G165" s="60">
        <v>900000</v>
      </c>
      <c r="H165" s="60">
        <v>3396209.61</v>
      </c>
      <c r="I165" s="60"/>
      <c r="J165" s="61">
        <f>SUBTOTAL(9,G165:I165)</f>
        <v>4296209.6099999994</v>
      </c>
      <c r="K165" s="62">
        <f>IFERROR(J165/$J$18*100,"0.00")</f>
        <v>1.6992899002625614</v>
      </c>
    </row>
    <row r="166" spans="1:11" x14ac:dyDescent="0.25">
      <c r="A166" s="57">
        <v>2</v>
      </c>
      <c r="B166" s="58">
        <v>2</v>
      </c>
      <c r="C166" s="58">
        <v>8</v>
      </c>
      <c r="D166" s="58">
        <v>8</v>
      </c>
      <c r="E166" s="58" t="s">
        <v>26</v>
      </c>
      <c r="F166" s="59" t="s">
        <v>148</v>
      </c>
      <c r="G166" s="60"/>
      <c r="H166" s="60"/>
      <c r="I166" s="60"/>
      <c r="J166" s="61">
        <f>SUBTOTAL(9,G166:I166)</f>
        <v>0</v>
      </c>
      <c r="K166" s="62">
        <f>IFERROR(J166/$J$18*100,"0.00")</f>
        <v>0</v>
      </c>
    </row>
    <row r="167" spans="1:11" x14ac:dyDescent="0.25">
      <c r="A167" s="53">
        <v>2</v>
      </c>
      <c r="B167" s="54">
        <v>2</v>
      </c>
      <c r="C167" s="54">
        <v>9</v>
      </c>
      <c r="D167" s="54">
        <v>2</v>
      </c>
      <c r="E167" s="58"/>
      <c r="F167" s="69" t="s">
        <v>149</v>
      </c>
      <c r="G167" s="56">
        <f>+G168+G169</f>
        <v>0</v>
      </c>
      <c r="H167" s="56">
        <f>+H168+H169</f>
        <v>4000000</v>
      </c>
      <c r="I167" s="56">
        <f>+I168+I169</f>
        <v>0</v>
      </c>
      <c r="J167" s="56">
        <f>+J168+J169</f>
        <v>4000000</v>
      </c>
      <c r="K167" s="56">
        <f>+K168+K169</f>
        <v>1.5821294159458494</v>
      </c>
    </row>
    <row r="168" spans="1:11" x14ac:dyDescent="0.25">
      <c r="A168" s="57">
        <v>2</v>
      </c>
      <c r="B168" s="58">
        <v>2</v>
      </c>
      <c r="C168" s="58">
        <v>9</v>
      </c>
      <c r="D168" s="58">
        <v>2</v>
      </c>
      <c r="E168" s="58" t="s">
        <v>150</v>
      </c>
      <c r="F168" s="59" t="s">
        <v>149</v>
      </c>
      <c r="G168" s="87"/>
      <c r="H168" s="87"/>
      <c r="I168" s="87"/>
      <c r="J168" s="87">
        <f>SUBTOTAL(9,G168:I168)</f>
        <v>0</v>
      </c>
      <c r="K168" s="62">
        <f>IFERROR(J168/$J$18*100,"0.00")</f>
        <v>0</v>
      </c>
    </row>
    <row r="169" spans="1:11" x14ac:dyDescent="0.25">
      <c r="A169" s="57">
        <v>2</v>
      </c>
      <c r="B169" s="58">
        <v>2</v>
      </c>
      <c r="C169" s="58">
        <v>9</v>
      </c>
      <c r="D169" s="58">
        <v>2</v>
      </c>
      <c r="E169" s="58" t="s">
        <v>33</v>
      </c>
      <c r="F169" s="59" t="s">
        <v>151</v>
      </c>
      <c r="G169" s="60"/>
      <c r="H169" s="60">
        <v>4000000</v>
      </c>
      <c r="I169" s="60"/>
      <c r="J169" s="87">
        <f>SUBTOTAL(9,G169:I169)</f>
        <v>4000000</v>
      </c>
      <c r="K169" s="62">
        <f>IFERROR(J169/$J$18*100,"0.00")</f>
        <v>1.5821294159458494</v>
      </c>
    </row>
    <row r="170" spans="1:11" x14ac:dyDescent="0.25">
      <c r="A170" s="45">
        <v>2</v>
      </c>
      <c r="B170" s="46">
        <v>3</v>
      </c>
      <c r="C170" s="46"/>
      <c r="D170" s="46"/>
      <c r="E170" s="46"/>
      <c r="F170" s="47" t="s">
        <v>152</v>
      </c>
      <c r="G170" s="48">
        <f>+G171+G179+G188+G197+G200+G209+G224+G238</f>
        <v>13486749.370000001</v>
      </c>
      <c r="H170" s="48">
        <f>+H171+H179+H188+H197+H200+H209+H224+H238</f>
        <v>35677701.269999996</v>
      </c>
      <c r="I170" s="48">
        <f>+I171+I179+I188+I197+I200+I209+I224+I238</f>
        <v>0</v>
      </c>
      <c r="J170" s="48">
        <f>+J171+J179+J188+J197+J200+J209+J224+J238</f>
        <v>49164450.640000001</v>
      </c>
      <c r="K170" s="48">
        <f>+K171+K179+K188+K197+K200+K209+K224+K238</f>
        <v>19.446130894090437</v>
      </c>
    </row>
    <row r="171" spans="1:11" x14ac:dyDescent="0.25">
      <c r="A171" s="49">
        <v>2</v>
      </c>
      <c r="B171" s="50">
        <v>3</v>
      </c>
      <c r="C171" s="50">
        <v>1</v>
      </c>
      <c r="D171" s="50"/>
      <c r="E171" s="50"/>
      <c r="F171" s="51" t="s">
        <v>153</v>
      </c>
      <c r="G171" s="52">
        <f>+G172+G174+G177</f>
        <v>548000</v>
      </c>
      <c r="H171" s="52">
        <f>+H172+H174+H177</f>
        <v>1103000</v>
      </c>
      <c r="I171" s="52">
        <f>+I172+I174+I177</f>
        <v>0</v>
      </c>
      <c r="J171" s="52">
        <f>+J172+J174+J177</f>
        <v>1651000</v>
      </c>
      <c r="K171" s="52">
        <f>+K172+K174+K177</f>
        <v>0.65302391643164936</v>
      </c>
    </row>
    <row r="172" spans="1:11" x14ac:dyDescent="0.25">
      <c r="A172" s="53">
        <v>2</v>
      </c>
      <c r="B172" s="54">
        <v>3</v>
      </c>
      <c r="C172" s="54">
        <v>1</v>
      </c>
      <c r="D172" s="54">
        <v>1</v>
      </c>
      <c r="E172" s="54"/>
      <c r="F172" s="69" t="s">
        <v>154</v>
      </c>
      <c r="G172" s="56">
        <f>+G173</f>
        <v>548000</v>
      </c>
      <c r="H172" s="56">
        <f>+H173</f>
        <v>900000</v>
      </c>
      <c r="I172" s="56">
        <f>+I173</f>
        <v>0</v>
      </c>
      <c r="J172" s="56">
        <f>+J173</f>
        <v>1448000</v>
      </c>
      <c r="K172" s="56">
        <f>+K173</f>
        <v>0.57273084857239753</v>
      </c>
    </row>
    <row r="173" spans="1:11" x14ac:dyDescent="0.25">
      <c r="A173" s="57">
        <v>2</v>
      </c>
      <c r="B173" s="58">
        <v>3</v>
      </c>
      <c r="C173" s="58">
        <v>1</v>
      </c>
      <c r="D173" s="58">
        <v>1</v>
      </c>
      <c r="E173" s="58" t="s">
        <v>24</v>
      </c>
      <c r="F173" s="59" t="s">
        <v>154</v>
      </c>
      <c r="G173" s="60">
        <v>548000</v>
      </c>
      <c r="H173" s="60">
        <v>900000</v>
      </c>
      <c r="I173" s="60"/>
      <c r="J173" s="61">
        <f>SUBTOTAL(9,G173:I173)</f>
        <v>1448000</v>
      </c>
      <c r="K173" s="62">
        <f>IFERROR(J173/$J$18*100,"0.00")</f>
        <v>0.57273084857239753</v>
      </c>
    </row>
    <row r="174" spans="1:11" x14ac:dyDescent="0.25">
      <c r="A174" s="53">
        <v>2</v>
      </c>
      <c r="B174" s="54">
        <v>3</v>
      </c>
      <c r="C174" s="54">
        <v>1</v>
      </c>
      <c r="D174" s="54">
        <v>3</v>
      </c>
      <c r="E174" s="54"/>
      <c r="F174" s="69" t="s">
        <v>155</v>
      </c>
      <c r="G174" s="56">
        <f>SUM(G175:G176)</f>
        <v>0</v>
      </c>
      <c r="H174" s="56">
        <f>SUM(H175:H176)</f>
        <v>0</v>
      </c>
      <c r="I174" s="56">
        <f>SUM(I175:I176)</f>
        <v>0</v>
      </c>
      <c r="J174" s="56">
        <f>SUM(J175:J176)</f>
        <v>0</v>
      </c>
      <c r="K174" s="56">
        <f>SUM(K175:K176)</f>
        <v>0</v>
      </c>
    </row>
    <row r="175" spans="1:11" x14ac:dyDescent="0.25">
      <c r="A175" s="57">
        <v>2</v>
      </c>
      <c r="B175" s="58">
        <v>3</v>
      </c>
      <c r="C175" s="58">
        <v>1</v>
      </c>
      <c r="D175" s="58">
        <v>3</v>
      </c>
      <c r="E175" s="58" t="s">
        <v>26</v>
      </c>
      <c r="F175" s="59" t="s">
        <v>156</v>
      </c>
      <c r="G175" s="60"/>
      <c r="H175" s="60"/>
      <c r="I175" s="60"/>
      <c r="J175" s="61">
        <f>SUBTOTAL(9,G175:I175)</f>
        <v>0</v>
      </c>
      <c r="K175" s="62">
        <f>IFERROR(J175/$J$18*100,"0.00")</f>
        <v>0</v>
      </c>
    </row>
    <row r="176" spans="1:11" x14ac:dyDescent="0.25">
      <c r="A176" s="57">
        <v>2</v>
      </c>
      <c r="B176" s="58">
        <v>3</v>
      </c>
      <c r="C176" s="58">
        <v>1</v>
      </c>
      <c r="D176" s="58">
        <v>3</v>
      </c>
      <c r="E176" s="58" t="s">
        <v>33</v>
      </c>
      <c r="F176" s="59" t="s">
        <v>157</v>
      </c>
      <c r="G176" s="60"/>
      <c r="H176" s="60"/>
      <c r="I176" s="60"/>
      <c r="J176" s="61">
        <f>SUBTOTAL(9,G176:I176)</f>
        <v>0</v>
      </c>
      <c r="K176" s="62">
        <f>IFERROR(J176/$J$18*100,"0.00")</f>
        <v>0</v>
      </c>
    </row>
    <row r="177" spans="1:11" x14ac:dyDescent="0.25">
      <c r="A177" s="53">
        <v>2</v>
      </c>
      <c r="B177" s="54">
        <v>3</v>
      </c>
      <c r="C177" s="54">
        <v>1</v>
      </c>
      <c r="D177" s="54">
        <v>4</v>
      </c>
      <c r="E177" s="54"/>
      <c r="F177" s="69" t="s">
        <v>158</v>
      </c>
      <c r="G177" s="71">
        <f>+G178</f>
        <v>0</v>
      </c>
      <c r="H177" s="71">
        <f>+H178</f>
        <v>203000</v>
      </c>
      <c r="I177" s="71">
        <f>+I178</f>
        <v>0</v>
      </c>
      <c r="J177" s="71">
        <f>+J178</f>
        <v>203000</v>
      </c>
      <c r="K177" s="71">
        <f>+K178</f>
        <v>8.029306785925186E-2</v>
      </c>
    </row>
    <row r="178" spans="1:11" x14ac:dyDescent="0.25">
      <c r="A178" s="57">
        <v>2</v>
      </c>
      <c r="B178" s="58">
        <v>3</v>
      </c>
      <c r="C178" s="58">
        <v>1</v>
      </c>
      <c r="D178" s="58">
        <v>4</v>
      </c>
      <c r="E178" s="58" t="s">
        <v>24</v>
      </c>
      <c r="F178" s="59" t="s">
        <v>158</v>
      </c>
      <c r="G178" s="60"/>
      <c r="H178" s="60">
        <v>203000</v>
      </c>
      <c r="I178" s="60"/>
      <c r="J178" s="61">
        <f>SUBTOTAL(9,G178:I178)</f>
        <v>203000</v>
      </c>
      <c r="K178" s="62">
        <f>IFERROR(J178/$J$18*100,"0.00")</f>
        <v>8.029306785925186E-2</v>
      </c>
    </row>
    <row r="179" spans="1:11" x14ac:dyDescent="0.25">
      <c r="A179" s="49">
        <v>2</v>
      </c>
      <c r="B179" s="50">
        <v>3</v>
      </c>
      <c r="C179" s="50">
        <v>2</v>
      </c>
      <c r="D179" s="50"/>
      <c r="E179" s="50"/>
      <c r="F179" s="51" t="s">
        <v>159</v>
      </c>
      <c r="G179" s="52">
        <f>+G180+G182+G184+G186</f>
        <v>0</v>
      </c>
      <c r="H179" s="52">
        <f>+H180+H182+H184+H186</f>
        <v>1585000</v>
      </c>
      <c r="I179" s="52">
        <f>+I180+I182+I184+I186</f>
        <v>0</v>
      </c>
      <c r="J179" s="52">
        <f>+J180+J182+J184+J186</f>
        <v>1585000</v>
      </c>
      <c r="K179" s="52">
        <f>+K180+K182+K184+K186</f>
        <v>0.62691878106854293</v>
      </c>
    </row>
    <row r="180" spans="1:11" x14ac:dyDescent="0.25">
      <c r="A180" s="53">
        <v>2</v>
      </c>
      <c r="B180" s="54">
        <v>3</v>
      </c>
      <c r="C180" s="54">
        <v>2</v>
      </c>
      <c r="D180" s="54">
        <v>1</v>
      </c>
      <c r="E180" s="54"/>
      <c r="F180" s="69" t="s">
        <v>160</v>
      </c>
      <c r="G180" s="71">
        <f>+G181</f>
        <v>0</v>
      </c>
      <c r="H180" s="71">
        <f>+H181</f>
        <v>0</v>
      </c>
      <c r="I180" s="71">
        <f>+I181</f>
        <v>0</v>
      </c>
      <c r="J180" s="71">
        <f>+J181</f>
        <v>0</v>
      </c>
      <c r="K180" s="71">
        <f>+K181</f>
        <v>0</v>
      </c>
    </row>
    <row r="181" spans="1:11" x14ac:dyDescent="0.25">
      <c r="A181" s="57">
        <v>2</v>
      </c>
      <c r="B181" s="58">
        <v>3</v>
      </c>
      <c r="C181" s="58">
        <v>2</v>
      </c>
      <c r="D181" s="58">
        <v>1</v>
      </c>
      <c r="E181" s="58" t="s">
        <v>24</v>
      </c>
      <c r="F181" s="59" t="s">
        <v>160</v>
      </c>
      <c r="G181" s="60"/>
      <c r="H181" s="60"/>
      <c r="I181" s="60"/>
      <c r="J181" s="61">
        <f>SUBTOTAL(9,G181:I181)</f>
        <v>0</v>
      </c>
      <c r="K181" s="62">
        <f>IFERROR(J181/$J$18*100,"0.00")</f>
        <v>0</v>
      </c>
    </row>
    <row r="182" spans="1:11" x14ac:dyDescent="0.25">
      <c r="A182" s="53">
        <v>2</v>
      </c>
      <c r="B182" s="54">
        <v>3</v>
      </c>
      <c r="C182" s="54">
        <v>2</v>
      </c>
      <c r="D182" s="54">
        <v>2</v>
      </c>
      <c r="E182" s="54"/>
      <c r="F182" s="69" t="s">
        <v>161</v>
      </c>
      <c r="G182" s="71">
        <f>+G183</f>
        <v>0</v>
      </c>
      <c r="H182" s="71">
        <f>+H183</f>
        <v>185000</v>
      </c>
      <c r="I182" s="71">
        <f>+I183</f>
        <v>0</v>
      </c>
      <c r="J182" s="71">
        <f>+J183</f>
        <v>185000</v>
      </c>
      <c r="K182" s="71">
        <f>+K183</f>
        <v>7.3173485487495554E-2</v>
      </c>
    </row>
    <row r="183" spans="1:11" x14ac:dyDescent="0.25">
      <c r="A183" s="57">
        <v>2</v>
      </c>
      <c r="B183" s="58">
        <v>3</v>
      </c>
      <c r="C183" s="58">
        <v>2</v>
      </c>
      <c r="D183" s="58">
        <v>2</v>
      </c>
      <c r="E183" s="58" t="s">
        <v>24</v>
      </c>
      <c r="F183" s="59" t="s">
        <v>161</v>
      </c>
      <c r="G183" s="60"/>
      <c r="H183" s="60">
        <v>185000</v>
      </c>
      <c r="I183" s="60"/>
      <c r="J183" s="61">
        <f>SUBTOTAL(9,G183:I183)</f>
        <v>185000</v>
      </c>
      <c r="K183" s="62">
        <f>IFERROR(J183/$J$18*100,"0.00")</f>
        <v>7.3173485487495554E-2</v>
      </c>
    </row>
    <row r="184" spans="1:11" x14ac:dyDescent="0.25">
      <c r="A184" s="53">
        <v>2</v>
      </c>
      <c r="B184" s="54">
        <v>3</v>
      </c>
      <c r="C184" s="54">
        <v>2</v>
      </c>
      <c r="D184" s="54">
        <v>3</v>
      </c>
      <c r="E184" s="54"/>
      <c r="F184" s="69" t="s">
        <v>162</v>
      </c>
      <c r="G184" s="71">
        <f>+G185</f>
        <v>0</v>
      </c>
      <c r="H184" s="71">
        <f>+H185</f>
        <v>1400000</v>
      </c>
      <c r="I184" s="71">
        <f>+I185</f>
        <v>0</v>
      </c>
      <c r="J184" s="71">
        <f>+J185</f>
        <v>1400000</v>
      </c>
      <c r="K184" s="71">
        <f>+K185</f>
        <v>0.55374529558104735</v>
      </c>
    </row>
    <row r="185" spans="1:11" x14ac:dyDescent="0.25">
      <c r="A185" s="83">
        <v>2</v>
      </c>
      <c r="B185" s="74">
        <v>3</v>
      </c>
      <c r="C185" s="74">
        <v>2</v>
      </c>
      <c r="D185" s="74">
        <v>3</v>
      </c>
      <c r="E185" s="74" t="s">
        <v>24</v>
      </c>
      <c r="F185" s="84" t="s">
        <v>162</v>
      </c>
      <c r="G185" s="76"/>
      <c r="H185" s="76">
        <v>1400000</v>
      </c>
      <c r="I185" s="76"/>
      <c r="J185" s="77">
        <f>SUBTOTAL(9,G185:I185)</f>
        <v>1400000</v>
      </c>
      <c r="K185" s="62">
        <f>IFERROR(J185/$J$18*100,"0.00")</f>
        <v>0.55374529558104735</v>
      </c>
    </row>
    <row r="186" spans="1:11" x14ac:dyDescent="0.25">
      <c r="A186" s="53">
        <v>2</v>
      </c>
      <c r="B186" s="54">
        <v>3</v>
      </c>
      <c r="C186" s="54">
        <v>2</v>
      </c>
      <c r="D186" s="54">
        <v>4</v>
      </c>
      <c r="E186" s="54"/>
      <c r="F186" s="69" t="s">
        <v>163</v>
      </c>
      <c r="G186" s="71">
        <f>+G187</f>
        <v>0</v>
      </c>
      <c r="H186" s="71">
        <f>+H187</f>
        <v>0</v>
      </c>
      <c r="I186" s="71">
        <f>+I187</f>
        <v>0</v>
      </c>
      <c r="J186" s="71">
        <f>+J187</f>
        <v>0</v>
      </c>
      <c r="K186" s="71">
        <f>+K187</f>
        <v>0</v>
      </c>
    </row>
    <row r="187" spans="1:11" x14ac:dyDescent="0.25">
      <c r="A187" s="57">
        <v>2</v>
      </c>
      <c r="B187" s="58">
        <v>3</v>
      </c>
      <c r="C187" s="58">
        <v>2</v>
      </c>
      <c r="D187" s="58">
        <v>4</v>
      </c>
      <c r="E187" s="58" t="s">
        <v>24</v>
      </c>
      <c r="F187" s="59" t="s">
        <v>163</v>
      </c>
      <c r="G187" s="60"/>
      <c r="H187" s="60"/>
      <c r="I187" s="60"/>
      <c r="J187" s="61">
        <f>SUBTOTAL(9,G187:I187)</f>
        <v>0</v>
      </c>
      <c r="K187" s="62">
        <f>IFERROR(J187/$J$18*100,"0.00")</f>
        <v>0</v>
      </c>
    </row>
    <row r="188" spans="1:11" x14ac:dyDescent="0.25">
      <c r="A188" s="49">
        <v>2</v>
      </c>
      <c r="B188" s="50">
        <v>3</v>
      </c>
      <c r="C188" s="50">
        <v>3</v>
      </c>
      <c r="D188" s="50"/>
      <c r="E188" s="50"/>
      <c r="F188" s="51" t="s">
        <v>164</v>
      </c>
      <c r="G188" s="52">
        <f>+G189+G191+G193+G195</f>
        <v>0</v>
      </c>
      <c r="H188" s="52">
        <f>+H189+H191+H193+H195</f>
        <v>7726619</v>
      </c>
      <c r="I188" s="52">
        <f>+I189+I191+I193+I195</f>
        <v>0</v>
      </c>
      <c r="J188" s="52">
        <f>+J189+J191+J193+J195</f>
        <v>7726619</v>
      </c>
      <c r="K188" s="52">
        <f>+K189+K191+K193+K195</f>
        <v>3.0561278014265261</v>
      </c>
    </row>
    <row r="189" spans="1:11" x14ac:dyDescent="0.25">
      <c r="A189" s="53">
        <v>2</v>
      </c>
      <c r="B189" s="54">
        <v>3</v>
      </c>
      <c r="C189" s="54">
        <v>3</v>
      </c>
      <c r="D189" s="54">
        <v>1</v>
      </c>
      <c r="E189" s="54"/>
      <c r="F189" s="69" t="s">
        <v>165</v>
      </c>
      <c r="G189" s="56">
        <f>G190</f>
        <v>0</v>
      </c>
      <c r="H189" s="56">
        <f>H190</f>
        <v>1380000</v>
      </c>
      <c r="I189" s="56">
        <f>I190</f>
        <v>0</v>
      </c>
      <c r="J189" s="56">
        <f>J190</f>
        <v>1380000</v>
      </c>
      <c r="K189" s="56">
        <f>K190</f>
        <v>0.54583464850131813</v>
      </c>
    </row>
    <row r="190" spans="1:11" x14ac:dyDescent="0.25">
      <c r="A190" s="57">
        <v>2</v>
      </c>
      <c r="B190" s="58">
        <v>3</v>
      </c>
      <c r="C190" s="58">
        <v>3</v>
      </c>
      <c r="D190" s="58">
        <v>1</v>
      </c>
      <c r="E190" s="58" t="s">
        <v>24</v>
      </c>
      <c r="F190" s="59" t="s">
        <v>165</v>
      </c>
      <c r="G190" s="60"/>
      <c r="H190" s="60">
        <v>1380000</v>
      </c>
      <c r="I190" s="60"/>
      <c r="J190" s="61">
        <f>SUBTOTAL(9,G190:I190)</f>
        <v>1380000</v>
      </c>
      <c r="K190" s="62">
        <f>IFERROR(J190/$J$18*100,"0.00")</f>
        <v>0.54583464850131813</v>
      </c>
    </row>
    <row r="191" spans="1:11" x14ac:dyDescent="0.25">
      <c r="A191" s="53">
        <v>2</v>
      </c>
      <c r="B191" s="54">
        <v>3</v>
      </c>
      <c r="C191" s="54">
        <v>3</v>
      </c>
      <c r="D191" s="54">
        <v>2</v>
      </c>
      <c r="E191" s="54"/>
      <c r="F191" s="69" t="s">
        <v>166</v>
      </c>
      <c r="G191" s="71">
        <f>+G192</f>
        <v>0</v>
      </c>
      <c r="H191" s="71">
        <f>+H192</f>
        <v>1365000</v>
      </c>
      <c r="I191" s="71">
        <f>+I192</f>
        <v>0</v>
      </c>
      <c r="J191" s="71">
        <f>+J192</f>
        <v>1365000</v>
      </c>
      <c r="K191" s="71">
        <f>+K192</f>
        <v>0.53990166319152111</v>
      </c>
    </row>
    <row r="192" spans="1:11" x14ac:dyDescent="0.25">
      <c r="A192" s="57">
        <v>2</v>
      </c>
      <c r="B192" s="58">
        <v>3</v>
      </c>
      <c r="C192" s="58">
        <v>3</v>
      </c>
      <c r="D192" s="58">
        <v>2</v>
      </c>
      <c r="E192" s="58" t="s">
        <v>24</v>
      </c>
      <c r="F192" s="59" t="s">
        <v>166</v>
      </c>
      <c r="G192" s="60"/>
      <c r="H192" s="60">
        <v>1365000</v>
      </c>
      <c r="I192" s="60"/>
      <c r="J192" s="61">
        <f>SUBTOTAL(9,G192:I192)</f>
        <v>1365000</v>
      </c>
      <c r="K192" s="62">
        <f>IFERROR(J192/$J$18*100,"0.00")</f>
        <v>0.53990166319152111</v>
      </c>
    </row>
    <row r="193" spans="1:11" x14ac:dyDescent="0.25">
      <c r="A193" s="53">
        <v>2</v>
      </c>
      <c r="B193" s="54">
        <v>3</v>
      </c>
      <c r="C193" s="54">
        <v>3</v>
      </c>
      <c r="D193" s="54">
        <v>3</v>
      </c>
      <c r="E193" s="54"/>
      <c r="F193" s="69" t="s">
        <v>167</v>
      </c>
      <c r="G193" s="71">
        <f>+G194</f>
        <v>0</v>
      </c>
      <c r="H193" s="71">
        <f>+H194</f>
        <v>4981619</v>
      </c>
      <c r="I193" s="71">
        <f>+I194</f>
        <v>0</v>
      </c>
      <c r="J193" s="71">
        <f>+J194</f>
        <v>4981619</v>
      </c>
      <c r="K193" s="71">
        <f>+K194</f>
        <v>1.9703914897336867</v>
      </c>
    </row>
    <row r="194" spans="1:11" x14ac:dyDescent="0.25">
      <c r="A194" s="57">
        <v>2</v>
      </c>
      <c r="B194" s="58">
        <v>3</v>
      </c>
      <c r="C194" s="58">
        <v>3</v>
      </c>
      <c r="D194" s="58">
        <v>3</v>
      </c>
      <c r="E194" s="58" t="s">
        <v>24</v>
      </c>
      <c r="F194" s="59" t="s">
        <v>167</v>
      </c>
      <c r="G194" s="60"/>
      <c r="H194" s="60">
        <v>4981619</v>
      </c>
      <c r="I194" s="60"/>
      <c r="J194" s="61">
        <f>SUBTOTAL(9,G194:I194)</f>
        <v>4981619</v>
      </c>
      <c r="K194" s="62">
        <f>IFERROR(J194/$J$18*100,"0.00")</f>
        <v>1.9703914897336867</v>
      </c>
    </row>
    <row r="195" spans="1:11" x14ac:dyDescent="0.25">
      <c r="A195" s="53">
        <v>2</v>
      </c>
      <c r="B195" s="54">
        <v>3</v>
      </c>
      <c r="C195" s="54">
        <v>3</v>
      </c>
      <c r="D195" s="54">
        <v>4</v>
      </c>
      <c r="E195" s="54"/>
      <c r="F195" s="69" t="s">
        <v>168</v>
      </c>
      <c r="G195" s="71">
        <f>+G196</f>
        <v>0</v>
      </c>
      <c r="H195" s="71">
        <f>+H196</f>
        <v>0</v>
      </c>
      <c r="I195" s="71">
        <f>+I196</f>
        <v>0</v>
      </c>
      <c r="J195" s="71">
        <f>+J196</f>
        <v>0</v>
      </c>
      <c r="K195" s="71">
        <f>+K196</f>
        <v>0</v>
      </c>
    </row>
    <row r="196" spans="1:11" x14ac:dyDescent="0.25">
      <c r="A196" s="57">
        <v>2</v>
      </c>
      <c r="B196" s="58">
        <v>3</v>
      </c>
      <c r="C196" s="58">
        <v>3</v>
      </c>
      <c r="D196" s="58">
        <v>4</v>
      </c>
      <c r="E196" s="58" t="s">
        <v>24</v>
      </c>
      <c r="F196" s="59" t="s">
        <v>168</v>
      </c>
      <c r="G196" s="60"/>
      <c r="H196" s="60"/>
      <c r="I196" s="60"/>
      <c r="J196" s="61">
        <f>SUBTOTAL(9,G196:I196)</f>
        <v>0</v>
      </c>
      <c r="K196" s="62">
        <f>IFERROR(J196/$J$18*100,"0.00")</f>
        <v>0</v>
      </c>
    </row>
    <row r="197" spans="1:11" x14ac:dyDescent="0.25">
      <c r="A197" s="49">
        <v>2</v>
      </c>
      <c r="B197" s="50">
        <v>3</v>
      </c>
      <c r="C197" s="50">
        <v>4</v>
      </c>
      <c r="D197" s="50"/>
      <c r="E197" s="50"/>
      <c r="F197" s="51" t="s">
        <v>169</v>
      </c>
      <c r="G197" s="52">
        <f>+G198</f>
        <v>1593000</v>
      </c>
      <c r="H197" s="52">
        <f t="shared" ref="H197:K198" si="8">+H198</f>
        <v>2000000</v>
      </c>
      <c r="I197" s="52">
        <f t="shared" si="8"/>
        <v>0</v>
      </c>
      <c r="J197" s="52">
        <f t="shared" si="8"/>
        <v>3593000</v>
      </c>
      <c r="K197" s="52">
        <f t="shared" si="8"/>
        <v>1.4211477478733594</v>
      </c>
    </row>
    <row r="198" spans="1:11" x14ac:dyDescent="0.25">
      <c r="A198" s="53">
        <v>2</v>
      </c>
      <c r="B198" s="54">
        <v>3</v>
      </c>
      <c r="C198" s="54">
        <v>4</v>
      </c>
      <c r="D198" s="54">
        <v>1</v>
      </c>
      <c r="E198" s="54"/>
      <c r="F198" s="69" t="s">
        <v>170</v>
      </c>
      <c r="G198" s="71">
        <f>+G199</f>
        <v>1593000</v>
      </c>
      <c r="H198" s="71">
        <f t="shared" si="8"/>
        <v>2000000</v>
      </c>
      <c r="I198" s="71">
        <f t="shared" si="8"/>
        <v>0</v>
      </c>
      <c r="J198" s="71">
        <f t="shared" si="8"/>
        <v>3593000</v>
      </c>
      <c r="K198" s="71">
        <f t="shared" si="8"/>
        <v>1.4211477478733594</v>
      </c>
    </row>
    <row r="199" spans="1:11" x14ac:dyDescent="0.25">
      <c r="A199" s="57">
        <v>2</v>
      </c>
      <c r="B199" s="58">
        <v>3</v>
      </c>
      <c r="C199" s="58">
        <v>4</v>
      </c>
      <c r="D199" s="58">
        <v>1</v>
      </c>
      <c r="E199" s="58" t="s">
        <v>24</v>
      </c>
      <c r="F199" s="59" t="s">
        <v>170</v>
      </c>
      <c r="G199" s="60">
        <v>1593000</v>
      </c>
      <c r="H199" s="60">
        <v>2000000</v>
      </c>
      <c r="I199" s="60"/>
      <c r="J199" s="61">
        <f>+G199+H199</f>
        <v>3593000</v>
      </c>
      <c r="K199" s="62">
        <f>IFERROR(J199/$J$18*100,"0.00")</f>
        <v>1.4211477478733594</v>
      </c>
    </row>
    <row r="200" spans="1:11" x14ac:dyDescent="0.25">
      <c r="A200" s="49">
        <v>2</v>
      </c>
      <c r="B200" s="50">
        <v>3</v>
      </c>
      <c r="C200" s="50">
        <v>5</v>
      </c>
      <c r="D200" s="50"/>
      <c r="E200" s="50"/>
      <c r="F200" s="51" t="s">
        <v>171</v>
      </c>
      <c r="G200" s="52">
        <f>+G201+G203+G205+G207</f>
        <v>250000</v>
      </c>
      <c r="H200" s="52">
        <f>+H201+H203+H205+H207</f>
        <v>1588692.02</v>
      </c>
      <c r="I200" s="52">
        <f>+I201+I203+I205+I207</f>
        <v>0</v>
      </c>
      <c r="J200" s="52">
        <f>+J201+J203+J205+J207</f>
        <v>1838692.02</v>
      </c>
      <c r="K200" s="52">
        <f>+K201+K203+K205+K207</f>
        <v>0.72726218292672362</v>
      </c>
    </row>
    <row r="201" spans="1:11" x14ac:dyDescent="0.25">
      <c r="A201" s="53">
        <v>2</v>
      </c>
      <c r="B201" s="54">
        <v>3</v>
      </c>
      <c r="C201" s="54">
        <v>5</v>
      </c>
      <c r="D201" s="54">
        <v>2</v>
      </c>
      <c r="E201" s="54"/>
      <c r="F201" s="69" t="s">
        <v>172</v>
      </c>
      <c r="G201" s="71">
        <f>+G202</f>
        <v>0</v>
      </c>
      <c r="H201" s="71">
        <f>+H202</f>
        <v>0</v>
      </c>
      <c r="I201" s="71">
        <f>+I202</f>
        <v>0</v>
      </c>
      <c r="J201" s="71">
        <f>+J202</f>
        <v>0</v>
      </c>
      <c r="K201" s="71">
        <f>+K202</f>
        <v>0</v>
      </c>
    </row>
    <row r="202" spans="1:11" x14ac:dyDescent="0.25">
      <c r="A202" s="57">
        <v>2</v>
      </c>
      <c r="B202" s="58">
        <v>3</v>
      </c>
      <c r="C202" s="58">
        <v>5</v>
      </c>
      <c r="D202" s="58">
        <v>2</v>
      </c>
      <c r="E202" s="58" t="s">
        <v>24</v>
      </c>
      <c r="F202" s="59" t="s">
        <v>172</v>
      </c>
      <c r="G202" s="60"/>
      <c r="H202" s="60"/>
      <c r="I202" s="60"/>
      <c r="J202" s="61">
        <f>SUBTOTAL(9,G202:I202)</f>
        <v>0</v>
      </c>
      <c r="K202" s="62">
        <f>IFERROR(J202/$J$18*100,"0.00")</f>
        <v>0</v>
      </c>
    </row>
    <row r="203" spans="1:11" x14ac:dyDescent="0.25">
      <c r="A203" s="53">
        <v>2</v>
      </c>
      <c r="B203" s="54">
        <v>3</v>
      </c>
      <c r="C203" s="54">
        <v>5</v>
      </c>
      <c r="D203" s="54">
        <v>3</v>
      </c>
      <c r="E203" s="54"/>
      <c r="F203" s="69" t="s">
        <v>173</v>
      </c>
      <c r="G203" s="71">
        <f>+G204</f>
        <v>0</v>
      </c>
      <c r="H203" s="71">
        <f>+H204</f>
        <v>738750</v>
      </c>
      <c r="I203" s="71">
        <f>+I204</f>
        <v>0</v>
      </c>
      <c r="J203" s="71">
        <f>+J204</f>
        <v>738750</v>
      </c>
      <c r="K203" s="71">
        <f>+K204</f>
        <v>0.29219952650749914</v>
      </c>
    </row>
    <row r="204" spans="1:11" x14ac:dyDescent="0.25">
      <c r="A204" s="57">
        <v>2</v>
      </c>
      <c r="B204" s="58">
        <v>3</v>
      </c>
      <c r="C204" s="58">
        <v>5</v>
      </c>
      <c r="D204" s="58">
        <v>3</v>
      </c>
      <c r="E204" s="58" t="s">
        <v>24</v>
      </c>
      <c r="F204" s="59" t="s">
        <v>173</v>
      </c>
      <c r="G204" s="60"/>
      <c r="H204" s="60">
        <v>738750</v>
      </c>
      <c r="I204" s="60"/>
      <c r="J204" s="61">
        <f>SUBTOTAL(9,G204:I204)</f>
        <v>738750</v>
      </c>
      <c r="K204" s="62">
        <f>IFERROR(J204/$J$18*100,"0.00")</f>
        <v>0.29219952650749914</v>
      </c>
    </row>
    <row r="205" spans="1:11" x14ac:dyDescent="0.25">
      <c r="A205" s="53">
        <v>2</v>
      </c>
      <c r="B205" s="54">
        <v>3</v>
      </c>
      <c r="C205" s="54">
        <v>5</v>
      </c>
      <c r="D205" s="54">
        <v>4</v>
      </c>
      <c r="E205" s="54"/>
      <c r="F205" s="69" t="s">
        <v>174</v>
      </c>
      <c r="G205" s="71">
        <f>+G206</f>
        <v>0</v>
      </c>
      <c r="H205" s="71">
        <f>+H206</f>
        <v>98000</v>
      </c>
      <c r="I205" s="71">
        <f>+I206</f>
        <v>0</v>
      </c>
      <c r="J205" s="71">
        <f>+J206</f>
        <v>98000</v>
      </c>
      <c r="K205" s="71">
        <f>+K206</f>
        <v>3.8762170690673316E-2</v>
      </c>
    </row>
    <row r="206" spans="1:11" x14ac:dyDescent="0.25">
      <c r="A206" s="57">
        <v>2</v>
      </c>
      <c r="B206" s="58">
        <v>3</v>
      </c>
      <c r="C206" s="58">
        <v>5</v>
      </c>
      <c r="D206" s="58">
        <v>4</v>
      </c>
      <c r="E206" s="58" t="s">
        <v>24</v>
      </c>
      <c r="F206" s="59" t="s">
        <v>174</v>
      </c>
      <c r="G206" s="60"/>
      <c r="H206" s="60">
        <v>98000</v>
      </c>
      <c r="I206" s="60"/>
      <c r="J206" s="61">
        <f>SUBTOTAL(9,G206:I206)</f>
        <v>98000</v>
      </c>
      <c r="K206" s="62">
        <f>IFERROR(J206/$J$18*100,"0.00")</f>
        <v>3.8762170690673316E-2</v>
      </c>
    </row>
    <row r="207" spans="1:11" x14ac:dyDescent="0.25">
      <c r="A207" s="53">
        <v>2</v>
      </c>
      <c r="B207" s="54">
        <v>3</v>
      </c>
      <c r="C207" s="54">
        <v>5</v>
      </c>
      <c r="D207" s="54">
        <v>5</v>
      </c>
      <c r="E207" s="54"/>
      <c r="F207" s="69" t="s">
        <v>175</v>
      </c>
      <c r="G207" s="71">
        <f>+G208</f>
        <v>250000</v>
      </c>
      <c r="H207" s="71">
        <f>+H208</f>
        <v>751942.02</v>
      </c>
      <c r="I207" s="71">
        <f>+I208</f>
        <v>0</v>
      </c>
      <c r="J207" s="71">
        <f>+J208</f>
        <v>1001942.02</v>
      </c>
      <c r="K207" s="71">
        <f>+K208</f>
        <v>0.39630048572855114</v>
      </c>
    </row>
    <row r="208" spans="1:11" x14ac:dyDescent="0.25">
      <c r="A208" s="57">
        <v>2</v>
      </c>
      <c r="B208" s="58">
        <v>3</v>
      </c>
      <c r="C208" s="58">
        <v>5</v>
      </c>
      <c r="D208" s="58">
        <v>5</v>
      </c>
      <c r="E208" s="58" t="s">
        <v>24</v>
      </c>
      <c r="F208" s="59" t="s">
        <v>176</v>
      </c>
      <c r="G208" s="60">
        <v>250000</v>
      </c>
      <c r="H208" s="60">
        <v>751942.02</v>
      </c>
      <c r="I208" s="60"/>
      <c r="J208" s="61">
        <f>SUBTOTAL(9,G208:I208)</f>
        <v>1001942.02</v>
      </c>
      <c r="K208" s="62">
        <f>IFERROR(J208/$J$18*100,"0.00")</f>
        <v>0.39630048572855114</v>
      </c>
    </row>
    <row r="209" spans="1:11" x14ac:dyDescent="0.25">
      <c r="A209" s="49">
        <v>2</v>
      </c>
      <c r="B209" s="50">
        <v>3</v>
      </c>
      <c r="C209" s="50">
        <v>6</v>
      </c>
      <c r="D209" s="50"/>
      <c r="E209" s="50"/>
      <c r="F209" s="51" t="s">
        <v>177</v>
      </c>
      <c r="G209" s="52">
        <f>+G210+G214+G218+G222</f>
        <v>0</v>
      </c>
      <c r="H209" s="52">
        <f>+H210+H214+H218+H222</f>
        <v>1522000</v>
      </c>
      <c r="I209" s="52">
        <f>+I210+I214+I218+I222</f>
        <v>0</v>
      </c>
      <c r="J209" s="52">
        <f>+J210+J214+J218+J222</f>
        <v>1522000</v>
      </c>
      <c r="K209" s="52">
        <f>+K210+K214+K218+K222</f>
        <v>0.60200024276739583</v>
      </c>
    </row>
    <row r="210" spans="1:11" x14ac:dyDescent="0.25">
      <c r="A210" s="53">
        <v>2</v>
      </c>
      <c r="B210" s="54">
        <v>3</v>
      </c>
      <c r="C210" s="54">
        <v>6</v>
      </c>
      <c r="D210" s="54">
        <v>1</v>
      </c>
      <c r="E210" s="54"/>
      <c r="F210" s="69" t="s">
        <v>178</v>
      </c>
      <c r="G210" s="71">
        <f>+G211+G212+G213</f>
        <v>0</v>
      </c>
      <c r="H210" s="71">
        <f>+H211+H212+H213</f>
        <v>213000</v>
      </c>
      <c r="I210" s="71">
        <f>+I211+I212+I213</f>
        <v>0</v>
      </c>
      <c r="J210" s="71">
        <f>+J211+J212+J213</f>
        <v>213000</v>
      </c>
      <c r="K210" s="71">
        <f>+K211+K212+K213</f>
        <v>8.4248391399116482E-2</v>
      </c>
    </row>
    <row r="211" spans="1:11" x14ac:dyDescent="0.25">
      <c r="A211" s="57">
        <v>2</v>
      </c>
      <c r="B211" s="58">
        <v>3</v>
      </c>
      <c r="C211" s="58">
        <v>6</v>
      </c>
      <c r="D211" s="58">
        <v>1</v>
      </c>
      <c r="E211" s="58" t="s">
        <v>24</v>
      </c>
      <c r="F211" s="59" t="s">
        <v>179</v>
      </c>
      <c r="G211" s="60"/>
      <c r="H211" s="60">
        <v>203000</v>
      </c>
      <c r="I211" s="60"/>
      <c r="J211" s="61">
        <f>SUBTOTAL(9,G211:I211)</f>
        <v>203000</v>
      </c>
      <c r="K211" s="62">
        <f>IFERROR(J211/$J$18*100,"0.00")</f>
        <v>8.029306785925186E-2</v>
      </c>
    </row>
    <row r="212" spans="1:11" x14ac:dyDescent="0.25">
      <c r="A212" s="57">
        <v>2</v>
      </c>
      <c r="B212" s="58">
        <v>3</v>
      </c>
      <c r="C212" s="58">
        <v>6</v>
      </c>
      <c r="D212" s="58">
        <v>1</v>
      </c>
      <c r="E212" s="58" t="s">
        <v>26</v>
      </c>
      <c r="F212" s="59" t="s">
        <v>180</v>
      </c>
      <c r="G212" s="60"/>
      <c r="H212" s="60">
        <v>10000</v>
      </c>
      <c r="I212" s="60"/>
      <c r="J212" s="61">
        <f>SUBTOTAL(9,G212:I212)</f>
        <v>10000</v>
      </c>
      <c r="K212" s="62">
        <f>IFERROR(J212/$J$18*100,"0.00")</f>
        <v>3.9553235398646237E-3</v>
      </c>
    </row>
    <row r="213" spans="1:11" x14ac:dyDescent="0.25">
      <c r="A213" s="57">
        <v>2</v>
      </c>
      <c r="B213" s="58">
        <v>3</v>
      </c>
      <c r="C213" s="58">
        <v>6</v>
      </c>
      <c r="D213" s="58">
        <v>1</v>
      </c>
      <c r="E213" s="58" t="s">
        <v>48</v>
      </c>
      <c r="F213" s="59" t="s">
        <v>181</v>
      </c>
      <c r="G213" s="60"/>
      <c r="H213" s="60"/>
      <c r="I213" s="60"/>
      <c r="J213" s="61">
        <f>SUBTOTAL(9,G213:I213)</f>
        <v>0</v>
      </c>
      <c r="K213" s="62">
        <f>IFERROR(J213/$J$18*100,"0.00")</f>
        <v>0</v>
      </c>
    </row>
    <row r="214" spans="1:11" x14ac:dyDescent="0.25">
      <c r="A214" s="53">
        <v>2</v>
      </c>
      <c r="B214" s="54">
        <v>3</v>
      </c>
      <c r="C214" s="54">
        <v>6</v>
      </c>
      <c r="D214" s="54">
        <v>2</v>
      </c>
      <c r="E214" s="54"/>
      <c r="F214" s="69" t="s">
        <v>182</v>
      </c>
      <c r="G214" s="71">
        <f>+G215+G216+G217</f>
        <v>0</v>
      </c>
      <c r="H214" s="71">
        <f>+H215+H216+H217</f>
        <v>459000</v>
      </c>
      <c r="I214" s="71">
        <f>+I215+I216+I217</f>
        <v>0</v>
      </c>
      <c r="J214" s="71">
        <f>+J215+J216+J217</f>
        <v>459000</v>
      </c>
      <c r="K214" s="71">
        <f>+K215+K216+K217</f>
        <v>0.18154935047978621</v>
      </c>
    </row>
    <row r="215" spans="1:11" x14ac:dyDescent="0.25">
      <c r="A215" s="57">
        <v>2</v>
      </c>
      <c r="B215" s="58">
        <v>3</v>
      </c>
      <c r="C215" s="58">
        <v>6</v>
      </c>
      <c r="D215" s="58">
        <v>2</v>
      </c>
      <c r="E215" s="58" t="s">
        <v>24</v>
      </c>
      <c r="F215" s="59" t="s">
        <v>183</v>
      </c>
      <c r="G215" s="60"/>
      <c r="H215" s="60">
        <v>215000</v>
      </c>
      <c r="I215" s="60"/>
      <c r="J215" s="61">
        <f>SUBTOTAL(9,G215:I215)</f>
        <v>215000</v>
      </c>
      <c r="K215" s="62">
        <f>IFERROR(J215/$J$18*100,"0.00")</f>
        <v>8.503945610708942E-2</v>
      </c>
    </row>
    <row r="216" spans="1:11" x14ac:dyDescent="0.25">
      <c r="A216" s="57">
        <v>2</v>
      </c>
      <c r="B216" s="58">
        <v>3</v>
      </c>
      <c r="C216" s="58">
        <v>6</v>
      </c>
      <c r="D216" s="58">
        <v>2</v>
      </c>
      <c r="E216" s="58" t="s">
        <v>26</v>
      </c>
      <c r="F216" s="59" t="s">
        <v>184</v>
      </c>
      <c r="G216" s="60"/>
      <c r="H216" s="60">
        <v>113000</v>
      </c>
      <c r="I216" s="60"/>
      <c r="J216" s="61">
        <f>SUBTOTAL(9,G216:I216)</f>
        <v>113000</v>
      </c>
      <c r="K216" s="62">
        <f>IFERROR(J216/$J$18*100,"0.00")</f>
        <v>4.4695156000470249E-2</v>
      </c>
    </row>
    <row r="217" spans="1:11" x14ac:dyDescent="0.25">
      <c r="A217" s="57">
        <v>2</v>
      </c>
      <c r="B217" s="58">
        <v>3</v>
      </c>
      <c r="C217" s="58">
        <v>6</v>
      </c>
      <c r="D217" s="58">
        <v>2</v>
      </c>
      <c r="E217" s="58" t="s">
        <v>33</v>
      </c>
      <c r="F217" s="59" t="s">
        <v>185</v>
      </c>
      <c r="G217" s="60"/>
      <c r="H217" s="60">
        <v>131000</v>
      </c>
      <c r="I217" s="60"/>
      <c r="J217" s="61">
        <f>SUBTOTAL(9,G217:I217)</f>
        <v>131000</v>
      </c>
      <c r="K217" s="62">
        <f>IFERROR(J217/$J$18*100,"0.00")</f>
        <v>5.1814738372226568E-2</v>
      </c>
    </row>
    <row r="218" spans="1:11" x14ac:dyDescent="0.25">
      <c r="A218" s="53">
        <v>2</v>
      </c>
      <c r="B218" s="54">
        <v>3</v>
      </c>
      <c r="C218" s="54">
        <v>6</v>
      </c>
      <c r="D218" s="54">
        <v>3</v>
      </c>
      <c r="E218" s="54"/>
      <c r="F218" s="69" t="s">
        <v>186</v>
      </c>
      <c r="G218" s="71">
        <f>+G219+G220+G221</f>
        <v>0</v>
      </c>
      <c r="H218" s="71">
        <f>+H219+H220+H221</f>
        <v>535000</v>
      </c>
      <c r="I218" s="71">
        <f>+I219+I220+I221</f>
        <v>0</v>
      </c>
      <c r="J218" s="71">
        <f>+J219+J220+J221</f>
        <v>535000</v>
      </c>
      <c r="K218" s="71">
        <f>+K219+K220+K221</f>
        <v>0.21160980938275739</v>
      </c>
    </row>
    <row r="219" spans="1:11" x14ac:dyDescent="0.25">
      <c r="A219" s="57">
        <v>2</v>
      </c>
      <c r="B219" s="58">
        <v>3</v>
      </c>
      <c r="C219" s="58">
        <v>6</v>
      </c>
      <c r="D219" s="58">
        <v>3</v>
      </c>
      <c r="E219" s="58" t="s">
        <v>48</v>
      </c>
      <c r="F219" s="59" t="s">
        <v>187</v>
      </c>
      <c r="G219" s="60"/>
      <c r="H219" s="60">
        <v>235000</v>
      </c>
      <c r="I219" s="60"/>
      <c r="J219" s="61">
        <f>SUBTOTAL(9,G219:I219)</f>
        <v>235000</v>
      </c>
      <c r="K219" s="62">
        <f>IFERROR(J219/$J$18*100,"0.00")</f>
        <v>9.2950103186818664E-2</v>
      </c>
    </row>
    <row r="220" spans="1:11" x14ac:dyDescent="0.25">
      <c r="A220" s="57">
        <v>2</v>
      </c>
      <c r="B220" s="58">
        <v>3</v>
      </c>
      <c r="C220" s="58">
        <v>6</v>
      </c>
      <c r="D220" s="58">
        <v>3</v>
      </c>
      <c r="E220" s="58" t="s">
        <v>28</v>
      </c>
      <c r="F220" s="59" t="s">
        <v>188</v>
      </c>
      <c r="G220" s="60"/>
      <c r="H220" s="60">
        <v>115000</v>
      </c>
      <c r="I220" s="60"/>
      <c r="J220" s="61">
        <f>SUBTOTAL(9,G220:I220)</f>
        <v>115000</v>
      </c>
      <c r="K220" s="62">
        <f>IFERROR(J220/$J$18*100,"0.00")</f>
        <v>4.548622070844318E-2</v>
      </c>
    </row>
    <row r="221" spans="1:11" x14ac:dyDescent="0.25">
      <c r="A221" s="57">
        <v>2</v>
      </c>
      <c r="B221" s="58">
        <v>3</v>
      </c>
      <c r="C221" s="58">
        <v>6</v>
      </c>
      <c r="D221" s="58">
        <v>3</v>
      </c>
      <c r="E221" s="58" t="s">
        <v>30</v>
      </c>
      <c r="F221" s="59" t="s">
        <v>189</v>
      </c>
      <c r="G221" s="60"/>
      <c r="H221" s="60">
        <v>185000</v>
      </c>
      <c r="I221" s="60"/>
      <c r="J221" s="61">
        <f>SUBTOTAL(9,G221:I221)</f>
        <v>185000</v>
      </c>
      <c r="K221" s="62">
        <f>IFERROR(J221/$J$18*100,"0.00")</f>
        <v>7.3173485487495554E-2</v>
      </c>
    </row>
    <row r="222" spans="1:11" x14ac:dyDescent="0.25">
      <c r="A222" s="53">
        <v>2</v>
      </c>
      <c r="B222" s="54">
        <v>3</v>
      </c>
      <c r="C222" s="54">
        <v>6</v>
      </c>
      <c r="D222" s="54">
        <v>4</v>
      </c>
      <c r="E222" s="54"/>
      <c r="F222" s="69" t="s">
        <v>190</v>
      </c>
      <c r="G222" s="71">
        <f>+G223</f>
        <v>0</v>
      </c>
      <c r="H222" s="71">
        <f>+H223</f>
        <v>315000</v>
      </c>
      <c r="I222" s="71">
        <f>+I223</f>
        <v>0</v>
      </c>
      <c r="J222" s="71">
        <f>+J223</f>
        <v>315000</v>
      </c>
      <c r="K222" s="71">
        <f>+K223</f>
        <v>0.12459269150573565</v>
      </c>
    </row>
    <row r="223" spans="1:11" x14ac:dyDescent="0.25">
      <c r="A223" s="57">
        <v>2</v>
      </c>
      <c r="B223" s="58">
        <v>3</v>
      </c>
      <c r="C223" s="58">
        <v>6</v>
      </c>
      <c r="D223" s="58">
        <v>4</v>
      </c>
      <c r="E223" s="58" t="s">
        <v>48</v>
      </c>
      <c r="F223" s="59" t="s">
        <v>191</v>
      </c>
      <c r="G223" s="60"/>
      <c r="H223" s="60">
        <v>315000</v>
      </c>
      <c r="I223" s="60"/>
      <c r="J223" s="61">
        <f>SUBTOTAL(9,G223:I223)</f>
        <v>315000</v>
      </c>
      <c r="K223" s="62">
        <f>IFERROR(J223/$J$18*100,"0.00")</f>
        <v>0.12459269150573565</v>
      </c>
    </row>
    <row r="224" spans="1:11" x14ac:dyDescent="0.25">
      <c r="A224" s="49">
        <v>2</v>
      </c>
      <c r="B224" s="50">
        <v>3</v>
      </c>
      <c r="C224" s="50">
        <v>7</v>
      </c>
      <c r="D224" s="50"/>
      <c r="E224" s="50"/>
      <c r="F224" s="51" t="s">
        <v>192</v>
      </c>
      <c r="G224" s="52">
        <f>+G225+G232</f>
        <v>9224276.370000001</v>
      </c>
      <c r="H224" s="52">
        <f>+H225+H232</f>
        <v>9026150</v>
      </c>
      <c r="I224" s="52">
        <f>+I225+I232</f>
        <v>0</v>
      </c>
      <c r="J224" s="52">
        <f>+J225+J232</f>
        <v>18250426.370000001</v>
      </c>
      <c r="K224" s="52">
        <f>+K225+K232</f>
        <v>7.2186341033827075</v>
      </c>
    </row>
    <row r="225" spans="1:11" x14ac:dyDescent="0.25">
      <c r="A225" s="53">
        <v>2</v>
      </c>
      <c r="B225" s="54">
        <v>3</v>
      </c>
      <c r="C225" s="54">
        <v>7</v>
      </c>
      <c r="D225" s="54">
        <v>1</v>
      </c>
      <c r="E225" s="54"/>
      <c r="F225" s="69" t="s">
        <v>193</v>
      </c>
      <c r="G225" s="71">
        <f>+G226+G227+G228+G229+G230+G231</f>
        <v>4538336.37</v>
      </c>
      <c r="H225" s="71">
        <f>+H226+H227+H228+H229+H230+H231</f>
        <v>3791150</v>
      </c>
      <c r="I225" s="71">
        <f>+I226+I227+I228+I229+I230+I231</f>
        <v>0</v>
      </c>
      <c r="J225" s="71">
        <f>+J226+J227+J228+J229+J230+J231</f>
        <v>8329486.3700000001</v>
      </c>
      <c r="K225" s="71">
        <f>+K226+K227+K228+K229+K230+K231</f>
        <v>3.2945813514242537</v>
      </c>
    </row>
    <row r="226" spans="1:11" x14ac:dyDescent="0.25">
      <c r="A226" s="57">
        <v>2</v>
      </c>
      <c r="B226" s="58">
        <v>3</v>
      </c>
      <c r="C226" s="58">
        <v>7</v>
      </c>
      <c r="D226" s="58">
        <v>1</v>
      </c>
      <c r="E226" s="58" t="s">
        <v>24</v>
      </c>
      <c r="F226" s="59" t="s">
        <v>194</v>
      </c>
      <c r="G226" s="60">
        <v>1000000</v>
      </c>
      <c r="H226" s="60">
        <v>526000</v>
      </c>
      <c r="I226" s="60"/>
      <c r="J226" s="61">
        <f>SUBTOTAL(9,G226:I226)</f>
        <v>1526000</v>
      </c>
      <c r="K226" s="62">
        <f t="shared" ref="K226:K231" si="9">IFERROR(J226/$J$18*100,"0.00")</f>
        <v>0.60358237218334165</v>
      </c>
    </row>
    <row r="227" spans="1:11" x14ac:dyDescent="0.25">
      <c r="A227" s="57">
        <v>2</v>
      </c>
      <c r="B227" s="58">
        <v>3</v>
      </c>
      <c r="C227" s="58">
        <v>7</v>
      </c>
      <c r="D227" s="58">
        <v>1</v>
      </c>
      <c r="E227" s="58" t="s">
        <v>26</v>
      </c>
      <c r="F227" s="59" t="s">
        <v>195</v>
      </c>
      <c r="G227" s="60">
        <v>1602320</v>
      </c>
      <c r="H227" s="60">
        <v>3000000</v>
      </c>
      <c r="I227" s="60"/>
      <c r="J227" s="61">
        <f t="shared" ref="J227:J235" si="10">SUBTOTAL(9,G227:I227)</f>
        <v>4602320</v>
      </c>
      <c r="K227" s="62">
        <f t="shared" si="9"/>
        <v>1.8203664633989758</v>
      </c>
    </row>
    <row r="228" spans="1:11" x14ac:dyDescent="0.25">
      <c r="A228" s="57">
        <v>2</v>
      </c>
      <c r="B228" s="58">
        <v>3</v>
      </c>
      <c r="C228" s="58">
        <v>7</v>
      </c>
      <c r="D228" s="58">
        <v>1</v>
      </c>
      <c r="E228" s="58" t="s">
        <v>33</v>
      </c>
      <c r="F228" s="59" t="s">
        <v>196</v>
      </c>
      <c r="G228" s="60"/>
      <c r="H228" s="60"/>
      <c r="I228" s="60"/>
      <c r="J228" s="61">
        <f t="shared" si="10"/>
        <v>0</v>
      </c>
      <c r="K228" s="62">
        <f t="shared" si="9"/>
        <v>0</v>
      </c>
    </row>
    <row r="229" spans="1:11" x14ac:dyDescent="0.25">
      <c r="A229" s="57">
        <v>2</v>
      </c>
      <c r="B229" s="58">
        <v>3</v>
      </c>
      <c r="C229" s="58">
        <v>7</v>
      </c>
      <c r="D229" s="58">
        <v>1</v>
      </c>
      <c r="E229" s="58" t="s">
        <v>48</v>
      </c>
      <c r="F229" s="85" t="s">
        <v>197</v>
      </c>
      <c r="G229" s="86">
        <v>1936016.37</v>
      </c>
      <c r="H229" s="60"/>
      <c r="I229" s="60"/>
      <c r="J229" s="61">
        <f t="shared" si="10"/>
        <v>1936016.37</v>
      </c>
      <c r="K229" s="62">
        <f t="shared" si="9"/>
        <v>0.76575711218242604</v>
      </c>
    </row>
    <row r="230" spans="1:11" x14ac:dyDescent="0.25">
      <c r="A230" s="57">
        <v>2</v>
      </c>
      <c r="B230" s="58">
        <v>3</v>
      </c>
      <c r="C230" s="58">
        <v>7</v>
      </c>
      <c r="D230" s="58">
        <v>1</v>
      </c>
      <c r="E230" s="58" t="s">
        <v>28</v>
      </c>
      <c r="F230" s="59" t="s">
        <v>198</v>
      </c>
      <c r="G230" s="60"/>
      <c r="H230" s="60">
        <v>112150</v>
      </c>
      <c r="I230" s="60"/>
      <c r="J230" s="61">
        <f t="shared" si="10"/>
        <v>112150</v>
      </c>
      <c r="K230" s="62">
        <f t="shared" si="9"/>
        <v>4.4358953499581757E-2</v>
      </c>
    </row>
    <row r="231" spans="1:11" x14ac:dyDescent="0.25">
      <c r="A231" s="57">
        <v>2</v>
      </c>
      <c r="B231" s="58">
        <v>3</v>
      </c>
      <c r="C231" s="58">
        <v>7</v>
      </c>
      <c r="D231" s="58">
        <v>1</v>
      </c>
      <c r="E231" s="58" t="s">
        <v>30</v>
      </c>
      <c r="F231" s="59" t="s">
        <v>199</v>
      </c>
      <c r="G231" s="60"/>
      <c r="H231" s="60">
        <v>153000</v>
      </c>
      <c r="I231" s="60"/>
      <c r="J231" s="61">
        <f t="shared" si="10"/>
        <v>153000</v>
      </c>
      <c r="K231" s="62">
        <f t="shared" si="9"/>
        <v>6.0516450159928743E-2</v>
      </c>
    </row>
    <row r="232" spans="1:11" x14ac:dyDescent="0.25">
      <c r="A232" s="53">
        <v>2</v>
      </c>
      <c r="B232" s="54">
        <v>3</v>
      </c>
      <c r="C232" s="54">
        <v>7</v>
      </c>
      <c r="D232" s="54">
        <v>2</v>
      </c>
      <c r="E232" s="54"/>
      <c r="F232" s="69" t="s">
        <v>200</v>
      </c>
      <c r="G232" s="71">
        <f>+G233+G234+G235+G236</f>
        <v>4685940</v>
      </c>
      <c r="H232" s="71">
        <f>+H233+H234+H235+H236</f>
        <v>5235000</v>
      </c>
      <c r="I232" s="71">
        <f>+I233+I234+I235+I236</f>
        <v>0</v>
      </c>
      <c r="J232" s="71">
        <f>+J233+J234+J235+J236</f>
        <v>9920940</v>
      </c>
      <c r="K232" s="71">
        <f>+K233+K234+K235+K236</f>
        <v>3.9240527519584538</v>
      </c>
    </row>
    <row r="233" spans="1:11" x14ac:dyDescent="0.25">
      <c r="A233" s="57">
        <v>2</v>
      </c>
      <c r="B233" s="58">
        <v>3</v>
      </c>
      <c r="C233" s="58">
        <v>7</v>
      </c>
      <c r="D233" s="58">
        <v>2</v>
      </c>
      <c r="E233" s="58" t="s">
        <v>26</v>
      </c>
      <c r="F233" s="59" t="s">
        <v>201</v>
      </c>
      <c r="G233" s="60"/>
      <c r="H233" s="60"/>
      <c r="I233" s="60"/>
      <c r="J233" s="61">
        <f t="shared" si="10"/>
        <v>0</v>
      </c>
      <c r="K233" s="62">
        <f>IFERROR(J233/$J$18*100,"0.00")</f>
        <v>0</v>
      </c>
    </row>
    <row r="234" spans="1:11" x14ac:dyDescent="0.25">
      <c r="A234" s="57">
        <v>2</v>
      </c>
      <c r="B234" s="58">
        <v>3</v>
      </c>
      <c r="C234" s="58">
        <v>7</v>
      </c>
      <c r="D234" s="58">
        <v>2</v>
      </c>
      <c r="E234" s="58" t="s">
        <v>33</v>
      </c>
      <c r="F234" s="59" t="s">
        <v>202</v>
      </c>
      <c r="G234" s="60">
        <v>4685940</v>
      </c>
      <c r="H234" s="60">
        <v>4000000</v>
      </c>
      <c r="I234" s="60"/>
      <c r="J234" s="61">
        <f t="shared" si="10"/>
        <v>8685940</v>
      </c>
      <c r="K234" s="62">
        <f>IFERROR(J234/$J$18*100,"0.00")</f>
        <v>3.435570294785173</v>
      </c>
    </row>
    <row r="235" spans="1:11" x14ac:dyDescent="0.25">
      <c r="A235" s="57">
        <v>2</v>
      </c>
      <c r="B235" s="58">
        <v>3</v>
      </c>
      <c r="C235" s="58">
        <v>7</v>
      </c>
      <c r="D235" s="58">
        <v>2</v>
      </c>
      <c r="E235" s="58" t="s">
        <v>28</v>
      </c>
      <c r="F235" s="59" t="s">
        <v>203</v>
      </c>
      <c r="G235" s="60"/>
      <c r="H235" s="60">
        <v>35000</v>
      </c>
      <c r="I235" s="60"/>
      <c r="J235" s="61">
        <f t="shared" si="10"/>
        <v>35000</v>
      </c>
      <c r="K235" s="62">
        <f>IFERROR(J235/$J$18*100,"0.00")</f>
        <v>1.3843632389526185E-2</v>
      </c>
    </row>
    <row r="236" spans="1:11" x14ac:dyDescent="0.25">
      <c r="A236" s="59">
        <v>2</v>
      </c>
      <c r="B236" s="88">
        <v>3</v>
      </c>
      <c r="C236" s="88">
        <v>7</v>
      </c>
      <c r="D236" s="88">
        <v>2</v>
      </c>
      <c r="E236" s="88" t="s">
        <v>30</v>
      </c>
      <c r="F236" s="63" t="s">
        <v>204</v>
      </c>
      <c r="G236" s="60"/>
      <c r="H236" s="60">
        <v>1200000</v>
      </c>
      <c r="I236" s="60"/>
      <c r="J236" s="61">
        <f>SUBTOTAL(9,G236:I236)</f>
        <v>1200000</v>
      </c>
      <c r="K236" s="62">
        <f>IFERROR(J236/$J$18*100,"0.00")</f>
        <v>0.47463882478375491</v>
      </c>
    </row>
    <row r="237" spans="1:11" x14ac:dyDescent="0.25">
      <c r="A237" s="59">
        <v>2</v>
      </c>
      <c r="B237" s="88">
        <v>3</v>
      </c>
      <c r="C237" s="88">
        <v>7</v>
      </c>
      <c r="D237" s="88">
        <v>2</v>
      </c>
      <c r="E237" s="88">
        <v>99</v>
      </c>
      <c r="F237" s="63" t="s">
        <v>205</v>
      </c>
      <c r="G237" s="60"/>
      <c r="H237" s="60">
        <v>40000</v>
      </c>
      <c r="I237" s="60"/>
      <c r="J237" s="61">
        <f>SUBTOTAL(9,G237:I237)</f>
        <v>40000</v>
      </c>
      <c r="K237" s="62">
        <f>IFERROR(J237/$J$18*100,"0.00")</f>
        <v>1.5821294159458495E-2</v>
      </c>
    </row>
    <row r="238" spans="1:11" x14ac:dyDescent="0.25">
      <c r="A238" s="49">
        <v>2</v>
      </c>
      <c r="B238" s="50">
        <v>3</v>
      </c>
      <c r="C238" s="50">
        <v>9</v>
      </c>
      <c r="D238" s="50"/>
      <c r="E238" s="50"/>
      <c r="F238" s="51" t="s">
        <v>206</v>
      </c>
      <c r="G238" s="52">
        <f>+G239+G242+G245+G247+G249+G251+G253</f>
        <v>1871473</v>
      </c>
      <c r="H238" s="52">
        <f>+H239+H242+H245+H247+H249+H251+H253</f>
        <v>11126240.25</v>
      </c>
      <c r="I238" s="52">
        <f>+I239+I242+I245+I247+I249+I251+I253</f>
        <v>0</v>
      </c>
      <c r="J238" s="52">
        <f>+J239+J242+J245+J247+J249+J251+J253</f>
        <v>12997713.25</v>
      </c>
      <c r="K238" s="52">
        <f>+K239+K242+K245+K247+K249+K251+K253</f>
        <v>5.1410161182135328</v>
      </c>
    </row>
    <row r="239" spans="1:11" x14ac:dyDescent="0.25">
      <c r="A239" s="53">
        <v>2</v>
      </c>
      <c r="B239" s="54">
        <v>3</v>
      </c>
      <c r="C239" s="54">
        <v>9</v>
      </c>
      <c r="D239" s="54">
        <v>1</v>
      </c>
      <c r="E239" s="54"/>
      <c r="F239" s="69" t="s">
        <v>207</v>
      </c>
      <c r="G239" s="71">
        <f>+G240+G241</f>
        <v>460000</v>
      </c>
      <c r="H239" s="71">
        <f>+H240+H241</f>
        <v>1063028.8</v>
      </c>
      <c r="I239" s="71">
        <f>+I240+I241</f>
        <v>0</v>
      </c>
      <c r="J239" s="71">
        <f>+J240+J241</f>
        <v>1523028.8</v>
      </c>
      <c r="K239" s="71">
        <f>+K240+K241</f>
        <v>0.60240716645317705</v>
      </c>
    </row>
    <row r="240" spans="1:11" x14ac:dyDescent="0.25">
      <c r="A240" s="57">
        <v>2</v>
      </c>
      <c r="B240" s="58">
        <v>3</v>
      </c>
      <c r="C240" s="58">
        <v>9</v>
      </c>
      <c r="D240" s="58">
        <v>1</v>
      </c>
      <c r="E240" s="58" t="s">
        <v>24</v>
      </c>
      <c r="F240" s="59" t="s">
        <v>208</v>
      </c>
      <c r="G240" s="60">
        <v>460000</v>
      </c>
      <c r="H240" s="60">
        <v>1063028.8</v>
      </c>
      <c r="I240" s="60"/>
      <c r="J240" s="61">
        <f>G240+H240</f>
        <v>1523028.8</v>
      </c>
      <c r="K240" s="62">
        <f>IFERROR(J240/$J$18*100,"0.00")</f>
        <v>0.60240716645317705</v>
      </c>
    </row>
    <row r="241" spans="1:11" x14ac:dyDescent="0.25">
      <c r="A241" s="57">
        <v>2</v>
      </c>
      <c r="B241" s="58">
        <v>3</v>
      </c>
      <c r="C241" s="58">
        <v>9</v>
      </c>
      <c r="D241" s="58">
        <v>1</v>
      </c>
      <c r="E241" s="58" t="s">
        <v>26</v>
      </c>
      <c r="F241" s="59" t="s">
        <v>209</v>
      </c>
      <c r="G241" s="60"/>
      <c r="H241" s="60"/>
      <c r="I241" s="60"/>
      <c r="J241" s="61">
        <v>0</v>
      </c>
      <c r="K241" s="62">
        <f>IFERROR(J241/$J$18*100,"0.00")</f>
        <v>0</v>
      </c>
    </row>
    <row r="242" spans="1:11" x14ac:dyDescent="0.25">
      <c r="A242" s="53">
        <v>2</v>
      </c>
      <c r="B242" s="54">
        <v>3</v>
      </c>
      <c r="C242" s="54">
        <v>9</v>
      </c>
      <c r="D242" s="54">
        <v>2</v>
      </c>
      <c r="E242" s="54"/>
      <c r="F242" s="69" t="s">
        <v>210</v>
      </c>
      <c r="G242" s="71">
        <f>+G243+G244</f>
        <v>322528</v>
      </c>
      <c r="H242" s="71">
        <f>+H243+H244</f>
        <v>4062846.95</v>
      </c>
      <c r="I242" s="71">
        <f>+I243+I244</f>
        <v>0</v>
      </c>
      <c r="J242" s="71">
        <f>+J243+J244</f>
        <v>4385374.95</v>
      </c>
      <c r="K242" s="71">
        <f>+K243+K244</f>
        <v>1.734557677086765</v>
      </c>
    </row>
    <row r="243" spans="1:11" x14ac:dyDescent="0.25">
      <c r="A243" s="57">
        <v>2</v>
      </c>
      <c r="B243" s="58">
        <v>3</v>
      </c>
      <c r="C243" s="58">
        <v>9</v>
      </c>
      <c r="D243" s="58">
        <v>2</v>
      </c>
      <c r="E243" s="58" t="s">
        <v>24</v>
      </c>
      <c r="F243" s="59" t="s">
        <v>211</v>
      </c>
      <c r="G243" s="60">
        <v>322528</v>
      </c>
      <c r="H243" s="60">
        <v>4062846.95</v>
      </c>
      <c r="I243" s="60"/>
      <c r="J243" s="61">
        <f>SUBTOTAL(9,G243:I243)</f>
        <v>4385374.95</v>
      </c>
      <c r="K243" s="62">
        <f>IFERROR(J243/$J$18*100,"0.00")</f>
        <v>1.734557677086765</v>
      </c>
    </row>
    <row r="244" spans="1:11" x14ac:dyDescent="0.25">
      <c r="A244" s="57">
        <v>2</v>
      </c>
      <c r="B244" s="58">
        <v>3</v>
      </c>
      <c r="C244" s="58">
        <v>9</v>
      </c>
      <c r="D244" s="58">
        <v>2</v>
      </c>
      <c r="E244" s="58" t="s">
        <v>26</v>
      </c>
      <c r="F244" s="59" t="s">
        <v>212</v>
      </c>
      <c r="G244" s="60"/>
      <c r="H244" s="60"/>
      <c r="I244" s="60"/>
      <c r="J244" s="61">
        <f>SUBTOTAL(9,G244:I244)</f>
        <v>0</v>
      </c>
      <c r="K244" s="62">
        <f>IFERROR(J244/$J$18*100,"0.00")</f>
        <v>0</v>
      </c>
    </row>
    <row r="245" spans="1:11" x14ac:dyDescent="0.25">
      <c r="A245" s="53">
        <v>2</v>
      </c>
      <c r="B245" s="54">
        <v>3</v>
      </c>
      <c r="C245" s="54">
        <v>9</v>
      </c>
      <c r="D245" s="54">
        <v>3</v>
      </c>
      <c r="E245" s="54"/>
      <c r="F245" s="69" t="s">
        <v>213</v>
      </c>
      <c r="G245" s="71">
        <f>+G246</f>
        <v>1088945</v>
      </c>
      <c r="H245" s="71">
        <f>+H246</f>
        <v>2894000</v>
      </c>
      <c r="I245" s="71">
        <f>+I246</f>
        <v>0</v>
      </c>
      <c r="J245" s="71">
        <f>+J246</f>
        <v>3982945</v>
      </c>
      <c r="K245" s="71">
        <f>+K246</f>
        <v>1.5753836116486106</v>
      </c>
    </row>
    <row r="246" spans="1:11" x14ac:dyDescent="0.25">
      <c r="A246" s="57">
        <v>2</v>
      </c>
      <c r="B246" s="58">
        <v>3</v>
      </c>
      <c r="C246" s="58">
        <v>9</v>
      </c>
      <c r="D246" s="58">
        <v>3</v>
      </c>
      <c r="E246" s="58" t="s">
        <v>24</v>
      </c>
      <c r="F246" s="59" t="s">
        <v>213</v>
      </c>
      <c r="G246" s="60">
        <v>1088945</v>
      </c>
      <c r="H246" s="60">
        <v>2894000</v>
      </c>
      <c r="I246" s="60"/>
      <c r="J246" s="61">
        <f>SUBTOTAL(9,G246:I246)</f>
        <v>3982945</v>
      </c>
      <c r="K246" s="62">
        <f>IFERROR(J246/$J$18*100,"0.00")</f>
        <v>1.5753836116486106</v>
      </c>
    </row>
    <row r="247" spans="1:11" x14ac:dyDescent="0.25">
      <c r="A247" s="53">
        <v>2</v>
      </c>
      <c r="B247" s="54">
        <v>3</v>
      </c>
      <c r="C247" s="54">
        <v>9</v>
      </c>
      <c r="D247" s="54">
        <v>5</v>
      </c>
      <c r="E247" s="54"/>
      <c r="F247" s="69" t="s">
        <v>214</v>
      </c>
      <c r="G247" s="71">
        <f>+G248</f>
        <v>0</v>
      </c>
      <c r="H247" s="71">
        <f>+H248</f>
        <v>300000</v>
      </c>
      <c r="I247" s="71">
        <f>+I248</f>
        <v>0</v>
      </c>
      <c r="J247" s="71">
        <f>+J248</f>
        <v>300000</v>
      </c>
      <c r="K247" s="71">
        <f>+K248</f>
        <v>0.11865970619593873</v>
      </c>
    </row>
    <row r="248" spans="1:11" x14ac:dyDescent="0.25">
      <c r="A248" s="57">
        <v>2</v>
      </c>
      <c r="B248" s="58">
        <v>3</v>
      </c>
      <c r="C248" s="58">
        <v>9</v>
      </c>
      <c r="D248" s="58">
        <v>5</v>
      </c>
      <c r="E248" s="58" t="s">
        <v>24</v>
      </c>
      <c r="F248" s="59" t="s">
        <v>214</v>
      </c>
      <c r="G248" s="60"/>
      <c r="H248" s="60">
        <v>300000</v>
      </c>
      <c r="I248" s="60"/>
      <c r="J248" s="61">
        <f>SUBTOTAL(9,G248:I248)</f>
        <v>300000</v>
      </c>
      <c r="K248" s="62">
        <f>IFERROR(J248/$J$18*100,"0.00")</f>
        <v>0.11865970619593873</v>
      </c>
    </row>
    <row r="249" spans="1:11" x14ac:dyDescent="0.25">
      <c r="A249" s="53">
        <v>2</v>
      </c>
      <c r="B249" s="54">
        <v>3</v>
      </c>
      <c r="C249" s="54">
        <v>9</v>
      </c>
      <c r="D249" s="54">
        <v>6</v>
      </c>
      <c r="E249" s="54"/>
      <c r="F249" s="69" t="s">
        <v>215</v>
      </c>
      <c r="G249" s="71">
        <f>+G250</f>
        <v>0</v>
      </c>
      <c r="H249" s="71">
        <f>+H250</f>
        <v>177200</v>
      </c>
      <c r="I249" s="71">
        <f>+I250</f>
        <v>0</v>
      </c>
      <c r="J249" s="71">
        <f>+J250</f>
        <v>177200</v>
      </c>
      <c r="K249" s="71">
        <f>+K250</f>
        <v>7.0088333126401142E-2</v>
      </c>
    </row>
    <row r="250" spans="1:11" x14ac:dyDescent="0.25">
      <c r="A250" s="57">
        <v>2</v>
      </c>
      <c r="B250" s="58">
        <v>3</v>
      </c>
      <c r="C250" s="58">
        <v>9</v>
      </c>
      <c r="D250" s="58">
        <v>6</v>
      </c>
      <c r="E250" s="58" t="s">
        <v>24</v>
      </c>
      <c r="F250" s="59" t="s">
        <v>215</v>
      </c>
      <c r="G250" s="60"/>
      <c r="H250" s="60">
        <v>177200</v>
      </c>
      <c r="I250" s="60"/>
      <c r="J250" s="61">
        <f>SUBTOTAL(9,G250:I250)</f>
        <v>177200</v>
      </c>
      <c r="K250" s="62">
        <f>IFERROR(J250/$J$18*100,"0.00")</f>
        <v>7.0088333126401142E-2</v>
      </c>
    </row>
    <row r="251" spans="1:11" x14ac:dyDescent="0.25">
      <c r="A251" s="53">
        <v>2</v>
      </c>
      <c r="B251" s="54">
        <v>3</v>
      </c>
      <c r="C251" s="54">
        <v>9</v>
      </c>
      <c r="D251" s="54">
        <v>8</v>
      </c>
      <c r="E251" s="54"/>
      <c r="F251" s="69" t="s">
        <v>216</v>
      </c>
      <c r="G251" s="71">
        <f>+G252</f>
        <v>0</v>
      </c>
      <c r="H251" s="71">
        <f>+H252</f>
        <v>2379164.5</v>
      </c>
      <c r="I251" s="71">
        <f>+I252</f>
        <v>0</v>
      </c>
      <c r="J251" s="71">
        <f>+J252</f>
        <v>2379164.5</v>
      </c>
      <c r="K251" s="71">
        <f>+K252</f>
        <v>0.94103653520602482</v>
      </c>
    </row>
    <row r="252" spans="1:11" x14ac:dyDescent="0.25">
      <c r="A252" s="57">
        <v>2</v>
      </c>
      <c r="B252" s="58">
        <v>3</v>
      </c>
      <c r="C252" s="58">
        <v>9</v>
      </c>
      <c r="D252" s="58">
        <v>8</v>
      </c>
      <c r="E252" s="58" t="s">
        <v>24</v>
      </c>
      <c r="F252" s="59" t="s">
        <v>216</v>
      </c>
      <c r="G252" s="60"/>
      <c r="H252" s="60">
        <v>2379164.5</v>
      </c>
      <c r="I252" s="60"/>
      <c r="J252" s="61">
        <f>SUBTOTAL(9,G252:I252)</f>
        <v>2379164.5</v>
      </c>
      <c r="K252" s="62">
        <f>IFERROR(J252/$J$18*100,"0.00")</f>
        <v>0.94103653520602482</v>
      </c>
    </row>
    <row r="253" spans="1:11" x14ac:dyDescent="0.25">
      <c r="A253" s="53">
        <v>2</v>
      </c>
      <c r="B253" s="54">
        <v>3</v>
      </c>
      <c r="C253" s="54">
        <v>9</v>
      </c>
      <c r="D253" s="54">
        <v>9</v>
      </c>
      <c r="E253" s="54"/>
      <c r="F253" s="69" t="s">
        <v>217</v>
      </c>
      <c r="G253" s="71">
        <f>+G254</f>
        <v>0</v>
      </c>
      <c r="H253" s="71">
        <f>+H254</f>
        <v>250000</v>
      </c>
      <c r="I253" s="71">
        <f>+I254</f>
        <v>0</v>
      </c>
      <c r="J253" s="71">
        <f>+J254</f>
        <v>250000</v>
      </c>
      <c r="K253" s="71">
        <f>+K254</f>
        <v>9.888308849661559E-2</v>
      </c>
    </row>
    <row r="254" spans="1:11" x14ac:dyDescent="0.25">
      <c r="A254" s="57">
        <v>2</v>
      </c>
      <c r="B254" s="58">
        <v>3</v>
      </c>
      <c r="C254" s="58">
        <v>9</v>
      </c>
      <c r="D254" s="58">
        <v>9</v>
      </c>
      <c r="E254" s="58" t="s">
        <v>24</v>
      </c>
      <c r="F254" s="59" t="s">
        <v>217</v>
      </c>
      <c r="G254" s="60"/>
      <c r="H254" s="60">
        <v>250000</v>
      </c>
      <c r="I254" s="60"/>
      <c r="J254" s="61">
        <f>SUBTOTAL(9,G254:I254)</f>
        <v>250000</v>
      </c>
      <c r="K254" s="62">
        <f>IFERROR(J254/$J$18*100,"0.00")</f>
        <v>9.888308849661559E-2</v>
      </c>
    </row>
    <row r="255" spans="1:11" x14ac:dyDescent="0.25">
      <c r="A255" s="45">
        <v>2</v>
      </c>
      <c r="B255" s="46">
        <v>4</v>
      </c>
      <c r="C255" s="46"/>
      <c r="D255" s="46"/>
      <c r="E255" s="46"/>
      <c r="F255" s="47" t="s">
        <v>6</v>
      </c>
      <c r="G255" s="48">
        <f>+G263+G266</f>
        <v>0</v>
      </c>
      <c r="H255" s="48">
        <f>+H263+H266</f>
        <v>0</v>
      </c>
      <c r="I255" s="48">
        <f>+I263+I266</f>
        <v>0</v>
      </c>
      <c r="J255" s="48">
        <f>+J263+J266</f>
        <v>0</v>
      </c>
      <c r="K255" s="48">
        <f>+K263+K266</f>
        <v>0</v>
      </c>
    </row>
    <row r="256" spans="1:11" x14ac:dyDescent="0.25">
      <c r="A256" s="53">
        <v>2</v>
      </c>
      <c r="B256" s="54">
        <v>4</v>
      </c>
      <c r="C256" s="54">
        <v>1</v>
      </c>
      <c r="D256" s="54">
        <v>2</v>
      </c>
      <c r="E256" s="54"/>
      <c r="F256" s="69" t="s">
        <v>218</v>
      </c>
      <c r="G256" s="71">
        <f>+G257+G258</f>
        <v>0</v>
      </c>
      <c r="H256" s="71">
        <f>+H257+H258</f>
        <v>0</v>
      </c>
      <c r="I256" s="71">
        <f>+I257+I258</f>
        <v>0</v>
      </c>
      <c r="J256" s="71">
        <f>+J257+J258</f>
        <v>0</v>
      </c>
      <c r="K256" s="71">
        <f>+K257+K258</f>
        <v>0</v>
      </c>
    </row>
    <row r="257" spans="1:11" x14ac:dyDescent="0.25">
      <c r="A257" s="57">
        <v>2</v>
      </c>
      <c r="B257" s="58">
        <v>4</v>
      </c>
      <c r="C257" s="58">
        <v>1</v>
      </c>
      <c r="D257" s="58">
        <v>2</v>
      </c>
      <c r="E257" s="58" t="s">
        <v>24</v>
      </c>
      <c r="F257" s="63" t="s">
        <v>219</v>
      </c>
      <c r="G257" s="60"/>
      <c r="H257" s="60"/>
      <c r="I257" s="60"/>
      <c r="J257" s="61">
        <f>SUBTOTAL(9,G257:I257)</f>
        <v>0</v>
      </c>
      <c r="K257" s="62">
        <f>IFERROR(J257/$J$18*100,"0.00")</f>
        <v>0</v>
      </c>
    </row>
    <row r="258" spans="1:11" x14ac:dyDescent="0.25">
      <c r="A258" s="57">
        <v>2</v>
      </c>
      <c r="B258" s="58">
        <v>4</v>
      </c>
      <c r="C258" s="58">
        <v>1</v>
      </c>
      <c r="D258" s="58">
        <v>2</v>
      </c>
      <c r="E258" s="58" t="s">
        <v>26</v>
      </c>
      <c r="F258" s="63" t="s">
        <v>220</v>
      </c>
      <c r="G258" s="60"/>
      <c r="H258" s="60"/>
      <c r="I258" s="60"/>
      <c r="J258" s="61">
        <f>SUBTOTAL(9,G258:I258)</f>
        <v>0</v>
      </c>
      <c r="K258" s="62">
        <f>IFERROR(J258/$J$18*100,"0.00")</f>
        <v>0</v>
      </c>
    </row>
    <row r="259" spans="1:11" x14ac:dyDescent="0.25">
      <c r="A259" s="53">
        <v>2</v>
      </c>
      <c r="B259" s="54">
        <v>4</v>
      </c>
      <c r="C259" s="54">
        <v>1</v>
      </c>
      <c r="D259" s="54">
        <v>5</v>
      </c>
      <c r="E259" s="54"/>
      <c r="F259" s="55" t="s">
        <v>221</v>
      </c>
      <c r="G259" s="56">
        <f>+G260</f>
        <v>0</v>
      </c>
      <c r="H259" s="56">
        <f>+H260</f>
        <v>0</v>
      </c>
      <c r="I259" s="56">
        <f>+I260</f>
        <v>0</v>
      </c>
      <c r="J259" s="56">
        <f>+J260</f>
        <v>0</v>
      </c>
      <c r="K259" s="56">
        <f>+K260</f>
        <v>0</v>
      </c>
    </row>
    <row r="260" spans="1:11" x14ac:dyDescent="0.25">
      <c r="A260" s="57">
        <v>2</v>
      </c>
      <c r="B260" s="58">
        <v>4</v>
      </c>
      <c r="C260" s="58">
        <v>1</v>
      </c>
      <c r="D260" s="58">
        <v>5</v>
      </c>
      <c r="E260" s="58" t="s">
        <v>24</v>
      </c>
      <c r="F260" s="63" t="s">
        <v>221</v>
      </c>
      <c r="G260" s="60"/>
      <c r="H260" s="60"/>
      <c r="I260" s="60"/>
      <c r="J260" s="61">
        <f>SUBTOTAL(9,G260:I260)</f>
        <v>0</v>
      </c>
      <c r="K260" s="62">
        <f>IFERROR(J260/$J$18*100,"0.00")</f>
        <v>0</v>
      </c>
    </row>
    <row r="261" spans="1:11" x14ac:dyDescent="0.25">
      <c r="A261" s="53">
        <v>2</v>
      </c>
      <c r="B261" s="54">
        <v>4</v>
      </c>
      <c r="C261" s="54">
        <v>1</v>
      </c>
      <c r="D261" s="54">
        <v>6</v>
      </c>
      <c r="E261" s="58"/>
      <c r="F261" s="55" t="s">
        <v>222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71">
        <f>+K262</f>
        <v>0</v>
      </c>
    </row>
    <row r="262" spans="1:11" x14ac:dyDescent="0.25">
      <c r="A262" s="57">
        <v>2</v>
      </c>
      <c r="B262" s="58">
        <v>4</v>
      </c>
      <c r="C262" s="58">
        <v>1</v>
      </c>
      <c r="D262" s="58">
        <v>6</v>
      </c>
      <c r="E262" s="58" t="s">
        <v>24</v>
      </c>
      <c r="F262" s="63" t="s">
        <v>223</v>
      </c>
      <c r="G262" s="60"/>
      <c r="H262" s="60"/>
      <c r="I262" s="60"/>
      <c r="J262" s="61">
        <f>SUBTOTAL(9,G262:I262)</f>
        <v>0</v>
      </c>
      <c r="K262" s="62">
        <f>IFERROR(J262/$J$18*100,"0.00")</f>
        <v>0</v>
      </c>
    </row>
    <row r="263" spans="1:11" x14ac:dyDescent="0.25">
      <c r="A263" s="49">
        <v>2</v>
      </c>
      <c r="B263" s="50">
        <v>4</v>
      </c>
      <c r="C263" s="50">
        <v>4</v>
      </c>
      <c r="D263" s="50"/>
      <c r="E263" s="50"/>
      <c r="F263" s="51" t="s">
        <v>224</v>
      </c>
      <c r="G263" s="52">
        <f>+G264</f>
        <v>0</v>
      </c>
      <c r="H263" s="52">
        <f t="shared" ref="H263:K264" si="11">+H264</f>
        <v>0</v>
      </c>
      <c r="I263" s="52">
        <f t="shared" si="11"/>
        <v>0</v>
      </c>
      <c r="J263" s="52">
        <f t="shared" si="11"/>
        <v>0</v>
      </c>
      <c r="K263" s="52">
        <f t="shared" si="11"/>
        <v>0</v>
      </c>
    </row>
    <row r="264" spans="1:11" x14ac:dyDescent="0.25">
      <c r="A264" s="89">
        <v>2</v>
      </c>
      <c r="B264" s="54">
        <v>4</v>
      </c>
      <c r="C264" s="54">
        <v>4</v>
      </c>
      <c r="D264" s="54">
        <v>1</v>
      </c>
      <c r="E264" s="54"/>
      <c r="F264" s="55" t="s">
        <v>225</v>
      </c>
      <c r="G264" s="71">
        <f>+G265</f>
        <v>0</v>
      </c>
      <c r="H264" s="71">
        <f t="shared" si="11"/>
        <v>0</v>
      </c>
      <c r="I264" s="71">
        <f t="shared" si="11"/>
        <v>0</v>
      </c>
      <c r="J264" s="71">
        <f t="shared" si="11"/>
        <v>0</v>
      </c>
      <c r="K264" s="71">
        <f t="shared" si="11"/>
        <v>0</v>
      </c>
    </row>
    <row r="265" spans="1:11" ht="25.5" x14ac:dyDescent="0.25">
      <c r="A265" s="90">
        <v>2</v>
      </c>
      <c r="B265" s="58">
        <v>4</v>
      </c>
      <c r="C265" s="58">
        <v>4</v>
      </c>
      <c r="D265" s="58">
        <v>1</v>
      </c>
      <c r="E265" s="58" t="s">
        <v>33</v>
      </c>
      <c r="F265" s="63" t="s">
        <v>226</v>
      </c>
      <c r="G265" s="60"/>
      <c r="H265" s="60"/>
      <c r="I265" s="60"/>
      <c r="J265" s="61">
        <f>SUBTOTAL(9,G265:I265)</f>
        <v>0</v>
      </c>
      <c r="K265" s="62">
        <f>IFERROR(J265/$J$18*100,"0.00")</f>
        <v>0</v>
      </c>
    </row>
    <row r="266" spans="1:11" x14ac:dyDescent="0.25">
      <c r="A266" s="49">
        <v>2</v>
      </c>
      <c r="B266" s="50">
        <v>4</v>
      </c>
      <c r="C266" s="50">
        <v>9</v>
      </c>
      <c r="D266" s="50"/>
      <c r="E266" s="50"/>
      <c r="F266" s="51" t="s">
        <v>227</v>
      </c>
      <c r="G266" s="52">
        <f>+G267+G269</f>
        <v>0</v>
      </c>
      <c r="H266" s="52">
        <f>+H267+H269</f>
        <v>0</v>
      </c>
      <c r="I266" s="52">
        <f>+I267+I269</f>
        <v>0</v>
      </c>
      <c r="J266" s="52">
        <f>+J267+J269</f>
        <v>0</v>
      </c>
      <c r="K266" s="52">
        <f>+K267+K269</f>
        <v>0</v>
      </c>
    </row>
    <row r="267" spans="1:11" x14ac:dyDescent="0.25">
      <c r="A267" s="53">
        <v>2</v>
      </c>
      <c r="B267" s="54">
        <v>4</v>
      </c>
      <c r="C267" s="54">
        <v>9</v>
      </c>
      <c r="D267" s="54">
        <v>1</v>
      </c>
      <c r="E267" s="54"/>
      <c r="F267" s="55" t="s">
        <v>227</v>
      </c>
      <c r="G267" s="71">
        <f>+G268</f>
        <v>0</v>
      </c>
      <c r="H267" s="71">
        <f>+H268</f>
        <v>0</v>
      </c>
      <c r="I267" s="71">
        <f>+I268</f>
        <v>0</v>
      </c>
      <c r="J267" s="71">
        <f>+J268</f>
        <v>0</v>
      </c>
      <c r="K267" s="71">
        <f>+K268</f>
        <v>0</v>
      </c>
    </row>
    <row r="268" spans="1:11" x14ac:dyDescent="0.25">
      <c r="A268" s="57">
        <v>2</v>
      </c>
      <c r="B268" s="58">
        <v>4</v>
      </c>
      <c r="C268" s="58">
        <v>9</v>
      </c>
      <c r="D268" s="58">
        <v>1</v>
      </c>
      <c r="E268" s="58" t="s">
        <v>24</v>
      </c>
      <c r="F268" s="63" t="s">
        <v>227</v>
      </c>
      <c r="G268" s="60"/>
      <c r="H268" s="60"/>
      <c r="I268" s="60"/>
      <c r="J268" s="61">
        <f>SUBTOTAL(9,G268:I268)</f>
        <v>0</v>
      </c>
      <c r="K268" s="62">
        <f>IFERROR(J268/$J$18*100,"0.00")</f>
        <v>0</v>
      </c>
    </row>
    <row r="269" spans="1:11" x14ac:dyDescent="0.25">
      <c r="A269" s="53">
        <v>2</v>
      </c>
      <c r="B269" s="54">
        <v>4</v>
      </c>
      <c r="C269" s="54">
        <v>9</v>
      </c>
      <c r="D269" s="54">
        <v>4</v>
      </c>
      <c r="E269" s="54"/>
      <c r="F269" s="55" t="s">
        <v>228</v>
      </c>
      <c r="G269" s="71">
        <f>+G270</f>
        <v>0</v>
      </c>
      <c r="H269" s="71">
        <f>+H270</f>
        <v>0</v>
      </c>
      <c r="I269" s="71">
        <f>+I270</f>
        <v>0</v>
      </c>
      <c r="J269" s="71">
        <f>+J270</f>
        <v>0</v>
      </c>
      <c r="K269" s="71">
        <f>+K270</f>
        <v>0</v>
      </c>
    </row>
    <row r="270" spans="1:11" x14ac:dyDescent="0.25">
      <c r="A270" s="57">
        <v>2</v>
      </c>
      <c r="B270" s="58">
        <v>4</v>
      </c>
      <c r="C270" s="58">
        <v>9</v>
      </c>
      <c r="D270" s="58">
        <v>4</v>
      </c>
      <c r="E270" s="58" t="s">
        <v>24</v>
      </c>
      <c r="F270" s="63" t="s">
        <v>228</v>
      </c>
      <c r="G270" s="60"/>
      <c r="H270" s="60"/>
      <c r="I270" s="60"/>
      <c r="J270" s="61">
        <f>SUBTOTAL(9,G270:I270)</f>
        <v>0</v>
      </c>
      <c r="K270" s="62">
        <f>IFERROR(J270/$J$18*100,"0.00")</f>
        <v>0</v>
      </c>
    </row>
    <row r="271" spans="1:11" x14ac:dyDescent="0.25">
      <c r="A271" s="45">
        <v>2</v>
      </c>
      <c r="B271" s="46">
        <v>6</v>
      </c>
      <c r="C271" s="46"/>
      <c r="D271" s="46"/>
      <c r="E271" s="46"/>
      <c r="F271" s="47" t="s">
        <v>229</v>
      </c>
      <c r="G271" s="48">
        <f>+G272+G283+G290+G295+G302+G311+G314</f>
        <v>0</v>
      </c>
      <c r="H271" s="48">
        <f>+H272+H283+H290+H295+H302+H311+H314</f>
        <v>29153038.800000001</v>
      </c>
      <c r="I271" s="48">
        <f>+I272+I283+I290+I295+I302+I311+I314</f>
        <v>0</v>
      </c>
      <c r="J271" s="48">
        <f>+J272+J283+J290+J295+J302+J311+J314</f>
        <v>29153038.800000001</v>
      </c>
      <c r="K271" s="48">
        <f>+K272+K283+K290+K295+K302+K311+K314</f>
        <v>11.530970062422673</v>
      </c>
    </row>
    <row r="272" spans="1:11" x14ac:dyDescent="0.25">
      <c r="A272" s="49">
        <v>2</v>
      </c>
      <c r="B272" s="50">
        <v>6</v>
      </c>
      <c r="C272" s="50">
        <v>1</v>
      </c>
      <c r="D272" s="50"/>
      <c r="E272" s="50"/>
      <c r="F272" s="51" t="s">
        <v>230</v>
      </c>
      <c r="G272" s="52">
        <f>+G273+G275+G277+G279+G281</f>
        <v>0</v>
      </c>
      <c r="H272" s="52">
        <f>+H273+H275+H277+H279+H281</f>
        <v>8755700</v>
      </c>
      <c r="I272" s="52">
        <f>+I273+I275+I277+I279+I281</f>
        <v>0</v>
      </c>
      <c r="J272" s="52">
        <f>+J273+J275+J277+J279+J281</f>
        <v>8755700</v>
      </c>
      <c r="K272" s="52">
        <f>+K273+K275+K277+K279+K281</f>
        <v>3.463162631799269</v>
      </c>
    </row>
    <row r="273" spans="1:11" x14ac:dyDescent="0.25">
      <c r="A273" s="53">
        <v>2</v>
      </c>
      <c r="B273" s="54">
        <v>6</v>
      </c>
      <c r="C273" s="54">
        <v>1</v>
      </c>
      <c r="D273" s="54">
        <v>1</v>
      </c>
      <c r="E273" s="54"/>
      <c r="F273" s="69" t="s">
        <v>231</v>
      </c>
      <c r="G273" s="71">
        <f>+G274</f>
        <v>0</v>
      </c>
      <c r="H273" s="71">
        <f>+H274</f>
        <v>532500</v>
      </c>
      <c r="I273" s="71">
        <f>+I274</f>
        <v>0</v>
      </c>
      <c r="J273" s="71">
        <f>+J274</f>
        <v>532500</v>
      </c>
      <c r="K273" s="71">
        <f>+K274</f>
        <v>0.21062097849779124</v>
      </c>
    </row>
    <row r="274" spans="1:11" x14ac:dyDescent="0.25">
      <c r="A274" s="57">
        <v>2</v>
      </c>
      <c r="B274" s="58">
        <v>6</v>
      </c>
      <c r="C274" s="58">
        <v>1</v>
      </c>
      <c r="D274" s="58">
        <v>1</v>
      </c>
      <c r="E274" s="58" t="s">
        <v>24</v>
      </c>
      <c r="F274" s="59" t="s">
        <v>231</v>
      </c>
      <c r="G274" s="60"/>
      <c r="H274" s="60">
        <v>532500</v>
      </c>
      <c r="I274" s="60"/>
      <c r="J274" s="61">
        <f>SUBTOTAL(9,G274:I274)</f>
        <v>532500</v>
      </c>
      <c r="K274" s="62">
        <f>IFERROR(J274/$J$18*100,"0.00")</f>
        <v>0.21062097849779124</v>
      </c>
    </row>
    <row r="275" spans="1:11" x14ac:dyDescent="0.25">
      <c r="A275" s="53">
        <v>2</v>
      </c>
      <c r="B275" s="54">
        <v>6</v>
      </c>
      <c r="C275" s="54">
        <v>1</v>
      </c>
      <c r="D275" s="54">
        <v>2</v>
      </c>
      <c r="E275" s="54"/>
      <c r="F275" s="69" t="s">
        <v>232</v>
      </c>
      <c r="G275" s="71">
        <f>+G276</f>
        <v>0</v>
      </c>
      <c r="H275" s="71">
        <f>+H276</f>
        <v>0</v>
      </c>
      <c r="I275" s="71">
        <f>+I276</f>
        <v>0</v>
      </c>
      <c r="J275" s="71">
        <f>+J276</f>
        <v>0</v>
      </c>
      <c r="K275" s="71">
        <f>+K276</f>
        <v>0</v>
      </c>
    </row>
    <row r="276" spans="1:11" x14ac:dyDescent="0.25">
      <c r="A276" s="57">
        <v>2</v>
      </c>
      <c r="B276" s="58">
        <v>6</v>
      </c>
      <c r="C276" s="58">
        <v>1</v>
      </c>
      <c r="D276" s="58">
        <v>2</v>
      </c>
      <c r="E276" s="58" t="s">
        <v>24</v>
      </c>
      <c r="F276" s="63" t="s">
        <v>232</v>
      </c>
      <c r="G276" s="60"/>
      <c r="H276" s="60"/>
      <c r="I276" s="60"/>
      <c r="J276" s="61">
        <f>SUBTOTAL(9,G276:I276)</f>
        <v>0</v>
      </c>
      <c r="K276" s="62">
        <f>IFERROR(J276/$J$18*100,"0.00")</f>
        <v>0</v>
      </c>
    </row>
    <row r="277" spans="1:11" x14ac:dyDescent="0.25">
      <c r="A277" s="53">
        <v>2</v>
      </c>
      <c r="B277" s="54">
        <v>6</v>
      </c>
      <c r="C277" s="54">
        <v>1</v>
      </c>
      <c r="D277" s="54">
        <v>3</v>
      </c>
      <c r="E277" s="54"/>
      <c r="F277" s="55" t="s">
        <v>233</v>
      </c>
      <c r="G277" s="71">
        <f>+G278</f>
        <v>0</v>
      </c>
      <c r="H277" s="71">
        <f>+H278</f>
        <v>6000000</v>
      </c>
      <c r="I277" s="71">
        <f>+I278</f>
        <v>0</v>
      </c>
      <c r="J277" s="71">
        <f>+J278</f>
        <v>6000000</v>
      </c>
      <c r="K277" s="71">
        <f>+K278</f>
        <v>2.3731941239187746</v>
      </c>
    </row>
    <row r="278" spans="1:11" x14ac:dyDescent="0.25">
      <c r="A278" s="83">
        <v>2</v>
      </c>
      <c r="B278" s="74">
        <v>6</v>
      </c>
      <c r="C278" s="74">
        <v>1</v>
      </c>
      <c r="D278" s="74">
        <v>3</v>
      </c>
      <c r="E278" s="74" t="s">
        <v>24</v>
      </c>
      <c r="F278" s="75" t="s">
        <v>233</v>
      </c>
      <c r="G278" s="76"/>
      <c r="H278" s="76">
        <v>6000000</v>
      </c>
      <c r="I278" s="76"/>
      <c r="J278" s="77">
        <f>SUBTOTAL(9,G278:I278)</f>
        <v>6000000</v>
      </c>
      <c r="K278" s="62">
        <f>IFERROR(J278/$J$18*100,"0.00")</f>
        <v>2.3731941239187746</v>
      </c>
    </row>
    <row r="279" spans="1:11" x14ac:dyDescent="0.25">
      <c r="A279" s="53">
        <v>2</v>
      </c>
      <c r="B279" s="54">
        <v>6</v>
      </c>
      <c r="C279" s="54">
        <v>1</v>
      </c>
      <c r="D279" s="54">
        <v>4</v>
      </c>
      <c r="E279" s="54"/>
      <c r="F279" s="69" t="s">
        <v>234</v>
      </c>
      <c r="G279" s="71">
        <f>+G280</f>
        <v>0</v>
      </c>
      <c r="H279" s="71">
        <f>+H280</f>
        <v>1823200</v>
      </c>
      <c r="I279" s="71">
        <f>+I280</f>
        <v>0</v>
      </c>
      <c r="J279" s="71">
        <f>+J280</f>
        <v>1823200</v>
      </c>
      <c r="K279" s="71">
        <f>+K280</f>
        <v>0.72113458778811823</v>
      </c>
    </row>
    <row r="280" spans="1:11" x14ac:dyDescent="0.25">
      <c r="A280" s="57">
        <v>2</v>
      </c>
      <c r="B280" s="58">
        <v>6</v>
      </c>
      <c r="C280" s="58">
        <v>1</v>
      </c>
      <c r="D280" s="58">
        <v>4</v>
      </c>
      <c r="E280" s="58" t="s">
        <v>24</v>
      </c>
      <c r="F280" s="63" t="s">
        <v>234</v>
      </c>
      <c r="G280" s="60"/>
      <c r="H280" s="60">
        <v>1823200</v>
      </c>
      <c r="I280" s="60"/>
      <c r="J280" s="61">
        <f>SUBTOTAL(9,G280:I280)</f>
        <v>1823200</v>
      </c>
      <c r="K280" s="62">
        <f>IFERROR(J280/$J$18*100,"0.00")</f>
        <v>0.72113458778811823</v>
      </c>
    </row>
    <row r="281" spans="1:11" x14ac:dyDescent="0.25">
      <c r="A281" s="53">
        <v>2</v>
      </c>
      <c r="B281" s="54">
        <v>6</v>
      </c>
      <c r="C281" s="54">
        <v>1</v>
      </c>
      <c r="D281" s="54">
        <v>9</v>
      </c>
      <c r="E281" s="54"/>
      <c r="F281" s="69" t="s">
        <v>235</v>
      </c>
      <c r="G281" s="71">
        <f>+G282</f>
        <v>0</v>
      </c>
      <c r="H281" s="71">
        <f>+H282</f>
        <v>400000</v>
      </c>
      <c r="I281" s="71">
        <f>+I282</f>
        <v>0</v>
      </c>
      <c r="J281" s="71">
        <f>+J282</f>
        <v>400000</v>
      </c>
      <c r="K281" s="71">
        <f>+K282</f>
        <v>0.15821294159458496</v>
      </c>
    </row>
    <row r="282" spans="1:11" x14ac:dyDescent="0.25">
      <c r="A282" s="78">
        <v>2</v>
      </c>
      <c r="B282" s="79">
        <v>6</v>
      </c>
      <c r="C282" s="79">
        <v>1</v>
      </c>
      <c r="D282" s="79">
        <v>9</v>
      </c>
      <c r="E282" s="79" t="s">
        <v>24</v>
      </c>
      <c r="F282" s="80" t="s">
        <v>235</v>
      </c>
      <c r="G282" s="81"/>
      <c r="H282" s="81">
        <v>400000</v>
      </c>
      <c r="I282" s="81"/>
      <c r="J282" s="91">
        <f>SUBTOTAL(9,G282:I282)</f>
        <v>400000</v>
      </c>
      <c r="K282" s="62">
        <f>IFERROR(J282/$J$18*100,"0.00")</f>
        <v>0.15821294159458496</v>
      </c>
    </row>
    <row r="283" spans="1:11" x14ac:dyDescent="0.25">
      <c r="A283" s="49">
        <v>2</v>
      </c>
      <c r="B283" s="50">
        <v>6</v>
      </c>
      <c r="C283" s="50">
        <v>2</v>
      </c>
      <c r="D283" s="50"/>
      <c r="E283" s="50"/>
      <c r="F283" s="51" t="s">
        <v>236</v>
      </c>
      <c r="G283" s="52">
        <f>+G284+G286+G288</f>
        <v>0</v>
      </c>
      <c r="H283" s="52">
        <f>+H284+H286+H288</f>
        <v>1800000</v>
      </c>
      <c r="I283" s="52">
        <f>+I284+I286+I288</f>
        <v>0</v>
      </c>
      <c r="J283" s="52">
        <f>+J284+J286+J288</f>
        <v>1800000</v>
      </c>
      <c r="K283" s="52">
        <f>+K284+K286+K288</f>
        <v>0.71195823717563234</v>
      </c>
    </row>
    <row r="284" spans="1:11" x14ac:dyDescent="0.25">
      <c r="A284" s="53">
        <v>2</v>
      </c>
      <c r="B284" s="54">
        <v>6</v>
      </c>
      <c r="C284" s="54">
        <v>2</v>
      </c>
      <c r="D284" s="54">
        <v>1</v>
      </c>
      <c r="E284" s="54"/>
      <c r="F284" s="69" t="s">
        <v>237</v>
      </c>
      <c r="G284" s="71">
        <f>+G285</f>
        <v>0</v>
      </c>
      <c r="H284" s="71">
        <f>+H285</f>
        <v>1675000</v>
      </c>
      <c r="I284" s="71">
        <f>+I285</f>
        <v>0</v>
      </c>
      <c r="J284" s="71">
        <f>+J285</f>
        <v>1675000</v>
      </c>
      <c r="K284" s="71">
        <f>+K285</f>
        <v>0.66251669292732451</v>
      </c>
    </row>
    <row r="285" spans="1:11" x14ac:dyDescent="0.25">
      <c r="A285" s="83">
        <v>2</v>
      </c>
      <c r="B285" s="74">
        <v>6</v>
      </c>
      <c r="C285" s="74">
        <v>2</v>
      </c>
      <c r="D285" s="74">
        <v>1</v>
      </c>
      <c r="E285" s="74" t="s">
        <v>24</v>
      </c>
      <c r="F285" s="75" t="s">
        <v>237</v>
      </c>
      <c r="G285" s="76"/>
      <c r="H285" s="76">
        <v>1675000</v>
      </c>
      <c r="I285" s="76"/>
      <c r="J285" s="77">
        <f>SUBTOTAL(9,G285:I285)</f>
        <v>1675000</v>
      </c>
      <c r="K285" s="62">
        <f>IFERROR(J285/$J$18*100,"0.00")</f>
        <v>0.66251669292732451</v>
      </c>
    </row>
    <row r="286" spans="1:11" x14ac:dyDescent="0.25">
      <c r="A286" s="53">
        <v>2</v>
      </c>
      <c r="B286" s="54">
        <v>6</v>
      </c>
      <c r="C286" s="54">
        <v>2</v>
      </c>
      <c r="D286" s="54">
        <v>3</v>
      </c>
      <c r="E286" s="54"/>
      <c r="F286" s="69" t="s">
        <v>238</v>
      </c>
      <c r="G286" s="71">
        <f>+G287</f>
        <v>0</v>
      </c>
      <c r="H286" s="71">
        <f>+H287</f>
        <v>125000</v>
      </c>
      <c r="I286" s="71">
        <f>+I287</f>
        <v>0</v>
      </c>
      <c r="J286" s="71">
        <f>+J287</f>
        <v>125000</v>
      </c>
      <c r="K286" s="71">
        <f>+K287</f>
        <v>4.9441544248307795E-2</v>
      </c>
    </row>
    <row r="287" spans="1:11" x14ac:dyDescent="0.25">
      <c r="A287" s="57">
        <v>2</v>
      </c>
      <c r="B287" s="58">
        <v>6</v>
      </c>
      <c r="C287" s="58">
        <v>2</v>
      </c>
      <c r="D287" s="58">
        <v>3</v>
      </c>
      <c r="E287" s="58" t="s">
        <v>24</v>
      </c>
      <c r="F287" s="63" t="s">
        <v>238</v>
      </c>
      <c r="G287" s="60"/>
      <c r="H287" s="60">
        <v>125000</v>
      </c>
      <c r="I287" s="60"/>
      <c r="J287" s="61">
        <f>SUBTOTAL(9,G287:I287)</f>
        <v>125000</v>
      </c>
      <c r="K287" s="62">
        <f>IFERROR(J287/$J$18*100,"0.00")</f>
        <v>4.9441544248307795E-2</v>
      </c>
    </row>
    <row r="288" spans="1:11" x14ac:dyDescent="0.25">
      <c r="A288" s="53">
        <v>2</v>
      </c>
      <c r="B288" s="54">
        <v>6</v>
      </c>
      <c r="C288" s="54">
        <v>2</v>
      </c>
      <c r="D288" s="54">
        <v>4</v>
      </c>
      <c r="E288" s="54"/>
      <c r="F288" s="69" t="s">
        <v>239</v>
      </c>
      <c r="G288" s="71">
        <f>+G289</f>
        <v>0</v>
      </c>
      <c r="H288" s="71">
        <f>+H289</f>
        <v>0</v>
      </c>
      <c r="I288" s="71">
        <f>+I289</f>
        <v>0</v>
      </c>
      <c r="J288" s="71">
        <f>+J289</f>
        <v>0</v>
      </c>
      <c r="K288" s="71">
        <f>+K289</f>
        <v>0</v>
      </c>
    </row>
    <row r="289" spans="1:11" x14ac:dyDescent="0.25">
      <c r="A289" s="57">
        <v>2</v>
      </c>
      <c r="B289" s="58">
        <v>6</v>
      </c>
      <c r="C289" s="58">
        <v>2</v>
      </c>
      <c r="D289" s="58">
        <v>4</v>
      </c>
      <c r="E289" s="58" t="s">
        <v>24</v>
      </c>
      <c r="F289" s="59" t="s">
        <v>239</v>
      </c>
      <c r="G289" s="60"/>
      <c r="H289" s="60"/>
      <c r="I289" s="60"/>
      <c r="J289" s="61">
        <f>SUBTOTAL(9,G289:I289)</f>
        <v>0</v>
      </c>
      <c r="K289" s="62">
        <f>IFERROR(J289/$J$18*100,"0.00")</f>
        <v>0</v>
      </c>
    </row>
    <row r="290" spans="1:11" x14ac:dyDescent="0.25">
      <c r="A290" s="49">
        <v>2</v>
      </c>
      <c r="B290" s="50">
        <v>6</v>
      </c>
      <c r="C290" s="50">
        <v>3</v>
      </c>
      <c r="D290" s="50"/>
      <c r="E290" s="50"/>
      <c r="F290" s="51" t="s">
        <v>240</v>
      </c>
      <c r="G290" s="52">
        <f>+G291+G293</f>
        <v>0</v>
      </c>
      <c r="H290" s="52">
        <f>+H291+H293</f>
        <v>7222338.8000000007</v>
      </c>
      <c r="I290" s="52">
        <f>+I291+I293</f>
        <v>0</v>
      </c>
      <c r="J290" s="52">
        <f>+J291+J293</f>
        <v>7222338.8000000007</v>
      </c>
      <c r="K290" s="52">
        <f>+K291+K293</f>
        <v>2.8566686668517622</v>
      </c>
    </row>
    <row r="291" spans="1:11" x14ac:dyDescent="0.25">
      <c r="A291" s="53">
        <v>2</v>
      </c>
      <c r="B291" s="54">
        <v>6</v>
      </c>
      <c r="C291" s="54">
        <v>3</v>
      </c>
      <c r="D291" s="54">
        <v>1</v>
      </c>
      <c r="E291" s="54"/>
      <c r="F291" s="55" t="s">
        <v>241</v>
      </c>
      <c r="G291" s="71">
        <f>+G292</f>
        <v>0</v>
      </c>
      <c r="H291" s="71">
        <f>+H292</f>
        <v>4987149.9400000004</v>
      </c>
      <c r="I291" s="71">
        <f>+I292</f>
        <v>0</v>
      </c>
      <c r="J291" s="71">
        <f>+J292</f>
        <v>4987149.9400000004</v>
      </c>
      <c r="K291" s="71">
        <f>+K292</f>
        <v>1.972579155451645</v>
      </c>
    </row>
    <row r="292" spans="1:11" x14ac:dyDescent="0.25">
      <c r="A292" s="57">
        <v>2</v>
      </c>
      <c r="B292" s="58">
        <v>6</v>
      </c>
      <c r="C292" s="58">
        <v>3</v>
      </c>
      <c r="D292" s="58">
        <v>1</v>
      </c>
      <c r="E292" s="58" t="s">
        <v>24</v>
      </c>
      <c r="F292" s="59" t="s">
        <v>241</v>
      </c>
      <c r="G292" s="60"/>
      <c r="H292" s="60">
        <v>4987149.9400000004</v>
      </c>
      <c r="I292" s="60"/>
      <c r="J292" s="61">
        <f>SUBTOTAL(9,G292:I292)</f>
        <v>4987149.9400000004</v>
      </c>
      <c r="K292" s="62">
        <f>IFERROR(J292/$J$18*100,"0.00")</f>
        <v>1.972579155451645</v>
      </c>
    </row>
    <row r="293" spans="1:11" x14ac:dyDescent="0.25">
      <c r="A293" s="53">
        <v>2</v>
      </c>
      <c r="B293" s="54">
        <v>6</v>
      </c>
      <c r="C293" s="54">
        <v>3</v>
      </c>
      <c r="D293" s="54">
        <v>2</v>
      </c>
      <c r="E293" s="54"/>
      <c r="F293" s="69" t="s">
        <v>242</v>
      </c>
      <c r="G293" s="71">
        <f>+G294</f>
        <v>0</v>
      </c>
      <c r="H293" s="71">
        <f>+H294</f>
        <v>2235188.86</v>
      </c>
      <c r="I293" s="71">
        <f>+I294</f>
        <v>0</v>
      </c>
      <c r="J293" s="71">
        <f>+J294</f>
        <v>2235188.86</v>
      </c>
      <c r="K293" s="71">
        <f>+K294</f>
        <v>0.88408951140011727</v>
      </c>
    </row>
    <row r="294" spans="1:11" x14ac:dyDescent="0.25">
      <c r="A294" s="57">
        <v>2</v>
      </c>
      <c r="B294" s="58">
        <v>6</v>
      </c>
      <c r="C294" s="58">
        <v>3</v>
      </c>
      <c r="D294" s="58">
        <v>2</v>
      </c>
      <c r="E294" s="58" t="s">
        <v>24</v>
      </c>
      <c r="F294" s="63" t="s">
        <v>242</v>
      </c>
      <c r="G294" s="60"/>
      <c r="H294" s="60">
        <v>2235188.86</v>
      </c>
      <c r="I294" s="60"/>
      <c r="J294" s="61">
        <f>SUBTOTAL(9,G294:I294)</f>
        <v>2235188.86</v>
      </c>
      <c r="K294" s="62">
        <f>IFERROR(J294/$J$18*100,"0.00")</f>
        <v>0.88408951140011727</v>
      </c>
    </row>
    <row r="295" spans="1:11" x14ac:dyDescent="0.25">
      <c r="A295" s="49">
        <v>2</v>
      </c>
      <c r="B295" s="50">
        <v>6</v>
      </c>
      <c r="C295" s="50">
        <v>4</v>
      </c>
      <c r="D295" s="50"/>
      <c r="E295" s="50"/>
      <c r="F295" s="51" t="s">
        <v>243</v>
      </c>
      <c r="G295" s="52">
        <f>+G296+G298+G300</f>
        <v>0</v>
      </c>
      <c r="H295" s="52">
        <f>+H296+H298+H300</f>
        <v>3450000</v>
      </c>
      <c r="I295" s="52">
        <f>+I296+I298+I300</f>
        <v>0</v>
      </c>
      <c r="J295" s="52">
        <f>+J296+J298+J300</f>
        <v>3450000</v>
      </c>
      <c r="K295" s="52">
        <f>+K296+K298+K300</f>
        <v>1.3645866212532951</v>
      </c>
    </row>
    <row r="296" spans="1:11" x14ac:dyDescent="0.25">
      <c r="A296" s="53">
        <v>2</v>
      </c>
      <c r="B296" s="54">
        <v>6</v>
      </c>
      <c r="C296" s="54">
        <v>4</v>
      </c>
      <c r="D296" s="54">
        <v>1</v>
      </c>
      <c r="E296" s="54"/>
      <c r="F296" s="69" t="s">
        <v>244</v>
      </c>
      <c r="G296" s="71">
        <f>+G297</f>
        <v>0</v>
      </c>
      <c r="H296" s="71">
        <f>+H297</f>
        <v>2850000</v>
      </c>
      <c r="I296" s="71">
        <f>+I297</f>
        <v>0</v>
      </c>
      <c r="J296" s="71">
        <f>+J297</f>
        <v>2850000</v>
      </c>
      <c r="K296" s="71">
        <f>+K297</f>
        <v>1.1272672088614177</v>
      </c>
    </row>
    <row r="297" spans="1:11" x14ac:dyDescent="0.25">
      <c r="A297" s="57">
        <v>2</v>
      </c>
      <c r="B297" s="58">
        <v>6</v>
      </c>
      <c r="C297" s="58">
        <v>4</v>
      </c>
      <c r="D297" s="58">
        <v>1</v>
      </c>
      <c r="E297" s="58" t="s">
        <v>24</v>
      </c>
      <c r="F297" s="63" t="s">
        <v>244</v>
      </c>
      <c r="G297" s="60"/>
      <c r="H297" s="60">
        <v>2850000</v>
      </c>
      <c r="I297" s="60"/>
      <c r="J297" s="61">
        <f>SUBTOTAL(9,G297:I297)</f>
        <v>2850000</v>
      </c>
      <c r="K297" s="62">
        <f>IFERROR(J297/$J$18*100,"0.00")</f>
        <v>1.1272672088614177</v>
      </c>
    </row>
    <row r="298" spans="1:11" x14ac:dyDescent="0.25">
      <c r="A298" s="53">
        <v>2</v>
      </c>
      <c r="B298" s="54">
        <v>6</v>
      </c>
      <c r="C298" s="54">
        <v>4</v>
      </c>
      <c r="D298" s="54">
        <v>2</v>
      </c>
      <c r="E298" s="54"/>
      <c r="F298" s="69" t="s">
        <v>245</v>
      </c>
      <c r="G298" s="71">
        <f>+G299</f>
        <v>0</v>
      </c>
      <c r="H298" s="71">
        <f>+H299</f>
        <v>600000</v>
      </c>
      <c r="I298" s="71">
        <f>+I299</f>
        <v>0</v>
      </c>
      <c r="J298" s="71">
        <f>+J299</f>
        <v>600000</v>
      </c>
      <c r="K298" s="71">
        <f>+K299</f>
        <v>0.23731941239187745</v>
      </c>
    </row>
    <row r="299" spans="1:11" x14ac:dyDescent="0.25">
      <c r="A299" s="57">
        <v>2</v>
      </c>
      <c r="B299" s="58">
        <v>6</v>
      </c>
      <c r="C299" s="58">
        <v>4</v>
      </c>
      <c r="D299" s="58">
        <v>2</v>
      </c>
      <c r="E299" s="58" t="s">
        <v>24</v>
      </c>
      <c r="F299" s="92" t="s">
        <v>245</v>
      </c>
      <c r="G299" s="60"/>
      <c r="H299" s="86">
        <v>600000</v>
      </c>
      <c r="I299" s="60"/>
      <c r="J299" s="61">
        <f>SUBTOTAL(9,G299:I299)</f>
        <v>600000</v>
      </c>
      <c r="K299" s="62">
        <f>IFERROR(J299/$J$18*100,"0.00")</f>
        <v>0.23731941239187745</v>
      </c>
    </row>
    <row r="300" spans="1:11" x14ac:dyDescent="0.25">
      <c r="A300" s="53">
        <v>2</v>
      </c>
      <c r="B300" s="54">
        <v>6</v>
      </c>
      <c r="C300" s="54">
        <v>4</v>
      </c>
      <c r="D300" s="54">
        <v>8</v>
      </c>
      <c r="E300" s="54"/>
      <c r="F300" s="69" t="s">
        <v>246</v>
      </c>
      <c r="G300" s="71">
        <f>+G301</f>
        <v>0</v>
      </c>
      <c r="H300" s="71">
        <f>+H301</f>
        <v>0</v>
      </c>
      <c r="I300" s="71">
        <f>+I301</f>
        <v>0</v>
      </c>
      <c r="J300" s="71">
        <f>+J301</f>
        <v>0</v>
      </c>
      <c r="K300" s="71">
        <f>+K301</f>
        <v>0</v>
      </c>
    </row>
    <row r="301" spans="1:11" x14ac:dyDescent="0.25">
      <c r="A301" s="57">
        <v>2</v>
      </c>
      <c r="B301" s="58">
        <v>6</v>
      </c>
      <c r="C301" s="58">
        <v>4</v>
      </c>
      <c r="D301" s="58">
        <v>8</v>
      </c>
      <c r="E301" s="58" t="s">
        <v>24</v>
      </c>
      <c r="F301" s="63" t="s">
        <v>246</v>
      </c>
      <c r="G301" s="60"/>
      <c r="H301" s="60"/>
      <c r="I301" s="60"/>
      <c r="J301" s="61">
        <f>SUBTOTAL(9,G301:I301)</f>
        <v>0</v>
      </c>
      <c r="K301" s="62">
        <f>IFERROR(J301/$J$18*100,"0.00")</f>
        <v>0</v>
      </c>
    </row>
    <row r="302" spans="1:11" x14ac:dyDescent="0.25">
      <c r="A302" s="49">
        <v>2</v>
      </c>
      <c r="B302" s="50">
        <v>6</v>
      </c>
      <c r="C302" s="50">
        <v>5</v>
      </c>
      <c r="D302" s="50"/>
      <c r="E302" s="50"/>
      <c r="F302" s="51" t="s">
        <v>247</v>
      </c>
      <c r="G302" s="52">
        <f>+G303+G305+G307+G309</f>
        <v>0</v>
      </c>
      <c r="H302" s="52">
        <f>+H303+H305+H307+H309</f>
        <v>7775000</v>
      </c>
      <c r="I302" s="52">
        <f>+I303+I305+I307+I309</f>
        <v>0</v>
      </c>
      <c r="J302" s="52">
        <f>+J303+J305+J307+J309</f>
        <v>7775000</v>
      </c>
      <c r="K302" s="52">
        <f>+K303+K305+K307+K309</f>
        <v>3.0752640522447452</v>
      </c>
    </row>
    <row r="303" spans="1:11" x14ac:dyDescent="0.25">
      <c r="A303" s="53">
        <v>2</v>
      </c>
      <c r="B303" s="54">
        <v>6</v>
      </c>
      <c r="C303" s="54">
        <v>5</v>
      </c>
      <c r="D303" s="54">
        <v>2</v>
      </c>
      <c r="E303" s="54"/>
      <c r="F303" s="69" t="s">
        <v>248</v>
      </c>
      <c r="G303" s="71">
        <f>+G304</f>
        <v>0</v>
      </c>
      <c r="H303" s="71">
        <f>+H304</f>
        <v>0</v>
      </c>
      <c r="I303" s="71">
        <f>+I304</f>
        <v>0</v>
      </c>
      <c r="J303" s="71">
        <f>+J304</f>
        <v>0</v>
      </c>
      <c r="K303" s="71">
        <f>+K304</f>
        <v>0</v>
      </c>
    </row>
    <row r="304" spans="1:11" x14ac:dyDescent="0.25">
      <c r="A304" s="57">
        <v>2</v>
      </c>
      <c r="B304" s="58">
        <v>6</v>
      </c>
      <c r="C304" s="58">
        <v>5</v>
      </c>
      <c r="D304" s="58">
        <v>2</v>
      </c>
      <c r="E304" s="58" t="s">
        <v>24</v>
      </c>
      <c r="F304" s="63" t="s">
        <v>248</v>
      </c>
      <c r="G304" s="60"/>
      <c r="H304" s="60"/>
      <c r="I304" s="60"/>
      <c r="J304" s="61">
        <f>SUBTOTAL(9,G304:I304)</f>
        <v>0</v>
      </c>
      <c r="K304" s="62">
        <f>IFERROR(J304/$J$18*100,"0.00")</f>
        <v>0</v>
      </c>
    </row>
    <row r="305" spans="1:11" x14ac:dyDescent="0.25">
      <c r="A305" s="53">
        <v>2</v>
      </c>
      <c r="B305" s="54">
        <v>6</v>
      </c>
      <c r="C305" s="54">
        <v>5</v>
      </c>
      <c r="D305" s="54">
        <v>4</v>
      </c>
      <c r="E305" s="54"/>
      <c r="F305" s="69" t="s">
        <v>249</v>
      </c>
      <c r="G305" s="71">
        <f>+G306</f>
        <v>0</v>
      </c>
      <c r="H305" s="71">
        <f>+H306</f>
        <v>2025000</v>
      </c>
      <c r="I305" s="71">
        <f>+I306</f>
        <v>0</v>
      </c>
      <c r="J305" s="71">
        <f>+J306</f>
        <v>2025000</v>
      </c>
      <c r="K305" s="71">
        <f>+K306</f>
        <v>0.80095301682258624</v>
      </c>
    </row>
    <row r="306" spans="1:11" x14ac:dyDescent="0.25">
      <c r="A306" s="57">
        <v>2</v>
      </c>
      <c r="B306" s="58">
        <v>6</v>
      </c>
      <c r="C306" s="58">
        <v>5</v>
      </c>
      <c r="D306" s="58">
        <v>4</v>
      </c>
      <c r="E306" s="58" t="s">
        <v>24</v>
      </c>
      <c r="F306" s="92" t="s">
        <v>249</v>
      </c>
      <c r="G306" s="60"/>
      <c r="H306" s="86">
        <v>2025000</v>
      </c>
      <c r="I306" s="60"/>
      <c r="J306" s="61">
        <f>SUBTOTAL(9,G306:I306)</f>
        <v>2025000</v>
      </c>
      <c r="K306" s="62">
        <f>IFERROR(J306/$J$18*100,"0.00")</f>
        <v>0.80095301682258624</v>
      </c>
    </row>
    <row r="307" spans="1:11" x14ac:dyDescent="0.25">
      <c r="A307" s="53">
        <v>2</v>
      </c>
      <c r="B307" s="54">
        <v>6</v>
      </c>
      <c r="C307" s="54">
        <v>5</v>
      </c>
      <c r="D307" s="54">
        <v>5</v>
      </c>
      <c r="E307" s="54"/>
      <c r="F307" s="69" t="s">
        <v>250</v>
      </c>
      <c r="G307" s="71">
        <f>+G308</f>
        <v>0</v>
      </c>
      <c r="H307" s="71">
        <f>+H308</f>
        <v>2500000</v>
      </c>
      <c r="I307" s="71">
        <f>+I308</f>
        <v>0</v>
      </c>
      <c r="J307" s="71">
        <f>+J308</f>
        <v>2500000</v>
      </c>
      <c r="K307" s="71">
        <f>+K308</f>
        <v>0.98883088496615601</v>
      </c>
    </row>
    <row r="308" spans="1:11" x14ac:dyDescent="0.25">
      <c r="A308" s="57">
        <v>2</v>
      </c>
      <c r="B308" s="79">
        <v>6</v>
      </c>
      <c r="C308" s="79">
        <v>5</v>
      </c>
      <c r="D308" s="79">
        <v>5</v>
      </c>
      <c r="E308" s="79" t="s">
        <v>24</v>
      </c>
      <c r="F308" s="80" t="s">
        <v>250</v>
      </c>
      <c r="G308" s="81"/>
      <c r="H308" s="81">
        <v>2500000</v>
      </c>
      <c r="I308" s="81"/>
      <c r="J308" s="91">
        <f>SUBTOTAL(9,G308:I308)</f>
        <v>2500000</v>
      </c>
      <c r="K308" s="62">
        <f>IFERROR(J308/$J$18*100,"0.00")</f>
        <v>0.98883088496615601</v>
      </c>
    </row>
    <row r="309" spans="1:11" x14ac:dyDescent="0.25">
      <c r="A309" s="53">
        <v>2</v>
      </c>
      <c r="B309" s="54">
        <v>6</v>
      </c>
      <c r="C309" s="54">
        <v>5</v>
      </c>
      <c r="D309" s="54">
        <v>6</v>
      </c>
      <c r="E309" s="54"/>
      <c r="F309" s="69" t="s">
        <v>251</v>
      </c>
      <c r="G309" s="71">
        <f>+G310</f>
        <v>0</v>
      </c>
      <c r="H309" s="71">
        <f>+H310</f>
        <v>3250000</v>
      </c>
      <c r="I309" s="71">
        <f>+I310</f>
        <v>0</v>
      </c>
      <c r="J309" s="71">
        <f>+J310</f>
        <v>3250000</v>
      </c>
      <c r="K309" s="71">
        <f>+K310</f>
        <v>1.2854801504560027</v>
      </c>
    </row>
    <row r="310" spans="1:11" x14ac:dyDescent="0.25">
      <c r="A310" s="57">
        <v>2</v>
      </c>
      <c r="B310" s="58">
        <v>6</v>
      </c>
      <c r="C310" s="58">
        <v>5</v>
      </c>
      <c r="D310" s="58">
        <v>6</v>
      </c>
      <c r="E310" s="58" t="s">
        <v>24</v>
      </c>
      <c r="F310" s="92" t="s">
        <v>251</v>
      </c>
      <c r="G310" s="60"/>
      <c r="H310" s="86">
        <v>3250000</v>
      </c>
      <c r="I310" s="60"/>
      <c r="J310" s="61">
        <f>SUBTOTAL(9,G310:I310)</f>
        <v>3250000</v>
      </c>
      <c r="K310" s="62">
        <f>IFERROR(J310/$J$18*100,"0.00")</f>
        <v>1.2854801504560027</v>
      </c>
    </row>
    <row r="311" spans="1:11" x14ac:dyDescent="0.25">
      <c r="A311" s="49">
        <v>2</v>
      </c>
      <c r="B311" s="50">
        <v>6</v>
      </c>
      <c r="C311" s="50">
        <v>6</v>
      </c>
      <c r="D311" s="50"/>
      <c r="E311" s="50"/>
      <c r="F311" s="51" t="s">
        <v>252</v>
      </c>
      <c r="G311" s="52">
        <f t="shared" ref="G311:K312" si="12">+G312</f>
        <v>0</v>
      </c>
      <c r="H311" s="52">
        <f t="shared" si="12"/>
        <v>150000</v>
      </c>
      <c r="I311" s="52">
        <f t="shared" si="12"/>
        <v>0</v>
      </c>
      <c r="J311" s="52">
        <f t="shared" si="12"/>
        <v>150000</v>
      </c>
      <c r="K311" s="52">
        <f t="shared" si="12"/>
        <v>5.9329853097969364E-2</v>
      </c>
    </row>
    <row r="312" spans="1:11" x14ac:dyDescent="0.25">
      <c r="A312" s="53">
        <v>2</v>
      </c>
      <c r="B312" s="54">
        <v>6</v>
      </c>
      <c r="C312" s="54">
        <v>6</v>
      </c>
      <c r="D312" s="54">
        <v>2</v>
      </c>
      <c r="E312" s="54"/>
      <c r="F312" s="55" t="s">
        <v>253</v>
      </c>
      <c r="G312" s="71">
        <f t="shared" si="12"/>
        <v>0</v>
      </c>
      <c r="H312" s="71">
        <f t="shared" si="12"/>
        <v>150000</v>
      </c>
      <c r="I312" s="71">
        <f t="shared" si="12"/>
        <v>0</v>
      </c>
      <c r="J312" s="71">
        <f t="shared" si="12"/>
        <v>150000</v>
      </c>
      <c r="K312" s="71">
        <f t="shared" si="12"/>
        <v>5.9329853097969364E-2</v>
      </c>
    </row>
    <row r="313" spans="1:11" x14ac:dyDescent="0.25">
      <c r="A313" s="83">
        <v>2</v>
      </c>
      <c r="B313" s="74">
        <v>6</v>
      </c>
      <c r="C313" s="74">
        <v>6</v>
      </c>
      <c r="D313" s="74">
        <v>2</v>
      </c>
      <c r="E313" s="74" t="s">
        <v>24</v>
      </c>
      <c r="F313" s="75" t="s">
        <v>253</v>
      </c>
      <c r="G313" s="76"/>
      <c r="H313" s="76">
        <v>150000</v>
      </c>
      <c r="I313" s="76"/>
      <c r="J313" s="77">
        <f>SUBTOTAL(9,G313:I313)</f>
        <v>150000</v>
      </c>
      <c r="K313" s="62">
        <f>IFERROR(J313/$J$18*100,"0.00")</f>
        <v>5.9329853097969364E-2</v>
      </c>
    </row>
    <row r="314" spans="1:11" x14ac:dyDescent="0.25">
      <c r="A314" s="49">
        <v>2</v>
      </c>
      <c r="B314" s="50">
        <v>6</v>
      </c>
      <c r="C314" s="50">
        <v>8</v>
      </c>
      <c r="D314" s="50"/>
      <c r="E314" s="50"/>
      <c r="F314" s="51" t="s">
        <v>254</v>
      </c>
      <c r="G314" s="52">
        <f>+G315+G318+G320+G322</f>
        <v>0</v>
      </c>
      <c r="H314" s="52">
        <f>+H315+H318+H320+H322</f>
        <v>0</v>
      </c>
      <c r="I314" s="52">
        <f>+I315+I318+I320+I322</f>
        <v>0</v>
      </c>
      <c r="J314" s="52">
        <f>+J315+J318+J320+J322</f>
        <v>0</v>
      </c>
      <c r="K314" s="52">
        <f>+K315+K318+K320+K322</f>
        <v>0</v>
      </c>
    </row>
    <row r="315" spans="1:11" x14ac:dyDescent="0.25">
      <c r="A315" s="53">
        <v>2</v>
      </c>
      <c r="B315" s="54">
        <v>6</v>
      </c>
      <c r="C315" s="54">
        <v>8</v>
      </c>
      <c r="D315" s="54">
        <v>3</v>
      </c>
      <c r="E315" s="54"/>
      <c r="F315" s="69" t="s">
        <v>255</v>
      </c>
      <c r="G315" s="71">
        <f>+G316+G317</f>
        <v>0</v>
      </c>
      <c r="H315" s="71">
        <f>+H316+H317</f>
        <v>0</v>
      </c>
      <c r="I315" s="71">
        <f>+I316+I317</f>
        <v>0</v>
      </c>
      <c r="J315" s="71">
        <f>+J316+J317</f>
        <v>0</v>
      </c>
      <c r="K315" s="71">
        <f>+K316+K317</f>
        <v>0</v>
      </c>
    </row>
    <row r="316" spans="1:11" x14ac:dyDescent="0.25">
      <c r="A316" s="57">
        <v>2</v>
      </c>
      <c r="B316" s="58">
        <v>6</v>
      </c>
      <c r="C316" s="58">
        <v>8</v>
      </c>
      <c r="D316" s="58">
        <v>3</v>
      </c>
      <c r="E316" s="58" t="s">
        <v>24</v>
      </c>
      <c r="F316" s="63">
        <v>0</v>
      </c>
      <c r="G316" s="60"/>
      <c r="H316" s="60"/>
      <c r="I316" s="60"/>
      <c r="J316" s="61">
        <f>SUBTOTAL(9,G316:I316)</f>
        <v>0</v>
      </c>
      <c r="K316" s="62">
        <f>IFERROR(J316/$J$18*100,"0.00")</f>
        <v>0</v>
      </c>
    </row>
    <row r="317" spans="1:11" x14ac:dyDescent="0.25">
      <c r="A317" s="57">
        <v>2</v>
      </c>
      <c r="B317" s="58">
        <v>6</v>
      </c>
      <c r="C317" s="58">
        <v>8</v>
      </c>
      <c r="D317" s="58">
        <v>3</v>
      </c>
      <c r="E317" s="58" t="s">
        <v>26</v>
      </c>
      <c r="F317" s="63" t="s">
        <v>256</v>
      </c>
      <c r="G317" s="60"/>
      <c r="H317" s="60"/>
      <c r="I317" s="60"/>
      <c r="J317" s="61">
        <f>SUBTOTAL(9,G317:I317)</f>
        <v>0</v>
      </c>
      <c r="K317" s="62">
        <f>IFERROR(J317/$J$18*100,"0.00")</f>
        <v>0</v>
      </c>
    </row>
    <row r="318" spans="1:11" x14ac:dyDescent="0.25">
      <c r="A318" s="53">
        <v>2</v>
      </c>
      <c r="B318" s="54">
        <v>6</v>
      </c>
      <c r="C318" s="54">
        <v>8</v>
      </c>
      <c r="D318" s="54">
        <v>5</v>
      </c>
      <c r="E318" s="54"/>
      <c r="F318" s="69" t="s">
        <v>257</v>
      </c>
      <c r="G318" s="71">
        <f>+G319</f>
        <v>0</v>
      </c>
      <c r="H318" s="71">
        <f>+H319</f>
        <v>0</v>
      </c>
      <c r="I318" s="71">
        <f>+I319</f>
        <v>0</v>
      </c>
      <c r="J318" s="71">
        <f>+J319</f>
        <v>0</v>
      </c>
      <c r="K318" s="71">
        <f>+K319</f>
        <v>0</v>
      </c>
    </row>
    <row r="319" spans="1:11" x14ac:dyDescent="0.25">
      <c r="A319" s="57">
        <v>2</v>
      </c>
      <c r="B319" s="58">
        <v>6</v>
      </c>
      <c r="C319" s="58">
        <v>8</v>
      </c>
      <c r="D319" s="58">
        <v>5</v>
      </c>
      <c r="E319" s="58" t="s">
        <v>24</v>
      </c>
      <c r="F319" s="63" t="s">
        <v>257</v>
      </c>
      <c r="G319" s="60"/>
      <c r="H319" s="60"/>
      <c r="I319" s="60"/>
      <c r="J319" s="61">
        <f>SUBTOTAL(9,G319:I319)</f>
        <v>0</v>
      </c>
      <c r="K319" s="62">
        <f>IFERROR(J319/$J$18*100,"0.00")</f>
        <v>0</v>
      </c>
    </row>
    <row r="320" spans="1:11" x14ac:dyDescent="0.25">
      <c r="A320" s="53">
        <v>2</v>
      </c>
      <c r="B320" s="54">
        <v>6</v>
      </c>
      <c r="C320" s="54">
        <v>8</v>
      </c>
      <c r="D320" s="54">
        <v>8</v>
      </c>
      <c r="E320" s="54"/>
      <c r="F320" s="55" t="s">
        <v>258</v>
      </c>
      <c r="G320" s="71">
        <f>+G321</f>
        <v>0</v>
      </c>
      <c r="H320" s="71">
        <f>+H321</f>
        <v>0</v>
      </c>
      <c r="I320" s="71">
        <f>+I321</f>
        <v>0</v>
      </c>
      <c r="J320" s="71">
        <f>+J321</f>
        <v>0</v>
      </c>
      <c r="K320" s="71">
        <f>+K321</f>
        <v>0</v>
      </c>
    </row>
    <row r="321" spans="1:11" x14ac:dyDescent="0.25">
      <c r="A321" s="57">
        <v>2</v>
      </c>
      <c r="B321" s="58">
        <v>6</v>
      </c>
      <c r="C321" s="58">
        <v>8</v>
      </c>
      <c r="D321" s="58">
        <v>8</v>
      </c>
      <c r="E321" s="58" t="s">
        <v>24</v>
      </c>
      <c r="F321" s="63" t="s">
        <v>259</v>
      </c>
      <c r="G321" s="60"/>
      <c r="H321" s="60"/>
      <c r="I321" s="60"/>
      <c r="J321" s="61">
        <f>SUBTOTAL(9,G321:I321)</f>
        <v>0</v>
      </c>
      <c r="K321" s="62">
        <f>IFERROR(J321/$J$18*100,"0.00")</f>
        <v>0</v>
      </c>
    </row>
    <row r="322" spans="1:11" x14ac:dyDescent="0.25">
      <c r="A322" s="53">
        <v>2</v>
      </c>
      <c r="B322" s="54">
        <v>6</v>
      </c>
      <c r="C322" s="54">
        <v>8</v>
      </c>
      <c r="D322" s="54">
        <v>9</v>
      </c>
      <c r="E322" s="54"/>
      <c r="F322" s="55" t="s">
        <v>260</v>
      </c>
      <c r="G322" s="71">
        <f>+G323</f>
        <v>0</v>
      </c>
      <c r="H322" s="71">
        <f>+H323</f>
        <v>0</v>
      </c>
      <c r="I322" s="71">
        <f>+I323</f>
        <v>0</v>
      </c>
      <c r="J322" s="71">
        <f>+J323</f>
        <v>0</v>
      </c>
      <c r="K322" s="71">
        <f>+K323</f>
        <v>0</v>
      </c>
    </row>
    <row r="323" spans="1:11" x14ac:dyDescent="0.25">
      <c r="A323" s="57">
        <v>2</v>
      </c>
      <c r="B323" s="58">
        <v>6</v>
      </c>
      <c r="C323" s="58">
        <v>8</v>
      </c>
      <c r="D323" s="58">
        <v>9</v>
      </c>
      <c r="E323" s="58" t="s">
        <v>24</v>
      </c>
      <c r="F323" s="63" t="s">
        <v>260</v>
      </c>
      <c r="G323" s="60"/>
      <c r="H323" s="60"/>
      <c r="I323" s="60"/>
      <c r="J323" s="61">
        <f>SUBTOTAL(9,G323:I323)</f>
        <v>0</v>
      </c>
      <c r="K323" s="62">
        <f>IFERROR(J323/$J$18*100,"0.00")</f>
        <v>0</v>
      </c>
    </row>
    <row r="324" spans="1:11" x14ac:dyDescent="0.25">
      <c r="A324" s="45">
        <v>2</v>
      </c>
      <c r="B324" s="46">
        <v>7</v>
      </c>
      <c r="C324" s="46"/>
      <c r="D324" s="46"/>
      <c r="E324" s="46"/>
      <c r="F324" s="47" t="s">
        <v>261</v>
      </c>
      <c r="G324" s="48">
        <f>+G325</f>
        <v>0</v>
      </c>
      <c r="H324" s="48">
        <f t="shared" ref="H324:K326" si="13">+H325</f>
        <v>28798406.609999999</v>
      </c>
      <c r="I324" s="48">
        <f t="shared" si="13"/>
        <v>0</v>
      </c>
      <c r="J324" s="48">
        <f t="shared" si="13"/>
        <v>28798406.609999999</v>
      </c>
      <c r="K324" s="48">
        <f t="shared" si="13"/>
        <v>11.3907015575126</v>
      </c>
    </row>
    <row r="325" spans="1:11" x14ac:dyDescent="0.25">
      <c r="A325" s="49">
        <v>2</v>
      </c>
      <c r="B325" s="50">
        <v>7</v>
      </c>
      <c r="C325" s="50">
        <v>1</v>
      </c>
      <c r="D325" s="50"/>
      <c r="E325" s="50"/>
      <c r="F325" s="51" t="s">
        <v>262</v>
      </c>
      <c r="G325" s="52">
        <f>+G326</f>
        <v>0</v>
      </c>
      <c r="H325" s="52">
        <f t="shared" si="13"/>
        <v>28798406.609999999</v>
      </c>
      <c r="I325" s="52">
        <f t="shared" si="13"/>
        <v>0</v>
      </c>
      <c r="J325" s="52">
        <f t="shared" si="13"/>
        <v>28798406.609999999</v>
      </c>
      <c r="K325" s="52">
        <f t="shared" si="13"/>
        <v>11.3907015575126</v>
      </c>
    </row>
    <row r="326" spans="1:11" x14ac:dyDescent="0.25">
      <c r="A326" s="53">
        <v>2</v>
      </c>
      <c r="B326" s="54">
        <v>7</v>
      </c>
      <c r="C326" s="54">
        <v>1</v>
      </c>
      <c r="D326" s="54">
        <v>2</v>
      </c>
      <c r="E326" s="54"/>
      <c r="F326" s="69" t="s">
        <v>263</v>
      </c>
      <c r="G326" s="71">
        <f>+G327</f>
        <v>0</v>
      </c>
      <c r="H326" s="71">
        <f t="shared" si="13"/>
        <v>28798406.609999999</v>
      </c>
      <c r="I326" s="71">
        <f t="shared" si="13"/>
        <v>0</v>
      </c>
      <c r="J326" s="71">
        <f t="shared" si="13"/>
        <v>28798406.609999999</v>
      </c>
      <c r="K326" s="71">
        <f t="shared" si="13"/>
        <v>11.3907015575126</v>
      </c>
    </row>
    <row r="327" spans="1:11" x14ac:dyDescent="0.25">
      <c r="A327" s="93">
        <v>2</v>
      </c>
      <c r="B327" s="94">
        <v>7</v>
      </c>
      <c r="C327" s="94">
        <v>1</v>
      </c>
      <c r="D327" s="94">
        <v>2</v>
      </c>
      <c r="E327" s="94" t="s">
        <v>24</v>
      </c>
      <c r="F327" s="95" t="s">
        <v>263</v>
      </c>
      <c r="G327" s="96"/>
      <c r="H327" s="96">
        <v>28798406.609999999</v>
      </c>
      <c r="I327" s="97"/>
      <c r="J327" s="98">
        <f>SUBTOTAL(9,G327:I327)</f>
        <v>28798406.609999999</v>
      </c>
      <c r="K327" s="99">
        <f>IFERROR(J327/$J$18*100,"0.00")</f>
        <v>11.3907015575126</v>
      </c>
    </row>
    <row r="328" spans="1:11" s="10" customFormat="1" x14ac:dyDescent="0.25">
      <c r="F328" s="11"/>
    </row>
    <row r="329" spans="1:11" s="10" customFormat="1" x14ac:dyDescent="0.25">
      <c r="F329" s="11"/>
    </row>
    <row r="330" spans="1:11" s="10" customFormat="1" x14ac:dyDescent="0.25">
      <c r="F330" s="11"/>
    </row>
    <row r="331" spans="1:11" s="10" customFormat="1" x14ac:dyDescent="0.25">
      <c r="F331" s="11"/>
      <c r="H331" s="10">
        <v>37</v>
      </c>
    </row>
    <row r="332" spans="1:11" s="10" customFormat="1" x14ac:dyDescent="0.25">
      <c r="F332" s="11"/>
    </row>
    <row r="333" spans="1:11" s="10" customFormat="1" x14ac:dyDescent="0.25">
      <c r="F333" s="11"/>
    </row>
    <row r="334" spans="1:11" s="10" customFormat="1" x14ac:dyDescent="0.25">
      <c r="F334" s="11"/>
    </row>
    <row r="335" spans="1:11" s="10" customFormat="1" x14ac:dyDescent="0.25">
      <c r="F335" s="11"/>
    </row>
    <row r="336" spans="1:11" s="10" customFormat="1" x14ac:dyDescent="0.25">
      <c r="F336" s="11"/>
    </row>
    <row r="337" spans="6:6" s="10" customFormat="1" x14ac:dyDescent="0.25">
      <c r="F337" s="11"/>
    </row>
    <row r="338" spans="6:6" s="10" customFormat="1" x14ac:dyDescent="0.25">
      <c r="F338" s="11"/>
    </row>
    <row r="339" spans="6:6" s="10" customFormat="1" x14ac:dyDescent="0.25">
      <c r="F339" s="11"/>
    </row>
    <row r="340" spans="6:6" s="10" customFormat="1" x14ac:dyDescent="0.25">
      <c r="F340" s="11"/>
    </row>
    <row r="341" spans="6:6" s="10" customFormat="1" x14ac:dyDescent="0.25">
      <c r="F341" s="11"/>
    </row>
    <row r="342" spans="6:6" s="10" customFormat="1" x14ac:dyDescent="0.25">
      <c r="F342" s="11"/>
    </row>
    <row r="343" spans="6:6" s="10" customFormat="1" x14ac:dyDescent="0.25">
      <c r="F343" s="11"/>
    </row>
    <row r="344" spans="6:6" s="10" customFormat="1" x14ac:dyDescent="0.25">
      <c r="F344" s="11"/>
    </row>
    <row r="345" spans="6:6" s="10" customFormat="1" x14ac:dyDescent="0.25">
      <c r="F345" s="11"/>
    </row>
    <row r="346" spans="6:6" s="10" customFormat="1" x14ac:dyDescent="0.25">
      <c r="F346" s="11"/>
    </row>
    <row r="347" spans="6:6" s="10" customFormat="1" x14ac:dyDescent="0.25">
      <c r="F347" s="11"/>
    </row>
    <row r="348" spans="6:6" s="10" customFormat="1" x14ac:dyDescent="0.25">
      <c r="F348" s="11"/>
    </row>
    <row r="349" spans="6:6" s="10" customFormat="1" x14ac:dyDescent="0.25">
      <c r="F349" s="11"/>
    </row>
    <row r="350" spans="6:6" s="10" customFormat="1" x14ac:dyDescent="0.25">
      <c r="F350" s="11"/>
    </row>
    <row r="351" spans="6:6" s="10" customFormat="1" x14ac:dyDescent="0.25">
      <c r="F351" s="11"/>
    </row>
    <row r="352" spans="6:6" s="10" customFormat="1" x14ac:dyDescent="0.25">
      <c r="F352" s="11"/>
    </row>
    <row r="353" spans="6:6" s="10" customFormat="1" x14ac:dyDescent="0.25">
      <c r="F353" s="11"/>
    </row>
    <row r="354" spans="6:6" s="10" customFormat="1" x14ac:dyDescent="0.25">
      <c r="F354" s="11"/>
    </row>
    <row r="355" spans="6:6" s="10" customFormat="1" x14ac:dyDescent="0.25">
      <c r="F355" s="11"/>
    </row>
    <row r="356" spans="6:6" s="10" customFormat="1" x14ac:dyDescent="0.25">
      <c r="F356" s="11"/>
    </row>
    <row r="357" spans="6:6" s="10" customFormat="1" x14ac:dyDescent="0.25">
      <c r="F357" s="11"/>
    </row>
    <row r="358" spans="6:6" s="10" customFormat="1" x14ac:dyDescent="0.25">
      <c r="F358" s="11"/>
    </row>
    <row r="359" spans="6:6" s="10" customFormat="1" x14ac:dyDescent="0.25">
      <c r="F359" s="11"/>
    </row>
    <row r="360" spans="6:6" s="10" customFormat="1" x14ac:dyDescent="0.25">
      <c r="F360" s="11"/>
    </row>
    <row r="361" spans="6:6" s="10" customFormat="1" x14ac:dyDescent="0.25">
      <c r="F361" s="11"/>
    </row>
    <row r="362" spans="6:6" s="10" customFormat="1" x14ac:dyDescent="0.25">
      <c r="F362" s="11"/>
    </row>
    <row r="363" spans="6:6" s="10" customFormat="1" x14ac:dyDescent="0.25">
      <c r="F363" s="11"/>
    </row>
    <row r="364" spans="6:6" s="10" customFormat="1" x14ac:dyDescent="0.25">
      <c r="F364" s="11"/>
    </row>
    <row r="365" spans="6:6" s="10" customFormat="1" x14ac:dyDescent="0.25">
      <c r="F365" s="11"/>
    </row>
    <row r="366" spans="6:6" s="10" customFormat="1" x14ac:dyDescent="0.25">
      <c r="F366" s="11"/>
    </row>
    <row r="367" spans="6:6" s="10" customFormat="1" x14ac:dyDescent="0.25">
      <c r="F367" s="11"/>
    </row>
    <row r="368" spans="6:6" s="10" customFormat="1" x14ac:dyDescent="0.25">
      <c r="F368" s="11"/>
    </row>
    <row r="369" spans="6:6" s="10" customFormat="1" x14ac:dyDescent="0.25">
      <c r="F369" s="11"/>
    </row>
    <row r="370" spans="6:6" s="10" customFormat="1" x14ac:dyDescent="0.25">
      <c r="F370" s="11"/>
    </row>
    <row r="371" spans="6:6" s="10" customFormat="1" x14ac:dyDescent="0.25">
      <c r="F371" s="11"/>
    </row>
    <row r="372" spans="6:6" s="10" customFormat="1" x14ac:dyDescent="0.25">
      <c r="F372" s="11"/>
    </row>
    <row r="373" spans="6:6" s="10" customFormat="1" x14ac:dyDescent="0.25">
      <c r="F373" s="11"/>
    </row>
    <row r="374" spans="6:6" s="10" customFormat="1" x14ac:dyDescent="0.25">
      <c r="F374" s="11"/>
    </row>
    <row r="375" spans="6:6" s="10" customFormat="1" x14ac:dyDescent="0.25">
      <c r="F375" s="11"/>
    </row>
    <row r="376" spans="6:6" s="10" customFormat="1" x14ac:dyDescent="0.25">
      <c r="F376" s="11"/>
    </row>
    <row r="377" spans="6:6" s="10" customFormat="1" x14ac:dyDescent="0.25">
      <c r="F377" s="11"/>
    </row>
    <row r="378" spans="6:6" s="10" customFormat="1" x14ac:dyDescent="0.25">
      <c r="F378" s="11"/>
    </row>
    <row r="379" spans="6:6" s="10" customFormat="1" x14ac:dyDescent="0.25">
      <c r="F379" s="11"/>
    </row>
    <row r="380" spans="6:6" s="10" customFormat="1" x14ac:dyDescent="0.25">
      <c r="F380" s="11"/>
    </row>
    <row r="381" spans="6:6" s="10" customFormat="1" x14ac:dyDescent="0.25">
      <c r="F381" s="11"/>
    </row>
    <row r="382" spans="6:6" s="10" customFormat="1" x14ac:dyDescent="0.25">
      <c r="F382" s="11"/>
    </row>
    <row r="383" spans="6:6" s="10" customFormat="1" x14ac:dyDescent="0.25">
      <c r="F383" s="11"/>
    </row>
    <row r="384" spans="6:6" s="10" customFormat="1" x14ac:dyDescent="0.25">
      <c r="F384" s="11"/>
    </row>
    <row r="385" spans="6:6" s="10" customFormat="1" x14ac:dyDescent="0.25">
      <c r="F385" s="11"/>
    </row>
    <row r="386" spans="6:6" s="10" customFormat="1" x14ac:dyDescent="0.25">
      <c r="F386" s="11"/>
    </row>
    <row r="387" spans="6:6" s="10" customFormat="1" x14ac:dyDescent="0.25">
      <c r="F387" s="11"/>
    </row>
    <row r="388" spans="6:6" s="10" customFormat="1" x14ac:dyDescent="0.25">
      <c r="F388" s="11"/>
    </row>
    <row r="389" spans="6:6" s="10" customFormat="1" x14ac:dyDescent="0.25">
      <c r="F389" s="11"/>
    </row>
    <row r="390" spans="6:6" s="10" customFormat="1" x14ac:dyDescent="0.25">
      <c r="F390" s="11"/>
    </row>
    <row r="391" spans="6:6" s="10" customFormat="1" x14ac:dyDescent="0.25">
      <c r="F391" s="11"/>
    </row>
    <row r="392" spans="6:6" s="10" customFormat="1" x14ac:dyDescent="0.25">
      <c r="F392" s="11"/>
    </row>
    <row r="393" spans="6:6" s="10" customFormat="1" x14ac:dyDescent="0.25">
      <c r="F393" s="11"/>
    </row>
    <row r="394" spans="6:6" s="10" customFormat="1" x14ac:dyDescent="0.25">
      <c r="F394" s="11"/>
    </row>
    <row r="395" spans="6:6" s="10" customFormat="1" x14ac:dyDescent="0.25">
      <c r="F395" s="11"/>
    </row>
    <row r="396" spans="6:6" s="10" customFormat="1" x14ac:dyDescent="0.25">
      <c r="F396" s="11"/>
    </row>
    <row r="397" spans="6:6" s="10" customFormat="1" x14ac:dyDescent="0.25">
      <c r="F397" s="11"/>
    </row>
    <row r="398" spans="6:6" s="10" customFormat="1" x14ac:dyDescent="0.25">
      <c r="F398" s="11"/>
    </row>
    <row r="399" spans="6:6" s="10" customFormat="1" x14ac:dyDescent="0.25">
      <c r="F399" s="11"/>
    </row>
    <row r="400" spans="6:6" s="10" customFormat="1" x14ac:dyDescent="0.25">
      <c r="F400" s="11"/>
    </row>
    <row r="401" spans="6:6" s="10" customFormat="1" x14ac:dyDescent="0.25">
      <c r="F401" s="11"/>
    </row>
    <row r="402" spans="6:6" s="10" customFormat="1" x14ac:dyDescent="0.25">
      <c r="F402" s="11"/>
    </row>
    <row r="403" spans="6:6" s="10" customFormat="1" x14ac:dyDescent="0.25">
      <c r="F403" s="11"/>
    </row>
    <row r="404" spans="6:6" s="10" customFormat="1" x14ac:dyDescent="0.25">
      <c r="F404" s="11"/>
    </row>
    <row r="405" spans="6:6" s="10" customFormat="1" x14ac:dyDescent="0.25">
      <c r="F405" s="11"/>
    </row>
    <row r="406" spans="6:6" s="10" customFormat="1" x14ac:dyDescent="0.25">
      <c r="F406" s="11"/>
    </row>
    <row r="407" spans="6:6" s="10" customFormat="1" x14ac:dyDescent="0.25">
      <c r="F407" s="11"/>
    </row>
    <row r="408" spans="6:6" s="10" customFormat="1" x14ac:dyDescent="0.25">
      <c r="F408" s="11"/>
    </row>
    <row r="409" spans="6:6" s="10" customFormat="1" x14ac:dyDescent="0.25">
      <c r="F409" s="11"/>
    </row>
    <row r="410" spans="6:6" s="10" customFormat="1" x14ac:dyDescent="0.25">
      <c r="F410" s="11"/>
    </row>
    <row r="411" spans="6:6" s="10" customFormat="1" x14ac:dyDescent="0.25">
      <c r="F411" s="11"/>
    </row>
    <row r="412" spans="6:6" s="10" customFormat="1" x14ac:dyDescent="0.25">
      <c r="F412" s="11"/>
    </row>
    <row r="413" spans="6:6" s="10" customFormat="1" x14ac:dyDescent="0.25">
      <c r="F413" s="11"/>
    </row>
    <row r="414" spans="6:6" s="10" customFormat="1" x14ac:dyDescent="0.25">
      <c r="F414" s="11"/>
    </row>
    <row r="415" spans="6:6" s="10" customFormat="1" x14ac:dyDescent="0.25">
      <c r="F415" s="11"/>
    </row>
    <row r="416" spans="6:6" s="10" customFormat="1" x14ac:dyDescent="0.25">
      <c r="F416" s="11"/>
    </row>
    <row r="417" spans="6:6" s="10" customFormat="1" x14ac:dyDescent="0.25">
      <c r="F417" s="11"/>
    </row>
    <row r="418" spans="6:6" s="10" customFormat="1" x14ac:dyDescent="0.25">
      <c r="F418" s="11"/>
    </row>
    <row r="419" spans="6:6" s="10" customFormat="1" x14ac:dyDescent="0.25">
      <c r="F419" s="11"/>
    </row>
    <row r="420" spans="6:6" s="10" customFormat="1" x14ac:dyDescent="0.25">
      <c r="F420" s="11"/>
    </row>
    <row r="421" spans="6:6" s="10" customFormat="1" x14ac:dyDescent="0.25">
      <c r="F421" s="11"/>
    </row>
    <row r="422" spans="6:6" s="10" customFormat="1" x14ac:dyDescent="0.25">
      <c r="F422" s="11"/>
    </row>
    <row r="423" spans="6:6" s="10" customFormat="1" x14ac:dyDescent="0.25">
      <c r="F423" s="11"/>
    </row>
    <row r="424" spans="6:6" s="10" customFormat="1" x14ac:dyDescent="0.25">
      <c r="F424" s="11"/>
    </row>
    <row r="425" spans="6:6" s="10" customFormat="1" x14ac:dyDescent="0.25">
      <c r="F425" s="11"/>
    </row>
    <row r="426" spans="6:6" s="10" customFormat="1" x14ac:dyDescent="0.25">
      <c r="F426" s="11"/>
    </row>
    <row r="427" spans="6:6" s="10" customFormat="1" x14ac:dyDescent="0.25">
      <c r="F427" s="11"/>
    </row>
    <row r="428" spans="6:6" s="10" customFormat="1" x14ac:dyDescent="0.25">
      <c r="F428" s="11"/>
    </row>
    <row r="429" spans="6:6" s="10" customFormat="1" x14ac:dyDescent="0.25">
      <c r="F429" s="11"/>
    </row>
    <row r="430" spans="6:6" s="10" customFormat="1" x14ac:dyDescent="0.25">
      <c r="F430" s="11"/>
    </row>
    <row r="431" spans="6:6" s="10" customFormat="1" x14ac:dyDescent="0.25">
      <c r="F431" s="11"/>
    </row>
    <row r="432" spans="6:6" s="10" customFormat="1" x14ac:dyDescent="0.25">
      <c r="F432" s="11"/>
    </row>
    <row r="433" spans="6:6" s="10" customFormat="1" x14ac:dyDescent="0.25">
      <c r="F433" s="11"/>
    </row>
    <row r="434" spans="6:6" s="10" customFormat="1" x14ac:dyDescent="0.25">
      <c r="F434" s="11"/>
    </row>
    <row r="435" spans="6:6" s="10" customFormat="1" x14ac:dyDescent="0.25">
      <c r="F435" s="11"/>
    </row>
    <row r="436" spans="6:6" s="10" customFormat="1" x14ac:dyDescent="0.25">
      <c r="F436" s="11"/>
    </row>
    <row r="437" spans="6:6" s="10" customFormat="1" x14ac:dyDescent="0.25">
      <c r="F437" s="11"/>
    </row>
    <row r="438" spans="6:6" s="10" customFormat="1" x14ac:dyDescent="0.25">
      <c r="F438" s="11"/>
    </row>
    <row r="439" spans="6:6" s="10" customFormat="1" x14ac:dyDescent="0.25">
      <c r="F439" s="11"/>
    </row>
    <row r="440" spans="6:6" s="10" customFormat="1" x14ac:dyDescent="0.25">
      <c r="F440" s="11"/>
    </row>
    <row r="441" spans="6:6" s="10" customFormat="1" x14ac:dyDescent="0.25">
      <c r="F441" s="11"/>
    </row>
    <row r="442" spans="6:6" s="10" customFormat="1" x14ac:dyDescent="0.25">
      <c r="F442" s="11"/>
    </row>
    <row r="443" spans="6:6" s="10" customFormat="1" x14ac:dyDescent="0.25">
      <c r="F443" s="11"/>
    </row>
    <row r="444" spans="6:6" s="10" customFormat="1" x14ac:dyDescent="0.25">
      <c r="F444" s="11"/>
    </row>
    <row r="445" spans="6:6" s="10" customFormat="1" x14ac:dyDescent="0.25">
      <c r="F445" s="11"/>
    </row>
    <row r="446" spans="6:6" s="10" customFormat="1" x14ac:dyDescent="0.25">
      <c r="F446" s="11"/>
    </row>
    <row r="447" spans="6:6" s="10" customFormat="1" x14ac:dyDescent="0.25">
      <c r="F447" s="11"/>
    </row>
    <row r="448" spans="6:6" s="10" customFormat="1" x14ac:dyDescent="0.25">
      <c r="F448" s="11"/>
    </row>
    <row r="449" spans="6:6" s="10" customFormat="1" x14ac:dyDescent="0.25">
      <c r="F449" s="11"/>
    </row>
    <row r="450" spans="6:6" s="10" customFormat="1" x14ac:dyDescent="0.25">
      <c r="F450" s="11"/>
    </row>
    <row r="451" spans="6:6" s="10" customFormat="1" x14ac:dyDescent="0.25">
      <c r="F451" s="11"/>
    </row>
    <row r="452" spans="6:6" s="10" customFormat="1" x14ac:dyDescent="0.25">
      <c r="F452" s="11"/>
    </row>
    <row r="453" spans="6:6" s="10" customFormat="1" x14ac:dyDescent="0.25">
      <c r="F453" s="11"/>
    </row>
    <row r="454" spans="6:6" s="10" customFormat="1" x14ac:dyDescent="0.25">
      <c r="F454" s="11"/>
    </row>
    <row r="455" spans="6:6" s="10" customFormat="1" x14ac:dyDescent="0.25">
      <c r="F455" s="11"/>
    </row>
    <row r="456" spans="6:6" s="10" customFormat="1" x14ac:dyDescent="0.25">
      <c r="F456" s="11"/>
    </row>
    <row r="457" spans="6:6" s="10" customFormat="1" x14ac:dyDescent="0.25">
      <c r="F457" s="11"/>
    </row>
    <row r="458" spans="6:6" s="10" customFormat="1" x14ac:dyDescent="0.25">
      <c r="F458" s="11"/>
    </row>
    <row r="459" spans="6:6" s="10" customFormat="1" x14ac:dyDescent="0.25">
      <c r="F459" s="11"/>
    </row>
    <row r="460" spans="6:6" s="10" customFormat="1" x14ac:dyDescent="0.25">
      <c r="F460" s="11"/>
    </row>
    <row r="461" spans="6:6" s="10" customFormat="1" x14ac:dyDescent="0.25">
      <c r="F461" s="11"/>
    </row>
    <row r="462" spans="6:6" s="10" customFormat="1" x14ac:dyDescent="0.25">
      <c r="F462" s="11"/>
    </row>
    <row r="463" spans="6:6" s="10" customFormat="1" x14ac:dyDescent="0.25">
      <c r="F463" s="11"/>
    </row>
    <row r="464" spans="6:6" s="10" customFormat="1" x14ac:dyDescent="0.25">
      <c r="F464" s="11"/>
    </row>
    <row r="465" spans="6:6" s="10" customFormat="1" x14ac:dyDescent="0.25">
      <c r="F465" s="11"/>
    </row>
    <row r="466" spans="6:6" s="10" customFormat="1" x14ac:dyDescent="0.25">
      <c r="F466" s="11"/>
    </row>
    <row r="467" spans="6:6" s="10" customFormat="1" x14ac:dyDescent="0.25">
      <c r="F467" s="11"/>
    </row>
    <row r="468" spans="6:6" s="10" customFormat="1" x14ac:dyDescent="0.25">
      <c r="F468" s="11"/>
    </row>
    <row r="469" spans="6:6" s="10" customFormat="1" x14ac:dyDescent="0.25">
      <c r="F469" s="11"/>
    </row>
    <row r="470" spans="6:6" s="10" customFormat="1" x14ac:dyDescent="0.25">
      <c r="F470" s="11"/>
    </row>
    <row r="471" spans="6:6" s="10" customFormat="1" x14ac:dyDescent="0.25">
      <c r="F471" s="11"/>
    </row>
    <row r="472" spans="6:6" s="10" customFormat="1" x14ac:dyDescent="0.25">
      <c r="F472" s="11"/>
    </row>
    <row r="473" spans="6:6" s="10" customFormat="1" x14ac:dyDescent="0.25">
      <c r="F473" s="11"/>
    </row>
    <row r="474" spans="6:6" s="10" customFormat="1" x14ac:dyDescent="0.25">
      <c r="F474" s="11"/>
    </row>
    <row r="475" spans="6:6" s="10" customFormat="1" x14ac:dyDescent="0.25">
      <c r="F475" s="11"/>
    </row>
    <row r="476" spans="6:6" s="10" customFormat="1" x14ac:dyDescent="0.25">
      <c r="F476" s="11"/>
    </row>
    <row r="477" spans="6:6" s="10" customFormat="1" x14ac:dyDescent="0.25">
      <c r="F477" s="11"/>
    </row>
    <row r="478" spans="6:6" s="10" customFormat="1" x14ac:dyDescent="0.25">
      <c r="F478" s="11"/>
    </row>
    <row r="479" spans="6:6" s="10" customFormat="1" x14ac:dyDescent="0.25">
      <c r="F479" s="11"/>
    </row>
    <row r="480" spans="6:6" s="10" customFormat="1" x14ac:dyDescent="0.25">
      <c r="F480" s="11"/>
    </row>
    <row r="481" spans="6:6" s="10" customFormat="1" x14ac:dyDescent="0.25">
      <c r="F481" s="11"/>
    </row>
    <row r="482" spans="6:6" s="10" customFormat="1" x14ac:dyDescent="0.25">
      <c r="F482" s="11"/>
    </row>
    <row r="483" spans="6:6" s="10" customFormat="1" x14ac:dyDescent="0.25">
      <c r="F483" s="11"/>
    </row>
    <row r="484" spans="6:6" s="10" customFormat="1" x14ac:dyDescent="0.25">
      <c r="F484" s="11"/>
    </row>
    <row r="485" spans="6:6" s="10" customFormat="1" x14ac:dyDescent="0.25">
      <c r="F485" s="11"/>
    </row>
    <row r="486" spans="6:6" s="10" customFormat="1" x14ac:dyDescent="0.25">
      <c r="F486" s="11"/>
    </row>
    <row r="487" spans="6:6" s="10" customFormat="1" x14ac:dyDescent="0.25">
      <c r="F487" s="11"/>
    </row>
    <row r="488" spans="6:6" s="10" customFormat="1" x14ac:dyDescent="0.25">
      <c r="F488" s="11"/>
    </row>
    <row r="489" spans="6:6" s="10" customFormat="1" x14ac:dyDescent="0.25">
      <c r="F489" s="11"/>
    </row>
    <row r="490" spans="6:6" s="10" customFormat="1" x14ac:dyDescent="0.25">
      <c r="F490" s="11"/>
    </row>
    <row r="491" spans="6:6" s="10" customFormat="1" x14ac:dyDescent="0.25">
      <c r="F491" s="11"/>
    </row>
    <row r="492" spans="6:6" s="10" customFormat="1" x14ac:dyDescent="0.25">
      <c r="F492" s="11"/>
    </row>
    <row r="493" spans="6:6" s="10" customFormat="1" x14ac:dyDescent="0.25">
      <c r="F493" s="11"/>
    </row>
    <row r="494" spans="6:6" s="10" customFormat="1" x14ac:dyDescent="0.25">
      <c r="F494" s="11"/>
    </row>
    <row r="495" spans="6:6" s="10" customFormat="1" x14ac:dyDescent="0.25">
      <c r="F495" s="11"/>
    </row>
    <row r="496" spans="6:6" s="10" customFormat="1" x14ac:dyDescent="0.25">
      <c r="F496" s="11"/>
    </row>
    <row r="497" spans="6:6" s="10" customFormat="1" x14ac:dyDescent="0.25">
      <c r="F497" s="11"/>
    </row>
    <row r="498" spans="6:6" s="10" customFormat="1" x14ac:dyDescent="0.25">
      <c r="F498" s="11"/>
    </row>
    <row r="499" spans="6:6" s="10" customFormat="1" x14ac:dyDescent="0.25">
      <c r="F499" s="11"/>
    </row>
    <row r="500" spans="6:6" s="10" customFormat="1" x14ac:dyDescent="0.25">
      <c r="F500" s="11"/>
    </row>
    <row r="501" spans="6:6" s="10" customFormat="1" x14ac:dyDescent="0.25">
      <c r="F501" s="11"/>
    </row>
    <row r="502" spans="6:6" s="10" customFormat="1" x14ac:dyDescent="0.25">
      <c r="F502" s="11"/>
    </row>
    <row r="503" spans="6:6" s="10" customFormat="1" x14ac:dyDescent="0.25">
      <c r="F503" s="11"/>
    </row>
    <row r="504" spans="6:6" s="10" customFormat="1" x14ac:dyDescent="0.25">
      <c r="F504" s="11"/>
    </row>
    <row r="505" spans="6:6" s="10" customFormat="1" x14ac:dyDescent="0.25">
      <c r="F505" s="11"/>
    </row>
    <row r="506" spans="6:6" s="10" customFormat="1" x14ac:dyDescent="0.25">
      <c r="F506" s="11"/>
    </row>
    <row r="507" spans="6:6" s="10" customFormat="1" x14ac:dyDescent="0.25">
      <c r="F507" s="11"/>
    </row>
    <row r="508" spans="6:6" s="10" customFormat="1" x14ac:dyDescent="0.25">
      <c r="F508" s="11"/>
    </row>
    <row r="509" spans="6:6" s="10" customFormat="1" x14ac:dyDescent="0.25">
      <c r="F509" s="11"/>
    </row>
    <row r="510" spans="6:6" s="10" customFormat="1" x14ac:dyDescent="0.25">
      <c r="F510" s="11"/>
    </row>
    <row r="511" spans="6:6" s="10" customFormat="1" x14ac:dyDescent="0.25">
      <c r="F511" s="11"/>
    </row>
    <row r="512" spans="6:6" s="10" customFormat="1" x14ac:dyDescent="0.25">
      <c r="F512" s="11"/>
    </row>
    <row r="513" spans="6:6" s="10" customFormat="1" x14ac:dyDescent="0.25">
      <c r="F513" s="11"/>
    </row>
    <row r="514" spans="6:6" s="10" customFormat="1" x14ac:dyDescent="0.25">
      <c r="F514" s="11"/>
    </row>
    <row r="515" spans="6:6" s="10" customFormat="1" x14ac:dyDescent="0.25">
      <c r="F515" s="11"/>
    </row>
    <row r="516" spans="6:6" s="10" customFormat="1" x14ac:dyDescent="0.25">
      <c r="F516" s="11"/>
    </row>
    <row r="517" spans="6:6" s="10" customFormat="1" x14ac:dyDescent="0.25">
      <c r="F517" s="11"/>
    </row>
    <row r="518" spans="6:6" s="10" customFormat="1" x14ac:dyDescent="0.25">
      <c r="F518" s="11"/>
    </row>
    <row r="519" spans="6:6" s="10" customFormat="1" x14ac:dyDescent="0.25">
      <c r="F519" s="11"/>
    </row>
    <row r="520" spans="6:6" s="10" customFormat="1" x14ac:dyDescent="0.25">
      <c r="F520" s="11"/>
    </row>
    <row r="521" spans="6:6" s="10" customFormat="1" x14ac:dyDescent="0.25">
      <c r="F521" s="11"/>
    </row>
    <row r="522" spans="6:6" s="10" customFormat="1" x14ac:dyDescent="0.25">
      <c r="F522" s="11"/>
    </row>
    <row r="523" spans="6:6" s="10" customFormat="1" x14ac:dyDescent="0.25">
      <c r="F523" s="11"/>
    </row>
    <row r="524" spans="6:6" s="10" customFormat="1" x14ac:dyDescent="0.25">
      <c r="F524" s="11"/>
    </row>
    <row r="525" spans="6:6" s="10" customFormat="1" x14ac:dyDescent="0.25">
      <c r="F525" s="11"/>
    </row>
    <row r="526" spans="6:6" s="10" customFormat="1" x14ac:dyDescent="0.25">
      <c r="F526" s="11"/>
    </row>
    <row r="527" spans="6:6" s="10" customFormat="1" x14ac:dyDescent="0.25">
      <c r="F527" s="11"/>
    </row>
    <row r="528" spans="6:6" s="10" customFormat="1" x14ac:dyDescent="0.25">
      <c r="F528" s="11"/>
    </row>
    <row r="529" spans="6:6" s="10" customFormat="1" x14ac:dyDescent="0.25">
      <c r="F529" s="11"/>
    </row>
    <row r="530" spans="6:6" s="10" customFormat="1" x14ac:dyDescent="0.25">
      <c r="F530" s="11"/>
    </row>
    <row r="531" spans="6:6" s="10" customFormat="1" x14ac:dyDescent="0.25">
      <c r="F531" s="11"/>
    </row>
    <row r="532" spans="6:6" s="10" customFormat="1" x14ac:dyDescent="0.25">
      <c r="F532" s="11"/>
    </row>
    <row r="533" spans="6:6" s="10" customFormat="1" x14ac:dyDescent="0.25">
      <c r="F533" s="11"/>
    </row>
    <row r="534" spans="6:6" s="10" customFormat="1" x14ac:dyDescent="0.25">
      <c r="F534" s="11"/>
    </row>
    <row r="535" spans="6:6" s="10" customFormat="1" x14ac:dyDescent="0.25">
      <c r="F535" s="11"/>
    </row>
    <row r="536" spans="6:6" s="10" customFormat="1" x14ac:dyDescent="0.25">
      <c r="F536" s="11"/>
    </row>
    <row r="537" spans="6:6" s="10" customFormat="1" x14ac:dyDescent="0.25">
      <c r="F537" s="11"/>
    </row>
    <row r="538" spans="6:6" s="10" customFormat="1" x14ac:dyDescent="0.25">
      <c r="F538" s="11"/>
    </row>
    <row r="539" spans="6:6" s="10" customFormat="1" x14ac:dyDescent="0.25">
      <c r="F539" s="11"/>
    </row>
    <row r="540" spans="6:6" s="10" customFormat="1" x14ac:dyDescent="0.25">
      <c r="F540" s="11"/>
    </row>
    <row r="541" spans="6:6" s="10" customFormat="1" x14ac:dyDescent="0.25">
      <c r="F541" s="11"/>
    </row>
    <row r="542" spans="6:6" s="10" customFormat="1" x14ac:dyDescent="0.25">
      <c r="F542" s="11"/>
    </row>
    <row r="543" spans="6:6" s="10" customFormat="1" x14ac:dyDescent="0.25">
      <c r="F543" s="11"/>
    </row>
    <row r="544" spans="6:6" s="10" customFormat="1" x14ac:dyDescent="0.25">
      <c r="F544" s="11"/>
    </row>
    <row r="545" spans="6:6" s="10" customFormat="1" x14ac:dyDescent="0.25">
      <c r="F545" s="11"/>
    </row>
    <row r="546" spans="6:6" s="10" customFormat="1" x14ac:dyDescent="0.25">
      <c r="F546" s="11"/>
    </row>
    <row r="547" spans="6:6" s="10" customFormat="1" x14ac:dyDescent="0.25">
      <c r="F547" s="11"/>
    </row>
    <row r="548" spans="6:6" s="10" customFormat="1" x14ac:dyDescent="0.25">
      <c r="F548" s="11"/>
    </row>
    <row r="549" spans="6:6" s="10" customFormat="1" x14ac:dyDescent="0.25">
      <c r="F549" s="11"/>
    </row>
    <row r="550" spans="6:6" s="10" customFormat="1" x14ac:dyDescent="0.25">
      <c r="F550" s="11"/>
    </row>
    <row r="551" spans="6:6" s="10" customFormat="1" x14ac:dyDescent="0.25">
      <c r="F551" s="11"/>
    </row>
    <row r="552" spans="6:6" s="10" customFormat="1" x14ac:dyDescent="0.25">
      <c r="F552" s="11"/>
    </row>
    <row r="553" spans="6:6" s="10" customFormat="1" x14ac:dyDescent="0.25">
      <c r="F553" s="11"/>
    </row>
    <row r="554" spans="6:6" s="10" customFormat="1" x14ac:dyDescent="0.25">
      <c r="F554" s="11"/>
    </row>
    <row r="555" spans="6:6" s="10" customFormat="1" x14ac:dyDescent="0.25">
      <c r="F555" s="11"/>
    </row>
    <row r="556" spans="6:6" s="10" customFormat="1" x14ac:dyDescent="0.25">
      <c r="F556" s="11"/>
    </row>
    <row r="557" spans="6:6" s="10" customFormat="1" x14ac:dyDescent="0.25">
      <c r="F557" s="11"/>
    </row>
    <row r="558" spans="6:6" s="10" customFormat="1" x14ac:dyDescent="0.25">
      <c r="F558" s="11"/>
    </row>
    <row r="559" spans="6:6" s="10" customFormat="1" x14ac:dyDescent="0.25">
      <c r="F559" s="11"/>
    </row>
    <row r="560" spans="6:6" s="10" customFormat="1" x14ac:dyDescent="0.25">
      <c r="F560" s="11"/>
    </row>
    <row r="561" spans="6:6" s="10" customFormat="1" x14ac:dyDescent="0.25">
      <c r="F561" s="11"/>
    </row>
    <row r="562" spans="6:6" s="10" customFormat="1" x14ac:dyDescent="0.25">
      <c r="F562" s="11"/>
    </row>
    <row r="563" spans="6:6" s="10" customFormat="1" x14ac:dyDescent="0.25">
      <c r="F563" s="11"/>
    </row>
    <row r="564" spans="6:6" s="10" customFormat="1" x14ac:dyDescent="0.25">
      <c r="F564" s="11"/>
    </row>
    <row r="565" spans="6:6" s="10" customFormat="1" x14ac:dyDescent="0.25">
      <c r="F565" s="11"/>
    </row>
    <row r="566" spans="6:6" s="10" customFormat="1" x14ac:dyDescent="0.25">
      <c r="F566" s="11"/>
    </row>
    <row r="567" spans="6:6" s="10" customFormat="1" x14ac:dyDescent="0.25">
      <c r="F567" s="11"/>
    </row>
    <row r="568" spans="6:6" s="10" customFormat="1" x14ac:dyDescent="0.25">
      <c r="F568" s="11"/>
    </row>
    <row r="569" spans="6:6" s="10" customFormat="1" x14ac:dyDescent="0.25">
      <c r="F569" s="11"/>
    </row>
    <row r="570" spans="6:6" s="10" customFormat="1" x14ac:dyDescent="0.25">
      <c r="F570" s="11"/>
    </row>
    <row r="571" spans="6:6" s="10" customFormat="1" x14ac:dyDescent="0.25">
      <c r="F571" s="11"/>
    </row>
    <row r="572" spans="6:6" s="10" customFormat="1" x14ac:dyDescent="0.25">
      <c r="F572" s="11"/>
    </row>
    <row r="573" spans="6:6" s="10" customFormat="1" x14ac:dyDescent="0.25">
      <c r="F573" s="11"/>
    </row>
    <row r="574" spans="6:6" s="10" customFormat="1" x14ac:dyDescent="0.25">
      <c r="F574" s="11"/>
    </row>
    <row r="575" spans="6:6" s="10" customFormat="1" x14ac:dyDescent="0.25">
      <c r="F575" s="11"/>
    </row>
    <row r="576" spans="6:6" s="10" customFormat="1" x14ac:dyDescent="0.25">
      <c r="F576" s="11"/>
    </row>
    <row r="577" spans="6:6" s="10" customFormat="1" x14ac:dyDescent="0.25">
      <c r="F577" s="11"/>
    </row>
    <row r="578" spans="6:6" s="10" customFormat="1" x14ac:dyDescent="0.25">
      <c r="F578" s="11"/>
    </row>
    <row r="579" spans="6:6" s="10" customFormat="1" x14ac:dyDescent="0.25">
      <c r="F579" s="11"/>
    </row>
    <row r="580" spans="6:6" s="10" customFormat="1" x14ac:dyDescent="0.25">
      <c r="F580" s="11"/>
    </row>
    <row r="581" spans="6:6" s="10" customFormat="1" x14ac:dyDescent="0.25">
      <c r="F581" s="11"/>
    </row>
    <row r="582" spans="6:6" s="10" customFormat="1" x14ac:dyDescent="0.25">
      <c r="F582" s="11"/>
    </row>
    <row r="583" spans="6:6" s="10" customFormat="1" x14ac:dyDescent="0.25">
      <c r="F583" s="11"/>
    </row>
    <row r="584" spans="6:6" s="10" customFormat="1" x14ac:dyDescent="0.25">
      <c r="F584" s="11"/>
    </row>
    <row r="585" spans="6:6" s="10" customFormat="1" x14ac:dyDescent="0.25">
      <c r="F585" s="11"/>
    </row>
    <row r="586" spans="6:6" s="10" customFormat="1" x14ac:dyDescent="0.25">
      <c r="F586" s="11"/>
    </row>
    <row r="587" spans="6:6" s="10" customFormat="1" x14ac:dyDescent="0.25">
      <c r="F587" s="11"/>
    </row>
    <row r="588" spans="6:6" s="10" customFormat="1" x14ac:dyDescent="0.25">
      <c r="F588" s="11"/>
    </row>
    <row r="589" spans="6:6" s="10" customFormat="1" x14ac:dyDescent="0.25">
      <c r="F589" s="11"/>
    </row>
    <row r="590" spans="6:6" s="10" customFormat="1" x14ac:dyDescent="0.25">
      <c r="F590" s="11"/>
    </row>
    <row r="591" spans="6:6" s="10" customFormat="1" x14ac:dyDescent="0.25">
      <c r="F591" s="11"/>
    </row>
    <row r="592" spans="6:6" s="10" customFormat="1" x14ac:dyDescent="0.25">
      <c r="F592" s="11"/>
    </row>
    <row r="593" spans="6:6" s="10" customFormat="1" x14ac:dyDescent="0.25">
      <c r="F593" s="11"/>
    </row>
    <row r="594" spans="6:6" s="10" customFormat="1" x14ac:dyDescent="0.25">
      <c r="F594" s="11"/>
    </row>
    <row r="595" spans="6:6" s="10" customFormat="1" x14ac:dyDescent="0.25">
      <c r="F595" s="11"/>
    </row>
    <row r="596" spans="6:6" s="10" customFormat="1" x14ac:dyDescent="0.25">
      <c r="F596" s="11"/>
    </row>
    <row r="597" spans="6:6" s="10" customFormat="1" x14ac:dyDescent="0.25">
      <c r="F597" s="11"/>
    </row>
    <row r="598" spans="6:6" s="10" customFormat="1" x14ac:dyDescent="0.25">
      <c r="F598" s="11"/>
    </row>
    <row r="599" spans="6:6" s="10" customFormat="1" x14ac:dyDescent="0.25">
      <c r="F599" s="11"/>
    </row>
    <row r="600" spans="6:6" s="10" customFormat="1" x14ac:dyDescent="0.25">
      <c r="F600" s="11"/>
    </row>
    <row r="601" spans="6:6" s="10" customFormat="1" x14ac:dyDescent="0.25">
      <c r="F601" s="11"/>
    </row>
    <row r="602" spans="6:6" s="10" customFormat="1" x14ac:dyDescent="0.25">
      <c r="F602" s="11"/>
    </row>
    <row r="603" spans="6:6" s="10" customFormat="1" x14ac:dyDescent="0.25">
      <c r="F603" s="11"/>
    </row>
    <row r="604" spans="6:6" s="10" customFormat="1" x14ac:dyDescent="0.25">
      <c r="F604" s="11"/>
    </row>
    <row r="605" spans="6:6" s="10" customFormat="1" x14ac:dyDescent="0.25">
      <c r="F605" s="11"/>
    </row>
    <row r="606" spans="6:6" s="10" customFormat="1" x14ac:dyDescent="0.25">
      <c r="F606" s="11"/>
    </row>
    <row r="607" spans="6:6" s="10" customFormat="1" x14ac:dyDescent="0.25">
      <c r="F607" s="11"/>
    </row>
    <row r="608" spans="6:6" s="10" customFormat="1" x14ac:dyDescent="0.25">
      <c r="F608" s="11"/>
    </row>
    <row r="609" spans="6:6" s="10" customFormat="1" x14ac:dyDescent="0.25">
      <c r="F609" s="11"/>
    </row>
    <row r="610" spans="6:6" s="10" customFormat="1" x14ac:dyDescent="0.25">
      <c r="F610" s="11"/>
    </row>
    <row r="611" spans="6:6" s="10" customFormat="1" x14ac:dyDescent="0.25">
      <c r="F611" s="11"/>
    </row>
    <row r="612" spans="6:6" s="10" customFormat="1" x14ac:dyDescent="0.25">
      <c r="F612" s="11"/>
    </row>
    <row r="613" spans="6:6" s="10" customFormat="1" x14ac:dyDescent="0.25">
      <c r="F613" s="11"/>
    </row>
    <row r="614" spans="6:6" s="10" customFormat="1" x14ac:dyDescent="0.25">
      <c r="F614" s="11"/>
    </row>
    <row r="615" spans="6:6" s="10" customFormat="1" x14ac:dyDescent="0.25">
      <c r="F615" s="11"/>
    </row>
    <row r="616" spans="6:6" s="10" customFormat="1" x14ac:dyDescent="0.25">
      <c r="F616" s="11"/>
    </row>
    <row r="617" spans="6:6" s="10" customFormat="1" x14ac:dyDescent="0.25">
      <c r="F617" s="11"/>
    </row>
    <row r="618" spans="6:6" s="10" customFormat="1" x14ac:dyDescent="0.25">
      <c r="F618" s="11"/>
    </row>
    <row r="619" spans="6:6" s="10" customFormat="1" x14ac:dyDescent="0.25">
      <c r="F619" s="11"/>
    </row>
    <row r="620" spans="6:6" s="10" customFormat="1" x14ac:dyDescent="0.25">
      <c r="F620" s="11"/>
    </row>
    <row r="621" spans="6:6" s="10" customFormat="1" x14ac:dyDescent="0.25">
      <c r="F621" s="11"/>
    </row>
    <row r="622" spans="6:6" s="10" customFormat="1" x14ac:dyDescent="0.25">
      <c r="F622" s="11"/>
    </row>
    <row r="623" spans="6:6" s="10" customFormat="1" x14ac:dyDescent="0.25">
      <c r="F623" s="11"/>
    </row>
    <row r="624" spans="6:6" s="10" customFormat="1" x14ac:dyDescent="0.25">
      <c r="F624" s="11"/>
    </row>
    <row r="625" spans="6:6" s="10" customFormat="1" x14ac:dyDescent="0.25">
      <c r="F625" s="11"/>
    </row>
    <row r="626" spans="6:6" s="10" customFormat="1" x14ac:dyDescent="0.25">
      <c r="F626" s="11"/>
    </row>
    <row r="627" spans="6:6" s="10" customFormat="1" x14ac:dyDescent="0.25">
      <c r="F627" s="11"/>
    </row>
    <row r="628" spans="6:6" s="10" customFormat="1" x14ac:dyDescent="0.25">
      <c r="F628" s="11"/>
    </row>
    <row r="629" spans="6:6" s="10" customFormat="1" x14ac:dyDescent="0.25">
      <c r="F629" s="11"/>
    </row>
    <row r="630" spans="6:6" s="10" customFormat="1" x14ac:dyDescent="0.25">
      <c r="F630" s="11"/>
    </row>
    <row r="631" spans="6:6" s="10" customFormat="1" x14ac:dyDescent="0.25">
      <c r="F631" s="11"/>
    </row>
    <row r="632" spans="6:6" s="10" customFormat="1" x14ac:dyDescent="0.25">
      <c r="F632" s="11"/>
    </row>
    <row r="633" spans="6:6" s="10" customFormat="1" x14ac:dyDescent="0.25">
      <c r="F633" s="11"/>
    </row>
    <row r="634" spans="6:6" s="10" customFormat="1" x14ac:dyDescent="0.25">
      <c r="F634" s="11"/>
    </row>
    <row r="635" spans="6:6" s="10" customFormat="1" x14ac:dyDescent="0.25">
      <c r="F635" s="11"/>
    </row>
    <row r="636" spans="6:6" s="10" customFormat="1" x14ac:dyDescent="0.25">
      <c r="F636" s="11"/>
    </row>
    <row r="637" spans="6:6" s="10" customFormat="1" x14ac:dyDescent="0.25">
      <c r="F637" s="11"/>
    </row>
    <row r="638" spans="6:6" s="10" customFormat="1" x14ac:dyDescent="0.25">
      <c r="F638" s="11"/>
    </row>
    <row r="639" spans="6:6" s="10" customFormat="1" x14ac:dyDescent="0.25">
      <c r="F639" s="11"/>
    </row>
    <row r="640" spans="6:6" s="10" customFormat="1" x14ac:dyDescent="0.25">
      <c r="F640" s="11"/>
    </row>
    <row r="641" spans="6:6" s="10" customFormat="1" x14ac:dyDescent="0.25">
      <c r="F641" s="11"/>
    </row>
    <row r="642" spans="6:6" s="10" customFormat="1" x14ac:dyDescent="0.25">
      <c r="F642" s="11"/>
    </row>
    <row r="643" spans="6:6" s="10" customFormat="1" x14ac:dyDescent="0.25">
      <c r="F643" s="11"/>
    </row>
    <row r="644" spans="6:6" s="10" customFormat="1" x14ac:dyDescent="0.25">
      <c r="F644" s="11"/>
    </row>
    <row r="645" spans="6:6" s="10" customFormat="1" x14ac:dyDescent="0.25">
      <c r="F645" s="11"/>
    </row>
    <row r="646" spans="6:6" s="10" customFormat="1" x14ac:dyDescent="0.25">
      <c r="F646" s="11"/>
    </row>
    <row r="647" spans="6:6" s="10" customFormat="1" x14ac:dyDescent="0.25">
      <c r="F647" s="11"/>
    </row>
    <row r="648" spans="6:6" s="10" customFormat="1" x14ac:dyDescent="0.25">
      <c r="F648" s="11"/>
    </row>
    <row r="649" spans="6:6" s="10" customFormat="1" x14ac:dyDescent="0.25">
      <c r="F649" s="11"/>
    </row>
    <row r="650" spans="6:6" s="10" customFormat="1" x14ac:dyDescent="0.25">
      <c r="F650" s="11"/>
    </row>
    <row r="651" spans="6:6" s="10" customFormat="1" x14ac:dyDescent="0.25">
      <c r="F651" s="11"/>
    </row>
    <row r="652" spans="6:6" s="10" customFormat="1" x14ac:dyDescent="0.25">
      <c r="F652" s="11"/>
    </row>
    <row r="653" spans="6:6" s="10" customFormat="1" x14ac:dyDescent="0.25">
      <c r="F653" s="11"/>
    </row>
    <row r="654" spans="6:6" s="10" customFormat="1" x14ac:dyDescent="0.25">
      <c r="F654" s="11"/>
    </row>
    <row r="655" spans="6:6" s="10" customFormat="1" x14ac:dyDescent="0.25">
      <c r="F655" s="11"/>
    </row>
    <row r="656" spans="6:6" s="10" customFormat="1" x14ac:dyDescent="0.25">
      <c r="F656" s="11"/>
    </row>
    <row r="657" spans="6:6" s="10" customFormat="1" x14ac:dyDescent="0.25">
      <c r="F657" s="11"/>
    </row>
    <row r="658" spans="6:6" s="10" customFormat="1" x14ac:dyDescent="0.25">
      <c r="F658" s="11"/>
    </row>
    <row r="659" spans="6:6" s="10" customFormat="1" x14ac:dyDescent="0.25">
      <c r="F659" s="11"/>
    </row>
    <row r="660" spans="6:6" s="10" customFormat="1" x14ac:dyDescent="0.25">
      <c r="F660" s="11"/>
    </row>
    <row r="661" spans="6:6" s="10" customFormat="1" x14ac:dyDescent="0.25">
      <c r="F661" s="11"/>
    </row>
    <row r="662" spans="6:6" s="10" customFormat="1" x14ac:dyDescent="0.25">
      <c r="F662" s="11"/>
    </row>
    <row r="663" spans="6:6" s="10" customFormat="1" x14ac:dyDescent="0.25">
      <c r="F663" s="11"/>
    </row>
    <row r="664" spans="6:6" s="10" customFormat="1" x14ac:dyDescent="0.25">
      <c r="F664" s="11"/>
    </row>
    <row r="665" spans="6:6" s="10" customFormat="1" x14ac:dyDescent="0.25">
      <c r="F665" s="11"/>
    </row>
    <row r="666" spans="6:6" s="10" customFormat="1" x14ac:dyDescent="0.25">
      <c r="F666" s="11"/>
    </row>
    <row r="667" spans="6:6" s="10" customFormat="1" x14ac:dyDescent="0.25">
      <c r="F667" s="11"/>
    </row>
    <row r="668" spans="6:6" s="10" customFormat="1" x14ac:dyDescent="0.25">
      <c r="F668" s="11"/>
    </row>
  </sheetData>
  <mergeCells count="11">
    <mergeCell ref="G16:G17"/>
    <mergeCell ref="H16:H17"/>
    <mergeCell ref="I16:I17"/>
    <mergeCell ref="J16:J17"/>
    <mergeCell ref="K16:K17"/>
    <mergeCell ref="A16:A17"/>
    <mergeCell ref="B16:B17"/>
    <mergeCell ref="C16:C17"/>
    <mergeCell ref="D16:D17"/>
    <mergeCell ref="E16:E17"/>
    <mergeCell ref="F16:F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Sharlenee Villar Nuñez</dc:creator>
  <cp:lastModifiedBy>Sharlenee Villar Nuñez</cp:lastModifiedBy>
  <dcterms:created xsi:type="dcterms:W3CDTF">2025-12-09T19:33:12Z</dcterms:created>
  <dcterms:modified xsi:type="dcterms:W3CDTF">2025-12-09T19:33:56Z</dcterms:modified>
</cp:coreProperties>
</file>